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<sst xmlns="http://schemas.openxmlformats.org/spreadsheetml/2006/main" count="652" uniqueCount="611">
  <si>
    <t>强转弱</t>
  </si>
  <si>
    <t>弱转强</t>
  </si>
  <si>
    <t>代码</t>
  </si>
  <si>
    <t>简称</t>
  </si>
  <si>
    <t>总市值</t>
  </si>
  <si>
    <t>全指金融</t>
  </si>
  <si>
    <t>170511.39亿</t>
  </si>
  <si>
    <t>上证50</t>
  </si>
  <si>
    <t>237955.64亿</t>
  </si>
  <si>
    <t>银行</t>
  </si>
  <si>
    <t>103663.84亿</t>
  </si>
  <si>
    <t>破净资产</t>
  </si>
  <si>
    <t>152610.11亿</t>
  </si>
  <si>
    <t>持续增长</t>
  </si>
  <si>
    <t>74896.41亿</t>
  </si>
  <si>
    <t>低市净率</t>
  </si>
  <si>
    <t>142217.52亿</t>
  </si>
  <si>
    <t>医药</t>
  </si>
  <si>
    <t>43032.08亿</t>
  </si>
  <si>
    <t>证金汇金持股</t>
  </si>
  <si>
    <t>129155.38亿</t>
  </si>
  <si>
    <t>全指医药</t>
  </si>
  <si>
    <t>41059.25亿</t>
  </si>
  <si>
    <t>跨境支付CIPS</t>
  </si>
  <si>
    <t>89673.01亿</t>
  </si>
  <si>
    <t>证券</t>
  </si>
  <si>
    <t>33001.92亿</t>
  </si>
  <si>
    <t>汽车类</t>
  </si>
  <si>
    <t>48290.31亿</t>
  </si>
  <si>
    <t>白酒概念</t>
  </si>
  <si>
    <t>30851.76亿</t>
  </si>
  <si>
    <t>定增股</t>
  </si>
  <si>
    <t>39250.52亿</t>
  </si>
  <si>
    <t>次新股</t>
  </si>
  <si>
    <t>25457.70亿</t>
  </si>
  <si>
    <t>家用电器</t>
  </si>
  <si>
    <t>19374.23亿</t>
  </si>
  <si>
    <t>贵州板块</t>
  </si>
  <si>
    <t>21190.08亿</t>
  </si>
  <si>
    <t>即将解禁</t>
  </si>
  <si>
    <t>19118.70亿</t>
  </si>
  <si>
    <t>医疗保健</t>
  </si>
  <si>
    <t>19852.06亿</t>
  </si>
  <si>
    <t>基因概念</t>
  </si>
  <si>
    <t>17949.88亿</t>
  </si>
  <si>
    <t>食品饮料</t>
  </si>
  <si>
    <t>16823.30亿</t>
  </si>
  <si>
    <t>仿制药</t>
  </si>
  <si>
    <t>16276.32亿</t>
  </si>
  <si>
    <t>活跃股</t>
  </si>
  <si>
    <t>10895.01亿</t>
  </si>
  <si>
    <t>中小银行</t>
  </si>
  <si>
    <t>16078.84亿</t>
  </si>
  <si>
    <t>商业连锁</t>
  </si>
  <si>
    <t>9511.33亿</t>
  </si>
  <si>
    <t>数字货币</t>
  </si>
  <si>
    <t>15049.82亿</t>
  </si>
  <si>
    <t>电信运营</t>
  </si>
  <si>
    <t>8766.97亿</t>
  </si>
  <si>
    <t>预制菜</t>
  </si>
  <si>
    <t>14606.35亿</t>
  </si>
  <si>
    <t>北证50</t>
  </si>
  <si>
    <t>8444.41亿</t>
  </si>
  <si>
    <t>肝炎概念</t>
  </si>
  <si>
    <t>14463.96亿</t>
  </si>
  <si>
    <t>深证Ｂ指</t>
  </si>
  <si>
    <t>429.93亿</t>
  </si>
  <si>
    <t>宠物经济</t>
  </si>
  <si>
    <t>14153.27亿</t>
  </si>
  <si>
    <t>成份Ｂ指</t>
  </si>
  <si>
    <t>306.76亿</t>
  </si>
  <si>
    <t>减肥药</t>
  </si>
  <si>
    <t>13444.92亿</t>
  </si>
  <si>
    <t>中证银行</t>
  </si>
  <si>
    <t>--</t>
  </si>
  <si>
    <t>星闪概念</t>
  </si>
  <si>
    <t>11586.09亿</t>
  </si>
  <si>
    <t>含B股</t>
  </si>
  <si>
    <t>11505.47亿</t>
  </si>
  <si>
    <t>房地产</t>
  </si>
  <si>
    <t>11026.97亿</t>
  </si>
  <si>
    <t>生物疫苗</t>
  </si>
  <si>
    <t>10791.46亿</t>
  </si>
  <si>
    <t>交通设施</t>
  </si>
  <si>
    <t>9942.59亿</t>
  </si>
  <si>
    <t>维生素</t>
  </si>
  <si>
    <t>8707.78亿</t>
  </si>
  <si>
    <t>猪肉</t>
  </si>
  <si>
    <t>8421.05亿</t>
  </si>
  <si>
    <t>山西板块</t>
  </si>
  <si>
    <t>8225.89亿</t>
  </si>
  <si>
    <t>仓储物流</t>
  </si>
  <si>
    <t>7493.07亿</t>
  </si>
  <si>
    <t>幽门螺杆菌</t>
  </si>
  <si>
    <t>6742.62亿</t>
  </si>
  <si>
    <t>数据确权</t>
  </si>
  <si>
    <t>6727.72亿</t>
  </si>
  <si>
    <t>吉林板块</t>
  </si>
  <si>
    <t>4197.87亿</t>
  </si>
  <si>
    <t>电子身份证</t>
  </si>
  <si>
    <t>3836.23亿</t>
  </si>
  <si>
    <t>鸡肉</t>
  </si>
  <si>
    <t>3205.33亿</t>
  </si>
  <si>
    <t>文教休闲</t>
  </si>
  <si>
    <t>3074.66亿</t>
  </si>
  <si>
    <t>DRG-DIP</t>
  </si>
  <si>
    <t>1749.11亿</t>
  </si>
  <si>
    <t>Ｂ股指数</t>
  </si>
  <si>
    <t>693.05亿</t>
  </si>
  <si>
    <t>投资时钟</t>
  </si>
  <si>
    <t>大盘价值</t>
  </si>
  <si>
    <t>国证基建</t>
  </si>
  <si>
    <t>长三角</t>
  </si>
  <si>
    <t>国证服务</t>
  </si>
  <si>
    <t>区块链50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</si>
  <si>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</si>
  <si>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</si>
  <si>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</si>
  <si>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</si>
  <si>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</si>
  <si>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</si>
  <si>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</si>
  <si>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</si>
  <si>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</si>
  <si>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</si>
  <si>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</si>
  <si>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</si>
  <si>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</si>
  <si>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</si>
  <si>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</si>
  <si>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</si>
  <si>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</si>
  <si>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</si>
  <si>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</si>
  <si>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</si>
  <si>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</si>
  <si>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180基建</t>
  </si>
  <si>
    <t>上证F500</t>
  </si>
  <si>
    <t>180红利</t>
  </si>
  <si>
    <t>上央红利</t>
  </si>
  <si>
    <t>上证环保</t>
  </si>
  <si>
    <t>300红利</t>
  </si>
  <si>
    <t>农林指数</t>
  </si>
  <si>
    <t>综企指数</t>
  </si>
  <si>
    <t>深证金融</t>
  </si>
  <si>
    <t>工业指数</t>
  </si>
  <si>
    <t>公用指数</t>
  </si>
  <si>
    <t>上证380</t>
  </si>
  <si>
    <t>国债指数</t>
  </si>
  <si>
    <t>企债指数</t>
  </si>
  <si>
    <t>红利指数</t>
  </si>
  <si>
    <t>沪公司债</t>
  </si>
  <si>
    <t>180资源</t>
  </si>
  <si>
    <t>上证能源</t>
  </si>
  <si>
    <t>上证工业</t>
  </si>
  <si>
    <t>上证电信</t>
  </si>
  <si>
    <t>上证公用</t>
  </si>
  <si>
    <t>上证中盘</t>
  </si>
  <si>
    <t>上证小盘</t>
  </si>
  <si>
    <t>上证中小</t>
  </si>
  <si>
    <t>180等权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</si>
  <si>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</si>
  <si>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</si>
  <si>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</si>
  <si>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</si>
  <si>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</si>
  <si>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</si>
  <si>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</si>
  <si>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</si>
  <si>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</si>
  <si>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</si>
  <si>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</si>
  <si>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180分层</t>
  </si>
  <si>
    <t>上证上游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</si>
  <si>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</si>
  <si>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</si>
  <si>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</si>
  <si>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</si>
  <si>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</si>
  <si>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</si>
  <si>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</si>
  <si>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</si>
  <si>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</si>
  <si>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持续产业</t>
  </si>
  <si>
    <t>380等权</t>
  </si>
  <si>
    <t>信用100</t>
  </si>
  <si>
    <t>380价值</t>
  </si>
  <si>
    <t>380R价值</t>
  </si>
  <si>
    <t>农业主题</t>
  </si>
  <si>
    <t>380基本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</si>
  <si>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</si>
  <si>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</si>
  <si>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</si>
  <si>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</si>
  <si>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</si>
  <si>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</si>
  <si>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</si>
  <si>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上民红利</t>
  </si>
  <si>
    <t>沪新丝路</t>
  </si>
  <si>
    <t>科创200</t>
  </si>
  <si>
    <t>500沪市</t>
  </si>
  <si>
    <t>A股资源</t>
  </si>
  <si>
    <t>细分机械</t>
  </si>
  <si>
    <t>细分化工</t>
  </si>
  <si>
    <t>煤炭指数</t>
  </si>
  <si>
    <t>国企红利</t>
  </si>
  <si>
    <t>央企红利</t>
  </si>
  <si>
    <t>中证环保</t>
  </si>
  <si>
    <t>腾讯济安</t>
  </si>
  <si>
    <t>百发100</t>
  </si>
  <si>
    <t>中证1000</t>
  </si>
  <si>
    <t>CSSW丝路</t>
  </si>
  <si>
    <t>500原料</t>
  </si>
  <si>
    <t>500工业</t>
  </si>
  <si>
    <t>国企一带一路</t>
  </si>
  <si>
    <t>结构调整</t>
  </si>
  <si>
    <t>央企创新</t>
  </si>
  <si>
    <t>小康指数</t>
  </si>
  <si>
    <t>中证流通</t>
  </si>
  <si>
    <t>中证200</t>
  </si>
  <si>
    <t>中证500</t>
  </si>
  <si>
    <t>中证700</t>
  </si>
  <si>
    <t>300能源</t>
  </si>
  <si>
    <t>300工业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</si>
  <si>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</si>
  <si>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</si>
  <si>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</si>
  <si>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</si>
  <si>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</si>
  <si>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</si>
  <si>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</si>
  <si>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</si>
  <si>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</si>
  <si>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</si>
  <si>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中证农业</t>
  </si>
  <si>
    <t>中证上游</t>
  </si>
  <si>
    <t>基本400</t>
  </si>
  <si>
    <t>基本600</t>
  </si>
  <si>
    <t>ESG 40</t>
  </si>
  <si>
    <t>内地低碳</t>
  </si>
  <si>
    <t>大宗商品</t>
  </si>
  <si>
    <t>500等权</t>
  </si>
  <si>
    <t>中证全指</t>
  </si>
  <si>
    <t>全指能源</t>
  </si>
  <si>
    <t>全指材料</t>
  </si>
  <si>
    <t>全指工业</t>
  </si>
  <si>
    <t>全指公用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</si>
  <si>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</si>
  <si>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</si>
  <si>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</si>
  <si>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</si>
  <si>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</si>
  <si>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</si>
  <si>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</si>
  <si>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</si>
  <si>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深市精选</t>
  </si>
  <si>
    <t>SME创新</t>
  </si>
  <si>
    <t>碳科技60</t>
  </si>
  <si>
    <t>新指数</t>
  </si>
  <si>
    <t>中小综指</t>
  </si>
  <si>
    <t>深证综指</t>
  </si>
  <si>
    <t>深证Ａ指</t>
  </si>
  <si>
    <t>采矿指数</t>
  </si>
  <si>
    <t>制造指数</t>
  </si>
  <si>
    <t>水电指数</t>
  </si>
  <si>
    <t>建筑指数</t>
  </si>
  <si>
    <t>公共指数</t>
  </si>
  <si>
    <t>专精特新</t>
  </si>
  <si>
    <t>深小巨人</t>
  </si>
  <si>
    <t>长江100</t>
  </si>
  <si>
    <t>碳中和债</t>
  </si>
  <si>
    <t>民企发展</t>
  </si>
  <si>
    <t>中小创Q</t>
  </si>
  <si>
    <t>新浪100</t>
  </si>
  <si>
    <t>深信中高</t>
  </si>
  <si>
    <t>深信中低</t>
  </si>
  <si>
    <t>深信用债</t>
  </si>
  <si>
    <t>深公司债</t>
  </si>
  <si>
    <t>国证2000</t>
  </si>
  <si>
    <t>巨潮中盘</t>
  </si>
  <si>
    <t>巨潮小盘</t>
  </si>
  <si>
    <t>国证Ａ指</t>
  </si>
  <si>
    <t>资源优势</t>
  </si>
  <si>
    <t>成长40</t>
  </si>
  <si>
    <t>中小100R</t>
  </si>
  <si>
    <t>深证央企</t>
  </si>
  <si>
    <t>深证300R</t>
  </si>
  <si>
    <t>深证成长</t>
  </si>
  <si>
    <t>深证价值</t>
  </si>
  <si>
    <t>国证环保</t>
  </si>
  <si>
    <t>国证粮食</t>
  </si>
  <si>
    <t>国证价值</t>
  </si>
  <si>
    <t>中盘成长</t>
  </si>
  <si>
    <t>中盘价值</t>
  </si>
  <si>
    <t>小盘价值</t>
  </si>
  <si>
    <t>1000能源</t>
  </si>
  <si>
    <t>1000材料</t>
  </si>
  <si>
    <t>1000工业</t>
  </si>
  <si>
    <t>国证通信</t>
  </si>
  <si>
    <t>1000公用</t>
  </si>
  <si>
    <t>绩效指数</t>
  </si>
  <si>
    <t>中小盘</t>
  </si>
  <si>
    <t>大盘低波</t>
  </si>
  <si>
    <t>中盘低波</t>
  </si>
  <si>
    <t>小盘低波</t>
  </si>
  <si>
    <t>苏州率先</t>
  </si>
  <si>
    <t>红利100</t>
  </si>
  <si>
    <t>国证新能</t>
  </si>
  <si>
    <t>I300</t>
  </si>
  <si>
    <t>专利领先</t>
  </si>
  <si>
    <t>国证定增</t>
  </si>
  <si>
    <t>新丝路</t>
  </si>
  <si>
    <t>国证农牧</t>
  </si>
  <si>
    <t>绿色煤炭</t>
  </si>
  <si>
    <t>绿色电力</t>
  </si>
  <si>
    <t>国证油气</t>
  </si>
  <si>
    <t>国证钢铁</t>
  </si>
  <si>
    <t>央视创新</t>
  </si>
  <si>
    <t>中小价值</t>
  </si>
  <si>
    <t>科技100</t>
  </si>
  <si>
    <t>深证能源</t>
  </si>
  <si>
    <t>深证材料</t>
  </si>
  <si>
    <t>深证工业</t>
  </si>
  <si>
    <t>深证电信</t>
  </si>
  <si>
    <t>深证公用</t>
  </si>
  <si>
    <t>中小基础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</si>
  <si>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</si>
  <si>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</si>
  <si>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</si>
  <si>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</si>
  <si>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</si>
  <si>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</si>
  <si>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</si>
  <si>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深证装备</t>
  </si>
  <si>
    <t>深证大宗</t>
  </si>
  <si>
    <t>深证GDP</t>
  </si>
  <si>
    <t>300绩效</t>
  </si>
  <si>
    <t>中小绩效</t>
  </si>
  <si>
    <t>深成指EW</t>
  </si>
  <si>
    <t>深证低波</t>
  </si>
  <si>
    <t>深证高贝</t>
  </si>
  <si>
    <t>中小低波</t>
  </si>
  <si>
    <t>中创低波</t>
  </si>
  <si>
    <t>深次新股</t>
  </si>
  <si>
    <t>深证200R</t>
  </si>
  <si>
    <t>深成能源</t>
  </si>
  <si>
    <t>深成材料</t>
  </si>
  <si>
    <t>深成工业</t>
  </si>
  <si>
    <t>深成公用</t>
  </si>
  <si>
    <t>深证节能</t>
  </si>
  <si>
    <t>优势成长</t>
  </si>
  <si>
    <t>深证F120</t>
  </si>
  <si>
    <t>深证F200</t>
  </si>
  <si>
    <t>深证上游</t>
  </si>
  <si>
    <t>深证中游</t>
  </si>
  <si>
    <t>500深市</t>
  </si>
  <si>
    <t>环境治理</t>
  </si>
  <si>
    <t>中证新能</t>
  </si>
  <si>
    <t>大农业</t>
  </si>
  <si>
    <t>中证 500</t>
  </si>
  <si>
    <t>国企改革</t>
  </si>
  <si>
    <t>煤炭等权</t>
  </si>
  <si>
    <t>一带一路</t>
  </si>
  <si>
    <t>CSWD并购</t>
  </si>
  <si>
    <t>基建工程</t>
  </si>
  <si>
    <t>中证煤炭</t>
  </si>
  <si>
    <t>新能源电池</t>
  </si>
  <si>
    <t>化肥农药</t>
  </si>
  <si>
    <t>蓝色100</t>
  </si>
  <si>
    <t>自由现金流</t>
  </si>
  <si>
    <t>商业指数</t>
  </si>
  <si>
    <t>180金融</t>
  </si>
  <si>
    <t>上证可选</t>
  </si>
  <si>
    <t>上证消费</t>
  </si>
  <si>
    <t>上证医药</t>
  </si>
  <si>
    <t>上证金融</t>
  </si>
  <si>
    <t>消费80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</si>
  <si>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</si>
  <si>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</si>
  <si>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</si>
  <si>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</si>
  <si>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</si>
  <si>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</si>
  <si>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</si>
  <si>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医药主题</t>
  </si>
  <si>
    <t>消费50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</si>
  <si>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</si>
  <si>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</si>
  <si>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</si>
  <si>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</si>
  <si>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</si>
  <si>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</si>
  <si>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</si>
  <si>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</si>
  <si>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</si>
  <si>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300可选</t>
  </si>
  <si>
    <t>300医药</t>
  </si>
  <si>
    <t>300金融</t>
  </si>
  <si>
    <t>中证金融</t>
  </si>
  <si>
    <t>内地消费</t>
  </si>
  <si>
    <t>800金融</t>
  </si>
  <si>
    <t>金融指数</t>
  </si>
  <si>
    <t>创新药械</t>
  </si>
  <si>
    <t>创医药</t>
  </si>
  <si>
    <t>生物50</t>
  </si>
  <si>
    <t>珠三角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</si>
  <si>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</si>
  <si>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</si>
  <si>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</si>
  <si>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</si>
  <si>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</si>
  <si>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</si>
  <si>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</si>
  <si>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深证医药</t>
  </si>
  <si>
    <t>深医药50</t>
  </si>
  <si>
    <t>深成医药</t>
  </si>
  <si>
    <t>CSSW证券</t>
  </si>
  <si>
    <t>养老产业</t>
  </si>
  <si>
    <t>300 医药</t>
  </si>
  <si>
    <t>300 金融</t>
  </si>
  <si>
    <t>800非银</t>
  </si>
  <si>
    <t>证券公司</t>
  </si>
  <si>
    <t>地产等权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</si>
  <si>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</si>
  <si>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</si>
  <si>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</si>
  <si>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</si>
  <si>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</si>
  <si>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</si>
  <si>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FB00</t>
  </si>
  <si>
    <t>纤维板连续</t>
  </si>
  <si>
    <t>RM00</t>
  </si>
  <si>
    <t>菜粕连续</t>
  </si>
  <si>
    <t>SF00</t>
  </si>
  <si>
    <t>硅铁连续</t>
  </si>
  <si>
    <t>AD00</t>
  </si>
  <si>
    <t>铝合金连续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</si>
  <si>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</si>
  <si>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</si>
  <si>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</si>
  <si>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</si>
  <si>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</si>
  <si>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</si>
  <si>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</si>
  <si>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</si>
  <si>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</si>
  <si>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</si>
  <si>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</si>
  <si>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</si>
  <si>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</si>
  <si>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</si>
  <si>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</si>
  <si>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</si>
  <si>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</si>
  <si>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</si>
  <si>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</si>
  <si>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</si>
  <si>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</si>
  <si>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</si>
  <si>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</si>
  <si>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</si>
  <si>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</si>
  <si>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</si>
  <si>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</si>
  <si>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</si>
  <si>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</si>
  <si>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</si>
  <si>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</si>
  <si>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</si>
  <si>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</si>
  <si>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</si>
  <si>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</si>
  <si>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</si>
  <si>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</si>
  <si>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</si>
  <si>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</si>
  <si>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</si>
  <si>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</si>
  <si>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</si>
  <si>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</si>
  <si>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</si>
  <si>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</si>
  <si>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</si>
  <si>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</si>
  <si>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</si>
  <si>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</si>
  <si>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</si>
  <si>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</si>
  <si>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</si>
  <si>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</si>
  <si>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</si>
  <si>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</si>
  <si>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</si>
  <si>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</si>
  <si>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</si>
  <si>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</si>
  <si>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</si>
  <si>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</si>
  <si>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</si>
  <si>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</si>
  <si>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</si>
  <si>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</si>
  <si>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</si>
  <si>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</si>
  <si>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</si>
  <si>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</si>
  <si>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</si>
  <si>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</si>
  <si>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</si>
  <si>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</si>
  <si>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</si>
  <si>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</si>
  <si>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</si>
  <si>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</si>
  <si>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</si>
  <si>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</si>
  <si>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</si>
  <si>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</si>
  <si>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</si>
  <si>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</si>
  <si>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</si>
  <si>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</si>
  <si>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</si>
  <si>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</si>
  <si>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</si>
  <si>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</si>
  <si>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</si>
  <si>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</si>
  <si>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</si>
  <si>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</si>
  <si>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</si>
  <si>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AG00</t>
  </si>
  <si>
    <t>白银连续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</si>
  <si>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</si>
  <si>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</si>
  <si>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</si>
  <si>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</si>
  <si>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</si>
  <si>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</si>
  <si>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</si>
  <si>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</si>
  <si>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</si>
  <si>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</si>
  <si>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</si>
  <si>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</si>
  <si>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</si>
  <si>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</si>
  <si>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</si>
  <si>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</si>
  <si>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</si>
  <si>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</si>
  <si>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</si>
  <si>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</si>
  <si>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</si>
  <si>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</si>
  <si>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</si>
  <si>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</si>
  <si>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</si>
  <si>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</si>
  <si>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</si>
  <si>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</si>
  <si>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</si>
  <si>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</si>
  <si>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</si>
  <si>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</si>
  <si>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</si>
  <si>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</si>
  <si>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</si>
  <si>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</si>
  <si>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</si>
  <si>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</si>
  <si>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</si>
  <si>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</si>
  <si>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</si>
  <si>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</si>
  <si>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</si>
  <si>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</si>
  <si>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</si>
  <si>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</si>
  <si>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</si>
  <si>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</si>
  <si>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</si>
  <si>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</si>
  <si>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SA00</t>
  </si>
  <si>
    <t>纯碱连续</t>
  </si>
  <si>
    <t>SH00</t>
  </si>
  <si>
    <t>烧碱连续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</si>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</sst>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"000992"</f>
        <v>000992</v>
      </c>
      <c r="B3" s="38" t="s">
        <v>5</v>
      </c>
      <c r="C3" s="38" t="s">
        <v>6</v>
      </c>
      <c r="D3" s="38" t="str">
        <f>"000016"</f>
        <v>000016</v>
      </c>
      <c r="E3" s="38" t="s">
        <v>7</v>
      </c>
      <c r="F3" s="38" t="s">
        <v>8</v>
      </c>
    </row>
    <row r="4" ht="13.5" spans="1:6">
      <c r="A4" s="38" t="str">
        <f>"880471"</f>
        <v>880471</v>
      </c>
      <c r="B4" s="38" t="s">
        <v>9</v>
      </c>
      <c r="C4" s="38" t="s">
        <v>10</v>
      </c>
      <c r="D4" s="38" t="str">
        <f>"880846"</f>
        <v>880846</v>
      </c>
      <c r="E4" s="38" t="s">
        <v>11</v>
      </c>
      <c r="F4" s="38" t="s">
        <v>12</v>
      </c>
    </row>
    <row r="5" ht="13.5" spans="1:6">
      <c r="A5" s="38" t="str">
        <f>"880895"</f>
        <v>880895</v>
      </c>
      <c r="B5" s="38" t="s">
        <v>13</v>
      </c>
      <c r="C5" s="38" t="s">
        <v>14</v>
      </c>
      <c r="D5" s="38" t="str">
        <f>"880829"</f>
        <v>880829</v>
      </c>
      <c r="E5" s="38" t="s">
        <v>15</v>
      </c>
      <c r="F5" s="38" t="s">
        <v>16</v>
      </c>
    </row>
    <row r="6" ht="13.5" spans="1:6">
      <c r="A6" s="38" t="str">
        <f>"880400"</f>
        <v>880400</v>
      </c>
      <c r="B6" s="38" t="s">
        <v>17</v>
      </c>
      <c r="C6" s="38" t="s">
        <v>18</v>
      </c>
      <c r="D6" s="38" t="str">
        <f>"880857"</f>
        <v>880857</v>
      </c>
      <c r="E6" s="38" t="s">
        <v>19</v>
      </c>
      <c r="F6" s="38" t="s">
        <v>20</v>
      </c>
    </row>
    <row r="7" ht="13.5" spans="1:6">
      <c r="A7" s="38" t="str">
        <f>"000991"</f>
        <v>000991</v>
      </c>
      <c r="B7" s="38" t="s">
        <v>21</v>
      </c>
      <c r="C7" s="38" t="s">
        <v>22</v>
      </c>
      <c r="D7" s="38" t="str">
        <f>"880609"</f>
        <v>880609</v>
      </c>
      <c r="E7" s="38" t="s">
        <v>23</v>
      </c>
      <c r="F7" s="38" t="s">
        <v>24</v>
      </c>
    </row>
    <row r="8" ht="13.5" spans="1:6">
      <c r="A8" s="38" t="str">
        <f>"880472"</f>
        <v>880472</v>
      </c>
      <c r="B8" s="38" t="s">
        <v>25</v>
      </c>
      <c r="C8" s="38" t="s">
        <v>26</v>
      </c>
      <c r="D8" s="38" t="str">
        <f>"880390"</f>
        <v>880390</v>
      </c>
      <c r="E8" s="38" t="s">
        <v>27</v>
      </c>
      <c r="F8" s="38" t="s">
        <v>28</v>
      </c>
    </row>
    <row r="9" ht="13.5" spans="1:6">
      <c r="A9" s="38" t="str">
        <f>"880564"</f>
        <v>880564</v>
      </c>
      <c r="B9" s="38" t="s">
        <v>29</v>
      </c>
      <c r="C9" s="38" t="s">
        <v>30</v>
      </c>
      <c r="D9" s="38" t="str">
        <f>"880856"</f>
        <v>880856</v>
      </c>
      <c r="E9" s="38" t="s">
        <v>31</v>
      </c>
      <c r="F9" s="38" t="s">
        <v>32</v>
      </c>
    </row>
    <row r="10" ht="13.5" spans="1:6">
      <c r="A10" s="38" t="str">
        <f>"880529"</f>
        <v>880529</v>
      </c>
      <c r="B10" s="38" t="s">
        <v>33</v>
      </c>
      <c r="C10" s="38" t="s">
        <v>34</v>
      </c>
      <c r="D10" s="38" t="str">
        <f>"880387"</f>
        <v>880387</v>
      </c>
      <c r="E10" s="38" t="s">
        <v>35</v>
      </c>
      <c r="F10" s="38" t="s">
        <v>36</v>
      </c>
    </row>
    <row r="11" ht="13.5" spans="1:6">
      <c r="A11" s="38" t="str">
        <f>"880229"</f>
        <v>880229</v>
      </c>
      <c r="B11" s="38" t="s">
        <v>37</v>
      </c>
      <c r="C11" s="38" t="s">
        <v>38</v>
      </c>
      <c r="D11" s="38" t="str">
        <f>"880897"</f>
        <v>880897</v>
      </c>
      <c r="E11" s="38" t="s">
        <v>39</v>
      </c>
      <c r="F11" s="38" t="s">
        <v>40</v>
      </c>
    </row>
    <row r="12" ht="13.5" spans="1:6">
      <c r="A12" s="38" t="str">
        <f>"880398"</f>
        <v>880398</v>
      </c>
      <c r="B12" s="38" t="s">
        <v>41</v>
      </c>
      <c r="C12" s="38" t="s">
        <v>42</v>
      </c>
      <c r="D12" s="38" t="str">
        <f>"880913"</f>
        <v>880913</v>
      </c>
      <c r="E12" s="38" t="s">
        <v>43</v>
      </c>
      <c r="F12" s="38" t="s">
        <v>44</v>
      </c>
    </row>
    <row r="13" ht="13.5" spans="1:6">
      <c r="A13" s="38" t="str">
        <f>"880372"</f>
        <v>880372</v>
      </c>
      <c r="B13" s="38" t="s">
        <v>45</v>
      </c>
      <c r="C13" s="38" t="s">
        <v>46</v>
      </c>
      <c r="D13" s="38" t="str">
        <f>"880960"</f>
        <v>880960</v>
      </c>
      <c r="E13" s="38" t="s">
        <v>47</v>
      </c>
      <c r="F13" s="38" t="s">
        <v>48</v>
      </c>
    </row>
    <row r="14" ht="13.5" spans="1:6">
      <c r="A14" s="38" t="str">
        <f>"880837"</f>
        <v>880837</v>
      </c>
      <c r="B14" s="38" t="s">
        <v>49</v>
      </c>
      <c r="C14" s="38" t="s">
        <v>50</v>
      </c>
      <c r="D14" s="38" t="str">
        <f>"880875"</f>
        <v>880875</v>
      </c>
      <c r="E14" s="38" t="s">
        <v>51</v>
      </c>
      <c r="F14" s="38" t="s">
        <v>52</v>
      </c>
    </row>
    <row r="15" ht="13.5" spans="1:6">
      <c r="A15" s="38" t="str">
        <f>"880406"</f>
        <v>880406</v>
      </c>
      <c r="B15" s="38" t="s">
        <v>53</v>
      </c>
      <c r="C15" s="38" t="s">
        <v>54</v>
      </c>
      <c r="D15" s="38" t="str">
        <f>"880967"</f>
        <v>880967</v>
      </c>
      <c r="E15" s="38" t="s">
        <v>55</v>
      </c>
      <c r="F15" s="38" t="s">
        <v>56</v>
      </c>
    </row>
    <row r="16" ht="13.5" spans="1:6">
      <c r="A16" s="38" t="str">
        <f>"880452"</f>
        <v>880452</v>
      </c>
      <c r="B16" s="38" t="s">
        <v>57</v>
      </c>
      <c r="C16" s="38" t="s">
        <v>58</v>
      </c>
      <c r="D16" s="38" t="str">
        <f>"880760"</f>
        <v>880760</v>
      </c>
      <c r="E16" s="38" t="s">
        <v>59</v>
      </c>
      <c r="F16" s="38" t="s">
        <v>60</v>
      </c>
    </row>
    <row r="17" ht="13.5" spans="1:6">
      <c r="A17" s="38" t="str">
        <f>"899050"</f>
        <v>899050</v>
      </c>
      <c r="B17" s="38" t="s">
        <v>61</v>
      </c>
      <c r="C17" s="38" t="s">
        <v>62</v>
      </c>
      <c r="D17" s="38" t="str">
        <f>"880623"</f>
        <v>880623</v>
      </c>
      <c r="E17" s="38" t="s">
        <v>63</v>
      </c>
      <c r="F17" s="38" t="s">
        <v>64</v>
      </c>
    </row>
    <row r="18" ht="13.5" spans="1:6">
      <c r="A18" s="38" t="str">
        <f>"399108"</f>
        <v>399108</v>
      </c>
      <c r="B18" s="38" t="s">
        <v>65</v>
      </c>
      <c r="C18" s="38" t="s">
        <v>66</v>
      </c>
      <c r="D18" s="38" t="str">
        <f>"880707"</f>
        <v>880707</v>
      </c>
      <c r="E18" s="38" t="s">
        <v>67</v>
      </c>
      <c r="F18" s="38" t="s">
        <v>68</v>
      </c>
    </row>
    <row r="19" ht="13.5" spans="1:6">
      <c r="A19" s="38" t="str">
        <f>"399003"</f>
        <v>399003</v>
      </c>
      <c r="B19" s="38" t="s">
        <v>69</v>
      </c>
      <c r="C19" s="38" t="s">
        <v>70</v>
      </c>
      <c r="D19" s="38" t="str">
        <f>"880681"</f>
        <v>880681</v>
      </c>
      <c r="E19" s="38" t="s">
        <v>71</v>
      </c>
      <c r="F19" s="38" t="s">
        <v>72</v>
      </c>
    </row>
    <row r="20" ht="13.5" spans="1:6">
      <c r="A20" s="38" t="str">
        <f>"399986"</f>
        <v>399986</v>
      </c>
      <c r="B20" s="38" t="s">
        <v>73</v>
      </c>
      <c r="C20" s="38" t="s">
        <v>74</v>
      </c>
      <c r="D20" s="38" t="str">
        <f>"880683"</f>
        <v>880683</v>
      </c>
      <c r="E20" s="38" t="s">
        <v>75</v>
      </c>
      <c r="F20" s="38" t="s">
        <v>76</v>
      </c>
    </row>
    <row r="21" ht="13.5" spans="1:6">
      <c r="A21" s="39"/>
      <c r="B21" s="39"/>
      <c r="C21" s="39"/>
      <c r="D21" s="38" t="str">
        <f>"880502"</f>
        <v>880502</v>
      </c>
      <c r="E21" s="38" t="s">
        <v>77</v>
      </c>
      <c r="F21" s="38" t="s">
        <v>78</v>
      </c>
    </row>
    <row r="22" ht="13.5" spans="1:6">
      <c r="A22" s="39"/>
      <c r="B22" s="39"/>
      <c r="C22" s="39"/>
      <c r="D22" s="38" t="str">
        <f>"880482"</f>
        <v>880482</v>
      </c>
      <c r="E22" s="38" t="s">
        <v>79</v>
      </c>
      <c r="F22" s="38" t="s">
        <v>80</v>
      </c>
    </row>
    <row r="23" ht="13.5" spans="1:6">
      <c r="A23" s="39"/>
      <c r="B23" s="39"/>
      <c r="C23" s="39"/>
      <c r="D23" s="38" t="str">
        <f>"880557"</f>
        <v>880557</v>
      </c>
      <c r="E23" s="38" t="s">
        <v>81</v>
      </c>
      <c r="F23" s="38" t="s">
        <v>82</v>
      </c>
    </row>
    <row r="24" ht="13.5" spans="1:6">
      <c r="A24" s="39"/>
      <c r="B24" s="39"/>
      <c r="C24" s="39"/>
      <c r="D24" s="38" t="str">
        <f>"880465"</f>
        <v>880465</v>
      </c>
      <c r="E24" s="38" t="s">
        <v>83</v>
      </c>
      <c r="F24" s="38" t="s">
        <v>84</v>
      </c>
    </row>
    <row r="25" ht="13.5" spans="1:6">
      <c r="A25" s="39"/>
      <c r="B25" s="39"/>
      <c r="C25" s="39"/>
      <c r="D25" s="38" t="str">
        <f>"880929"</f>
        <v>880929</v>
      </c>
      <c r="E25" s="38" t="s">
        <v>85</v>
      </c>
      <c r="F25" s="38" t="s">
        <v>86</v>
      </c>
    </row>
    <row r="26" ht="13.5" spans="1:6">
      <c r="A26" s="40"/>
      <c r="B26" s="40"/>
      <c r="C26" s="40"/>
      <c r="D26" s="38" t="str">
        <f>"880936"</f>
        <v>880936</v>
      </c>
      <c r="E26" s="38" t="s">
        <v>87</v>
      </c>
      <c r="F26" s="38" t="s">
        <v>88</v>
      </c>
    </row>
    <row r="27" ht="13.5" spans="1:6">
      <c r="A27" s="40"/>
      <c r="B27" s="40"/>
      <c r="C27" s="40"/>
      <c r="D27" s="38" t="str">
        <f>"880217"</f>
        <v>880217</v>
      </c>
      <c r="E27" s="38" t="s">
        <v>89</v>
      </c>
      <c r="F27" s="38" t="s">
        <v>90</v>
      </c>
    </row>
    <row r="28" ht="13.5" spans="1:6">
      <c r="A28" s="40"/>
      <c r="B28" s="40"/>
      <c r="C28" s="40"/>
      <c r="D28" s="38" t="str">
        <f>"880464"</f>
        <v>880464</v>
      </c>
      <c r="E28" s="38" t="s">
        <v>91</v>
      </c>
      <c r="F28" s="38" t="s">
        <v>92</v>
      </c>
    </row>
    <row r="29" ht="13.5" spans="1:6">
      <c r="A29" s="40"/>
      <c r="B29" s="40"/>
      <c r="C29" s="40"/>
      <c r="D29" s="38" t="str">
        <f>"880766"</f>
        <v>880766</v>
      </c>
      <c r="E29" s="38" t="s">
        <v>93</v>
      </c>
      <c r="F29" s="38" t="s">
        <v>94</v>
      </c>
    </row>
    <row r="30" ht="13.5" spans="1:6">
      <c r="A30" s="40"/>
      <c r="B30" s="40"/>
      <c r="C30" s="40"/>
      <c r="D30" s="38" t="str">
        <f>"880647"</f>
        <v>880647</v>
      </c>
      <c r="E30" s="38" t="s">
        <v>95</v>
      </c>
      <c r="F30" s="38" t="s">
        <v>96</v>
      </c>
    </row>
    <row r="31" ht="13.5" spans="1:6">
      <c r="A31" s="40"/>
      <c r="B31" s="40"/>
      <c r="C31" s="40"/>
      <c r="D31" s="38" t="str">
        <f>"880203"</f>
        <v>880203</v>
      </c>
      <c r="E31" s="38" t="s">
        <v>97</v>
      </c>
      <c r="F31" s="38" t="s">
        <v>98</v>
      </c>
    </row>
    <row r="32" ht="16.5" spans="1:6">
      <c r="A32" s="27"/>
      <c r="B32" s="27"/>
      <c r="C32" s="27"/>
      <c r="D32" s="38" t="str">
        <f>"880613"</f>
        <v>880613</v>
      </c>
      <c r="E32" s="38" t="s">
        <v>99</v>
      </c>
      <c r="F32" s="38" t="s">
        <v>100</v>
      </c>
    </row>
    <row r="33" ht="16.5" spans="1:6">
      <c r="A33" s="27"/>
      <c r="B33" s="27"/>
      <c r="C33" s="27"/>
      <c r="D33" s="38" t="str">
        <f>"880764"</f>
        <v>880764</v>
      </c>
      <c r="E33" s="38" t="s">
        <v>101</v>
      </c>
      <c r="F33" s="38" t="s">
        <v>102</v>
      </c>
    </row>
    <row r="34" ht="16.5" spans="1:6">
      <c r="A34" s="27"/>
      <c r="B34" s="27"/>
      <c r="C34" s="27"/>
      <c r="D34" s="38" t="str">
        <f>"880422"</f>
        <v>880422</v>
      </c>
      <c r="E34" s="38" t="s">
        <v>103</v>
      </c>
      <c r="F34" s="38" t="s">
        <v>104</v>
      </c>
    </row>
    <row r="35" ht="16.5" spans="1:6">
      <c r="A35" s="27"/>
      <c r="B35" s="27"/>
      <c r="C35" s="27"/>
      <c r="D35" s="38" t="str">
        <f>"880644"</f>
        <v>880644</v>
      </c>
      <c r="E35" s="38" t="s">
        <v>105</v>
      </c>
      <c r="F35" s="38" t="s">
        <v>106</v>
      </c>
    </row>
    <row r="36" ht="16.5" spans="1:6">
      <c r="A36" s="27"/>
      <c r="B36" s="27"/>
      <c r="C36" s="27"/>
      <c r="D36" s="38" t="str">
        <f>"000003"</f>
        <v>000003</v>
      </c>
      <c r="E36" s="38" t="s">
        <v>107</v>
      </c>
      <c r="F36" s="38" t="s">
        <v>108</v>
      </c>
    </row>
    <row r="37" ht="16.5" spans="1:6">
      <c r="A37" s="27"/>
      <c r="B37" s="27"/>
      <c r="C37" s="27"/>
      <c r="D37" s="38" t="str">
        <f>"399391"</f>
        <v>399391</v>
      </c>
      <c r="E37" s="38" t="s">
        <v>109</v>
      </c>
      <c r="F37" s="38" t="s">
        <v>74</v>
      </c>
    </row>
    <row r="38" ht="16.5" spans="1:6">
      <c r="A38" s="27"/>
      <c r="B38" s="27"/>
      <c r="C38" s="27"/>
      <c r="D38" s="38" t="str">
        <f>"399373"</f>
        <v>399373</v>
      </c>
      <c r="E38" s="38" t="s">
        <v>110</v>
      </c>
      <c r="F38" s="38" t="s">
        <v>74</v>
      </c>
    </row>
    <row r="39" ht="16.5" spans="1:6">
      <c r="A39" s="27"/>
      <c r="B39" s="27"/>
      <c r="C39" s="27"/>
      <c r="D39" s="38" t="str">
        <f>"399359"</f>
        <v>399359</v>
      </c>
      <c r="E39" s="38" t="s">
        <v>111</v>
      </c>
      <c r="F39" s="38" t="s">
        <v>74</v>
      </c>
    </row>
    <row r="40" ht="16.5" spans="1:6">
      <c r="A40" s="27"/>
      <c r="B40" s="27"/>
      <c r="C40" s="27"/>
      <c r="D40" s="38" t="str">
        <f>"399355"</f>
        <v>399355</v>
      </c>
      <c r="E40" s="38" t="s">
        <v>112</v>
      </c>
      <c r="F40" s="38" t="s">
        <v>74</v>
      </c>
    </row>
    <row r="41" ht="16.5" spans="1:6">
      <c r="A41" s="27"/>
      <c r="B41" s="27"/>
      <c r="C41" s="27"/>
      <c r="D41" s="38" t="str">
        <f>"399320"</f>
        <v>399320</v>
      </c>
      <c r="E41" s="38" t="s">
        <v>113</v>
      </c>
      <c r="F41" s="38" t="s">
        <v>74</v>
      </c>
    </row>
    <row r="42" ht="16.5" spans="1:6">
      <c r="A42" s="27"/>
      <c r="B42" s="27"/>
      <c r="C42" s="27"/>
      <c r="D42" s="38" t="str">
        <f>"399286"</f>
        <v>399286</v>
      </c>
      <c r="E42" s="38" t="s">
        <v>114</v>
      </c>
      <c r="F42" s="38" t="s">
        <v>74</v>
      </c>
    </row>
    <row r="43" ht="16.5" spans="1:6">
      <c r="A43" s="27"/>
      <c r="B43" s="27"/>
      <c r="C43" s="27"/>
      <c r="D43" s="38" t="str">
        <f>"999997"</f>
        <v>999997</v>
      </c>
      <c r="E43" s="38" t="s">
        <v>107</v>
      </c>
      <c r="F43" s="38" t="s">
        <v>74</v>
      </c>
    </row>
    <row r="44" ht="16.5" spans="1:6">
      <c r="A44" s="27"/>
      <c r="B44" s="27"/>
      <c r="C44" s="27"/>
      <c r="D44" s="38" t="str">
        <f>"399750"</f>
        <v>399750</v>
      </c>
      <c r="E44" s="38" t="s">
        <v>115</v>
      </c>
      <c r="F44" s="38" t="s">
        <v>74</v>
      </c>
    </row>
    <row r="45" ht="16.5" spans="1:6">
      <c r="A45" s="27"/>
      <c r="B45" s="27"/>
      <c r="C45" s="27"/>
      <c r="D45" s="39"/>
      <c r="E45" s="39"/>
      <c r="F45" s="39"/>
    </row>
    <row r="46" ht="16.5" spans="1:6">
      <c r="A46" s="27"/>
      <c r="B46" s="27"/>
      <c r="C46" s="27"/>
      <c r="D46" s="39"/>
      <c r="E46" s="39"/>
      <c r="F46" s="39"/>
    </row>
    <row r="47" ht="16.5" spans="1:6">
      <c r="A47" s="27"/>
      <c r="B47" s="27"/>
      <c r="C47" s="27"/>
      <c r="D47" s="39"/>
      <c r="E47" s="39"/>
      <c r="F47" s="39"/>
    </row>
    <row r="48" ht="16.5" spans="1:6">
      <c r="A48" s="27"/>
      <c r="B48" s="27"/>
      <c r="C48" s="27"/>
      <c r="D48" s="39"/>
      <c r="E48" s="39"/>
      <c r="F48" s="39"/>
    </row>
    <row r="49" ht="16.5" spans="1:6">
      <c r="A49" s="27"/>
      <c r="B49" s="27"/>
      <c r="C49" s="27"/>
      <c r="D49" s="39"/>
      <c r="E49" s="39"/>
      <c r="F49" s="39"/>
    </row>
    <row r="50" ht="16.5" spans="1:6">
      <c r="A50" s="27"/>
      <c r="B50" s="27"/>
      <c r="C50" s="27"/>
      <c r="D50" s="39"/>
      <c r="E50" s="39"/>
      <c r="F50" s="39"/>
    </row>
    <row r="51" ht="16.5" spans="1:6">
      <c r="A51" s="27"/>
      <c r="B51" s="27"/>
      <c r="C51" s="27"/>
      <c r="D51" s="39"/>
      <c r="E51" s="39"/>
      <c r="F51" s="39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39"/>
      <c r="E57" s="39"/>
      <c r="F57" s="39"/>
    </row>
    <row r="58" ht="16.5" spans="1:6">
      <c r="A58" s="27"/>
      <c r="B58" s="27"/>
      <c r="C58" s="27"/>
      <c r="D58" s="39"/>
      <c r="E58" s="39"/>
      <c r="F58" s="39"/>
    </row>
    <row r="59" ht="16.5" spans="1:6">
      <c r="A59" s="27"/>
      <c r="B59" s="27"/>
      <c r="C59" s="27"/>
      <c r="D59" s="39"/>
      <c r="E59" s="39"/>
      <c r="F59" s="39"/>
    </row>
    <row r="60" ht="16.5" spans="1:6">
      <c r="A60" s="27"/>
      <c r="B60" s="27"/>
      <c r="C60" s="27"/>
      <c r="D60" s="39"/>
      <c r="E60" s="39"/>
      <c r="F60" s="39"/>
    </row>
    <row r="61" ht="16.5" spans="1:6">
      <c r="A61" s="27"/>
      <c r="B61" s="27"/>
      <c r="C61" s="27"/>
      <c r="D61" s="39"/>
      <c r="E61" s="39"/>
      <c r="F61" s="39"/>
    </row>
    <row r="62" ht="16.5" spans="1:6">
      <c r="A62" s="27"/>
      <c r="B62" s="27"/>
      <c r="C62" s="27"/>
      <c r="D62" s="39"/>
      <c r="E62" s="39"/>
      <c r="F62" s="39"/>
    </row>
    <row r="63" ht="16.5" spans="1:6">
      <c r="A63" s="27"/>
      <c r="B63" s="27"/>
      <c r="C63" s="27"/>
      <c r="D63" s="39"/>
      <c r="E63" s="39"/>
      <c r="F63" s="39"/>
    </row>
    <row r="64" ht="16.5" spans="1:6">
      <c r="A64" s="27"/>
      <c r="B64" s="27"/>
      <c r="C64" s="27"/>
      <c r="D64" s="39"/>
      <c r="E64" s="39"/>
      <c r="F64" s="39"/>
    </row>
    <row r="65" ht="16.5" spans="1:6">
      <c r="A65" s="27"/>
      <c r="B65" s="27"/>
      <c r="C65" s="27"/>
      <c r="D65" s="39"/>
      <c r="E65" s="39"/>
      <c r="F65" s="39"/>
    </row>
    <row r="66" ht="16.5" spans="1:6">
      <c r="A66" s="27"/>
      <c r="B66" s="27"/>
      <c r="C66" s="27"/>
      <c r="D66" s="39"/>
      <c r="E66" s="39"/>
      <c r="F66" s="39"/>
    </row>
    <row r="67" ht="16.5" spans="1:6">
      <c r="A67" s="27"/>
      <c r="B67" s="27"/>
      <c r="C67" s="27"/>
      <c r="D67" s="39"/>
      <c r="E67" s="39"/>
      <c r="F67" s="39"/>
    </row>
    <row r="68" ht="16.5" spans="1:6">
      <c r="A68" s="27"/>
      <c r="B68" s="27"/>
      <c r="C68" s="27"/>
      <c r="D68" s="39"/>
      <c r="E68" s="39"/>
      <c r="F68" s="39"/>
    </row>
    <row r="69" ht="16.5" spans="1:6">
      <c r="A69" s="27"/>
      <c r="B69" s="27"/>
      <c r="C69" s="27"/>
      <c r="D69" s="39"/>
      <c r="E69" s="39"/>
      <c r="F69" s="39"/>
    </row>
    <row r="70" ht="16.5" spans="1:6">
      <c r="A70" s="27"/>
      <c r="B70" s="27"/>
      <c r="C70" s="27"/>
      <c r="D70" s="39"/>
      <c r="E70" s="39"/>
      <c r="F70" s="39"/>
    </row>
    <row r="71" ht="16.5" spans="1:6">
      <c r="A71" s="27"/>
      <c r="B71" s="27"/>
      <c r="C71" s="27"/>
      <c r="D71" s="39"/>
      <c r="E71" s="39"/>
      <c r="F71" s="39"/>
    </row>
    <row r="72" ht="16.5" spans="1:6">
      <c r="A72" s="27"/>
      <c r="B72" s="27"/>
      <c r="C72" s="27"/>
      <c r="D72" s="39"/>
      <c r="E72" s="39"/>
      <c r="F72" s="39"/>
    </row>
    <row r="73" ht="16.5" spans="1:6">
      <c r="A73" s="27"/>
      <c r="B73" s="27"/>
      <c r="C73" s="27"/>
      <c r="D73" s="39"/>
      <c r="E73" s="39"/>
      <c r="F73" s="39"/>
    </row>
    <row r="74" ht="16.5" spans="1:6">
      <c r="A74" s="27"/>
      <c r="B74" s="27"/>
      <c r="C74" s="27"/>
      <c r="D74" s="39"/>
      <c r="E74" s="39"/>
      <c r="F74" s="39"/>
    </row>
    <row r="75" ht="16.5" spans="1:6">
      <c r="A75" s="27"/>
      <c r="B75" s="27"/>
      <c r="C75" s="27"/>
      <c r="D75" s="39"/>
      <c r="E75" s="39"/>
      <c r="F75" s="39"/>
    </row>
    <row r="76" ht="16.5" spans="1:6">
      <c r="A76" s="27"/>
      <c r="B76" s="27"/>
      <c r="C76" s="27"/>
      <c r="D76" s="39"/>
      <c r="E76" s="39"/>
      <c r="F76" s="39"/>
    </row>
    <row r="77" ht="16.5" spans="1:6">
      <c r="A77" s="27"/>
      <c r="B77" s="27"/>
      <c r="C77" s="27"/>
      <c r="D77" s="39"/>
      <c r="E77" s="39"/>
      <c r="F77" s="39"/>
    </row>
    <row r="78" ht="16.5" spans="1:6">
      <c r="A78" s="27"/>
      <c r="B78" s="27"/>
      <c r="C78" s="27"/>
      <c r="D78" s="39"/>
      <c r="E78" s="39"/>
      <c r="F78" s="39"/>
    </row>
    <row r="79" ht="16.5" spans="1:6">
      <c r="A79" s="27"/>
      <c r="B79" s="27"/>
      <c r="C79" s="27"/>
      <c r="D79" s="39"/>
      <c r="E79" s="39"/>
      <c r="F79" s="39"/>
    </row>
    <row r="80" ht="16.5" spans="1:6">
      <c r="A80" s="27"/>
      <c r="B80" s="27"/>
      <c r="C80" s="27"/>
      <c r="D80" s="39"/>
      <c r="E80" s="39"/>
      <c r="F80" s="39"/>
    </row>
    <row r="81" ht="16.5" spans="1:6">
      <c r="A81" s="27"/>
      <c r="B81" s="27"/>
      <c r="C81" s="27"/>
      <c r="D81" s="39"/>
      <c r="E81" s="39"/>
      <c r="F81" s="39"/>
    </row>
    <row r="82" ht="16.5" spans="1:6">
      <c r="A82" s="27"/>
      <c r="B82" s="27"/>
      <c r="C82" s="27"/>
      <c r="D82" s="39"/>
      <c r="E82" s="39"/>
      <c r="F82" s="39"/>
    </row>
    <row r="83" ht="16.5" spans="1:6">
      <c r="A83" s="27"/>
      <c r="B83" s="27"/>
      <c r="C83" s="27"/>
      <c r="D83" s="39"/>
      <c r="E83" s="39"/>
      <c r="F83" s="39"/>
    </row>
    <row r="84" ht="16.5" spans="1:6">
      <c r="A84" s="27"/>
      <c r="B84" s="27"/>
      <c r="C84" s="27"/>
      <c r="D84" s="39"/>
      <c r="E84" s="39"/>
      <c r="F84" s="39"/>
    </row>
    <row r="85" ht="16.5" spans="1:6">
      <c r="A85" s="27"/>
      <c r="B85" s="27"/>
      <c r="C85" s="27"/>
      <c r="D85" s="39"/>
      <c r="E85" s="39"/>
      <c r="F85" s="39"/>
    </row>
    <row r="86" ht="16.5" spans="1:6">
      <c r="A86" s="27"/>
      <c r="B86" s="27"/>
      <c r="C86" s="27"/>
      <c r="D86" s="39"/>
      <c r="E86" s="39"/>
      <c r="F86" s="39"/>
    </row>
    <row r="87" ht="16.5" spans="1:6">
      <c r="A87" s="27"/>
      <c r="B87" s="27"/>
      <c r="C87" s="27"/>
      <c r="D87" s="39"/>
      <c r="E87" s="39"/>
      <c r="F87" s="39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1" t="s">
        <v>117</v>
      </c>
      <c r="L1" s="1"/>
      <c r="M1" s="1"/>
      <c r="N1" s="1"/>
      <c r="O1" s="1"/>
      <c r="P1" s="1"/>
      <c r="Q1" s="1"/>
      <c r="R1" s="1"/>
    </row>
    <row r="2" ht="22.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2" t="s">
        <v>128</v>
      </c>
      <c r="L2" s="12" t="s">
        <v>129</v>
      </c>
      <c r="M2" s="12" t="s">
        <v>130</v>
      </c>
      <c r="N2" s="12" t="s">
        <v>131</v>
      </c>
      <c r="O2" s="12" t="s">
        <v>132</v>
      </c>
      <c r="P2" s="12" t="s">
        <v>133</v>
      </c>
      <c r="Q2" s="12" t="s">
        <v>134</v>
      </c>
      <c r="R2" s="12" t="s">
        <v>135</v>
      </c>
    </row>
    <row r="3" ht="16.5" spans="1:23">
      <c r="A3" s="17">
        <v>25</v>
      </c>
      <c r="B3" s="17" t="s">
        <v>136</v>
      </c>
      <c r="C3" s="17">
        <v>1732.725</v>
      </c>
      <c r="D3" s="17">
        <v>1852.097</v>
      </c>
      <c r="E3" s="17">
        <v>1</v>
      </c>
      <c r="F3" s="18">
        <v>0</v>
      </c>
      <c r="G3" s="18">
        <v>0</v>
      </c>
      <c r="H3" s="18">
        <v>1</v>
      </c>
      <c r="I3" s="18">
        <v>0.282</v>
      </c>
      <c r="J3" s="18">
        <v>6.709</v>
      </c>
      <c r="K3" s="21">
        <v>4</v>
      </c>
      <c r="L3" s="21">
        <v>0</v>
      </c>
      <c r="M3" s="21">
        <v>0</v>
      </c>
      <c r="N3" s="21">
        <v>1</v>
      </c>
      <c r="O3" s="21">
        <v>0</v>
      </c>
      <c r="P3" s="21">
        <v>1.28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100</v>
      </c>
      <c r="B4" s="17" t="s">
        <v>137</v>
      </c>
      <c r="C4" s="17">
        <v>6046.913</v>
      </c>
      <c r="D4" s="17">
        <v>6475.535</v>
      </c>
      <c r="E4" s="17">
        <v>1</v>
      </c>
      <c r="F4" s="18">
        <v>0</v>
      </c>
      <c r="G4" s="18">
        <v>0</v>
      </c>
      <c r="H4" s="18">
        <v>1</v>
      </c>
      <c r="I4" s="18">
        <v>0.357</v>
      </c>
      <c r="J4" s="18">
        <v>6.952</v>
      </c>
      <c r="K4" s="21">
        <v>4</v>
      </c>
      <c r="L4" s="21">
        <v>0</v>
      </c>
      <c r="M4" s="21">
        <v>0</v>
      </c>
      <c r="N4" s="21">
        <v>1</v>
      </c>
      <c r="O4" s="21">
        <v>0</v>
      </c>
      <c r="P4" s="21">
        <v>1.341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149</v>
      </c>
      <c r="B5" s="17" t="s">
        <v>138</v>
      </c>
      <c r="C5" s="17">
        <v>3863.315</v>
      </c>
      <c r="D5" s="17">
        <v>4209.422</v>
      </c>
      <c r="E5" s="17">
        <v>1</v>
      </c>
      <c r="F5" s="18">
        <v>0</v>
      </c>
      <c r="G5" s="18">
        <v>0</v>
      </c>
      <c r="H5" s="18">
        <v>1</v>
      </c>
      <c r="I5" s="18">
        <v>0.845</v>
      </c>
      <c r="J5" s="18">
        <v>8.997</v>
      </c>
      <c r="K5" s="21">
        <v>4</v>
      </c>
      <c r="L5" s="21">
        <v>0</v>
      </c>
      <c r="M5" s="21">
        <v>0</v>
      </c>
      <c r="N5" s="21">
        <v>0</v>
      </c>
      <c r="O5" s="21">
        <v>0</v>
      </c>
      <c r="P5" s="21">
        <v>0.038</v>
      </c>
      <c r="Q5" s="21">
        <v>0</v>
      </c>
      <c r="R5" s="21">
        <v>1</v>
      </c>
      <c r="S5" s="22"/>
      <c r="T5" s="22"/>
      <c r="U5" s="22"/>
      <c r="V5" s="22"/>
      <c r="W5" s="22"/>
    </row>
    <row r="6" ht="16.5" spans="1:23">
      <c r="A6" s="17">
        <v>152</v>
      </c>
      <c r="B6" s="17" t="s">
        <v>139</v>
      </c>
      <c r="C6" s="17">
        <v>2787.892</v>
      </c>
      <c r="D6" s="17">
        <v>3022.915</v>
      </c>
      <c r="E6" s="17">
        <v>1</v>
      </c>
      <c r="F6" s="18">
        <v>0</v>
      </c>
      <c r="G6" s="18">
        <v>0</v>
      </c>
      <c r="H6" s="18">
        <v>1</v>
      </c>
      <c r="I6" s="18">
        <v>0.555</v>
      </c>
      <c r="J6" s="18">
        <v>8.286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-0.867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158</v>
      </c>
      <c r="B7" s="17" t="s">
        <v>140</v>
      </c>
      <c r="C7" s="17">
        <v>1251.694</v>
      </c>
      <c r="D7" s="17">
        <v>1514.528</v>
      </c>
      <c r="E7" s="17">
        <v>1</v>
      </c>
      <c r="F7" s="18">
        <v>0</v>
      </c>
      <c r="G7" s="18">
        <v>0</v>
      </c>
      <c r="H7" s="18">
        <v>1</v>
      </c>
      <c r="I7" s="18">
        <v>0.452</v>
      </c>
      <c r="J7" s="18">
        <v>17.728</v>
      </c>
      <c r="K7" s="21">
        <v>2</v>
      </c>
      <c r="L7" s="21">
        <v>1</v>
      </c>
      <c r="M7" s="21">
        <v>0</v>
      </c>
      <c r="N7" s="21">
        <v>0</v>
      </c>
      <c r="O7" s="21">
        <v>0</v>
      </c>
      <c r="P7" s="21">
        <v>4.773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821</v>
      </c>
      <c r="B8" s="17" t="s">
        <v>141</v>
      </c>
      <c r="C8" s="17">
        <v>6446.534</v>
      </c>
      <c r="D8" s="17">
        <v>6943.902</v>
      </c>
      <c r="E8" s="17">
        <v>1</v>
      </c>
      <c r="F8" s="18">
        <v>0</v>
      </c>
      <c r="G8" s="18">
        <v>0</v>
      </c>
      <c r="H8" s="18">
        <v>1</v>
      </c>
      <c r="I8" s="18">
        <v>0.52</v>
      </c>
      <c r="J8" s="18">
        <v>7.646</v>
      </c>
      <c r="K8" s="21">
        <v>3</v>
      </c>
      <c r="L8" s="21">
        <v>2</v>
      </c>
      <c r="M8" s="21">
        <v>0</v>
      </c>
      <c r="N8" s="21">
        <v>0</v>
      </c>
      <c r="O8" s="21">
        <v>0</v>
      </c>
      <c r="P8" s="21">
        <v>8.689</v>
      </c>
      <c r="Q8" s="21">
        <v>0</v>
      </c>
      <c r="R8" s="21">
        <v>1</v>
      </c>
      <c r="S8" s="22"/>
      <c r="T8" s="22"/>
      <c r="U8" s="22"/>
      <c r="V8" s="22"/>
      <c r="W8" s="22"/>
    </row>
    <row r="9" ht="16.5" spans="1:23">
      <c r="A9" s="17">
        <v>399231</v>
      </c>
      <c r="B9" s="17" t="s">
        <v>142</v>
      </c>
      <c r="C9" s="17">
        <v>1326.89</v>
      </c>
      <c r="D9" s="17">
        <v>1449.793</v>
      </c>
      <c r="E9" s="17">
        <v>1</v>
      </c>
      <c r="F9" s="18">
        <v>0</v>
      </c>
      <c r="G9" s="18">
        <v>0</v>
      </c>
      <c r="H9" s="18">
        <v>1</v>
      </c>
      <c r="I9" s="18">
        <v>0.281</v>
      </c>
      <c r="J9" s="18">
        <v>8.734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7.054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399249</v>
      </c>
      <c r="B10" s="17" t="s">
        <v>143</v>
      </c>
      <c r="C10" s="17">
        <v>2365.72</v>
      </c>
      <c r="D10" s="17">
        <v>3203.439</v>
      </c>
      <c r="E10" s="17">
        <v>1</v>
      </c>
      <c r="F10" s="18">
        <v>0</v>
      </c>
      <c r="G10" s="18">
        <v>0</v>
      </c>
      <c r="H10" s="18">
        <v>1</v>
      </c>
      <c r="I10" s="18">
        <v>0.588</v>
      </c>
      <c r="J10" s="18">
        <v>26.585</v>
      </c>
      <c r="K10" s="21">
        <v>3</v>
      </c>
      <c r="L10" s="21">
        <v>0</v>
      </c>
      <c r="M10" s="21">
        <v>-1</v>
      </c>
      <c r="N10" s="21">
        <v>1</v>
      </c>
      <c r="O10" s="21">
        <v>0</v>
      </c>
      <c r="P10" s="21">
        <v>3.488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399359</v>
      </c>
      <c r="B11" s="17" t="s">
        <v>111</v>
      </c>
      <c r="C11" s="17">
        <v>2568.95</v>
      </c>
      <c r="D11" s="17">
        <v>2752.04</v>
      </c>
      <c r="E11" s="17">
        <v>1</v>
      </c>
      <c r="F11" s="18">
        <v>0</v>
      </c>
      <c r="G11" s="18">
        <v>0</v>
      </c>
      <c r="H11" s="18">
        <v>1</v>
      </c>
      <c r="I11" s="18">
        <v>0.685</v>
      </c>
      <c r="J11" s="18">
        <v>7.293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1.12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399619</v>
      </c>
      <c r="B12" s="19" t="s">
        <v>144</v>
      </c>
      <c r="C12" s="19">
        <v>6955.698</v>
      </c>
      <c r="D12" s="19">
        <v>7572.711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0.295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2.214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3</v>
      </c>
      <c r="B13" s="20" t="s">
        <v>107</v>
      </c>
      <c r="C13" s="20">
        <v>243.302</v>
      </c>
      <c r="D13" s="20">
        <v>265.741</v>
      </c>
      <c r="E13" s="20">
        <v>0</v>
      </c>
      <c r="F13" s="20">
        <v>0</v>
      </c>
      <c r="G13" s="20">
        <v>0</v>
      </c>
      <c r="H13" s="20">
        <v>1</v>
      </c>
      <c r="I13" s="18">
        <v>0.615</v>
      </c>
      <c r="J13" s="18">
        <v>9.007</v>
      </c>
      <c r="K13" s="21">
        <v>2</v>
      </c>
      <c r="L13" s="21">
        <v>0</v>
      </c>
      <c r="M13" s="21">
        <v>0</v>
      </c>
      <c r="N13" s="21">
        <v>0</v>
      </c>
      <c r="O13" s="21">
        <v>0</v>
      </c>
      <c r="P13" s="21">
        <v>2.002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4</v>
      </c>
      <c r="B14" s="20" t="s">
        <v>145</v>
      </c>
      <c r="C14" s="20">
        <v>3399.445</v>
      </c>
      <c r="D14" s="20">
        <v>3871.131</v>
      </c>
      <c r="E14" s="20">
        <v>0</v>
      </c>
      <c r="F14" s="20">
        <v>0</v>
      </c>
      <c r="G14" s="20">
        <v>0</v>
      </c>
      <c r="H14" s="20">
        <v>1</v>
      </c>
      <c r="I14" s="18">
        <v>1.2</v>
      </c>
      <c r="J14" s="18">
        <v>13.239</v>
      </c>
      <c r="K14" s="21">
        <v>0</v>
      </c>
      <c r="L14" s="21">
        <v>2</v>
      </c>
      <c r="M14" s="21">
        <v>1</v>
      </c>
      <c r="N14" s="21">
        <v>-1</v>
      </c>
      <c r="O14" s="21">
        <v>0</v>
      </c>
      <c r="P14" s="21">
        <v>-0.014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7</v>
      </c>
      <c r="B15" s="20" t="s">
        <v>146</v>
      </c>
      <c r="C15" s="20">
        <v>4608.329</v>
      </c>
      <c r="D15" s="20">
        <v>4951.477</v>
      </c>
      <c r="E15" s="20">
        <v>0</v>
      </c>
      <c r="F15" s="20">
        <v>0</v>
      </c>
      <c r="G15" s="20">
        <v>0</v>
      </c>
      <c r="H15" s="20">
        <v>1</v>
      </c>
      <c r="I15" s="18">
        <v>2.121</v>
      </c>
      <c r="J15" s="18">
        <v>8.904</v>
      </c>
      <c r="K15" s="21">
        <v>2</v>
      </c>
      <c r="L15" s="21">
        <v>1</v>
      </c>
      <c r="M15" s="21">
        <v>-1</v>
      </c>
      <c r="N15" s="21">
        <v>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9</v>
      </c>
      <c r="B16" s="20" t="s">
        <v>147</v>
      </c>
      <c r="C16" s="20">
        <v>6136.668</v>
      </c>
      <c r="D16" s="20">
        <v>7249.191</v>
      </c>
      <c r="E16" s="20">
        <v>0</v>
      </c>
      <c r="F16" s="20">
        <v>0</v>
      </c>
      <c r="G16" s="20">
        <v>0</v>
      </c>
      <c r="H16" s="20">
        <v>1</v>
      </c>
      <c r="I16" s="18">
        <v>1.182</v>
      </c>
      <c r="J16" s="18">
        <v>16.347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7.184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12</v>
      </c>
      <c r="B17" s="20" t="s">
        <v>148</v>
      </c>
      <c r="C17" s="20">
        <v>224.386</v>
      </c>
      <c r="D17" s="20">
        <v>225.742</v>
      </c>
      <c r="E17" s="20">
        <v>0</v>
      </c>
      <c r="F17" s="20">
        <v>0</v>
      </c>
      <c r="G17" s="20">
        <v>0</v>
      </c>
      <c r="H17" s="20">
        <v>1</v>
      </c>
      <c r="I17" s="18">
        <v>0.006</v>
      </c>
      <c r="J17" s="18">
        <v>0.606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1.248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13</v>
      </c>
      <c r="B18" s="20" t="s">
        <v>149</v>
      </c>
      <c r="C18" s="20">
        <v>301.816</v>
      </c>
      <c r="D18" s="20">
        <v>303.397</v>
      </c>
      <c r="E18" s="20">
        <v>0</v>
      </c>
      <c r="F18" s="20">
        <v>0</v>
      </c>
      <c r="G18" s="20">
        <v>0</v>
      </c>
      <c r="H18" s="20">
        <v>1</v>
      </c>
      <c r="I18" s="18">
        <v>0.359</v>
      </c>
      <c r="J18" s="18">
        <v>0.878</v>
      </c>
      <c r="K18" s="21">
        <v>4</v>
      </c>
      <c r="L18" s="21">
        <v>0</v>
      </c>
      <c r="M18" s="21">
        <v>0</v>
      </c>
      <c r="N18" s="21">
        <v>1</v>
      </c>
      <c r="O18" s="21">
        <v>0</v>
      </c>
      <c r="P18" s="21">
        <v>1.082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15</v>
      </c>
      <c r="B19" s="20" t="s">
        <v>150</v>
      </c>
      <c r="C19" s="20">
        <v>2975.63</v>
      </c>
      <c r="D19" s="20">
        <v>3251.554</v>
      </c>
      <c r="E19" s="20">
        <v>0</v>
      </c>
      <c r="F19" s="20">
        <v>0</v>
      </c>
      <c r="G19" s="20">
        <v>0</v>
      </c>
      <c r="H19" s="20">
        <v>1</v>
      </c>
      <c r="I19" s="18">
        <v>3.715</v>
      </c>
      <c r="J19" s="18">
        <v>11.886</v>
      </c>
      <c r="K19" s="21">
        <v>1</v>
      </c>
      <c r="L19" s="21">
        <v>0</v>
      </c>
      <c r="M19" s="21">
        <v>0</v>
      </c>
      <c r="N19" s="21">
        <v>1</v>
      </c>
      <c r="O19" s="21">
        <v>0</v>
      </c>
      <c r="P19" s="21">
        <v>8.362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22</v>
      </c>
      <c r="B20" s="20" t="s">
        <v>151</v>
      </c>
      <c r="C20" s="20">
        <v>252.989</v>
      </c>
      <c r="D20" s="20">
        <v>254.168</v>
      </c>
      <c r="E20" s="20">
        <v>0</v>
      </c>
      <c r="F20" s="20">
        <v>0</v>
      </c>
      <c r="G20" s="20">
        <v>0</v>
      </c>
      <c r="H20" s="20">
        <v>1</v>
      </c>
      <c r="I20" s="18">
        <v>0.324</v>
      </c>
      <c r="J20" s="18">
        <v>0.786</v>
      </c>
      <c r="K20" s="21">
        <v>4</v>
      </c>
      <c r="L20" s="21">
        <v>0</v>
      </c>
      <c r="M20" s="21">
        <v>0</v>
      </c>
      <c r="N20" s="21">
        <v>1</v>
      </c>
      <c r="O20" s="21">
        <v>0</v>
      </c>
      <c r="P20" s="21">
        <v>0.71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26</v>
      </c>
      <c r="B21" s="20" t="s">
        <v>152</v>
      </c>
      <c r="C21" s="20">
        <v>4937.27</v>
      </c>
      <c r="D21" s="20">
        <v>6365.442</v>
      </c>
      <c r="E21" s="20">
        <v>0</v>
      </c>
      <c r="F21" s="20">
        <v>0</v>
      </c>
      <c r="G21" s="20">
        <v>0</v>
      </c>
      <c r="H21" s="20">
        <v>1</v>
      </c>
      <c r="I21" s="18">
        <v>1.723</v>
      </c>
      <c r="J21" s="18">
        <v>23.773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-1.149</v>
      </c>
      <c r="Q21" s="21">
        <v>0</v>
      </c>
      <c r="R21" s="21">
        <v>-1</v>
      </c>
      <c r="S21" s="22"/>
      <c r="T21" s="22"/>
      <c r="U21" s="22"/>
      <c r="V21" s="22"/>
      <c r="W21" s="22"/>
    </row>
    <row r="22" ht="16.5" spans="1:23">
      <c r="A22" s="20">
        <v>32</v>
      </c>
      <c r="B22" s="20" t="s">
        <v>153</v>
      </c>
      <c r="C22" s="20">
        <v>1860.703</v>
      </c>
      <c r="D22" s="20">
        <v>2208.261</v>
      </c>
      <c r="E22" s="20">
        <v>0</v>
      </c>
      <c r="F22" s="20">
        <v>0</v>
      </c>
      <c r="G22" s="20">
        <v>0</v>
      </c>
      <c r="H22" s="20">
        <v>1</v>
      </c>
      <c r="I22" s="18">
        <v>12.889</v>
      </c>
      <c r="J22" s="18">
        <v>26.599</v>
      </c>
      <c r="K22" s="21">
        <v>4</v>
      </c>
      <c r="L22" s="21">
        <v>0</v>
      </c>
      <c r="M22" s="21">
        <v>0</v>
      </c>
      <c r="N22" s="21">
        <v>1</v>
      </c>
      <c r="O22" s="21">
        <v>0</v>
      </c>
      <c r="P22" s="21">
        <v>0.693</v>
      </c>
      <c r="Q22" s="21">
        <v>1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34</v>
      </c>
      <c r="B23" s="20" t="s">
        <v>154</v>
      </c>
      <c r="C23" s="20">
        <v>2170.906</v>
      </c>
      <c r="D23" s="20">
        <v>2391.683</v>
      </c>
      <c r="E23" s="20">
        <v>0</v>
      </c>
      <c r="F23" s="20">
        <v>0</v>
      </c>
      <c r="G23" s="20">
        <v>0</v>
      </c>
      <c r="H23" s="20">
        <v>1</v>
      </c>
      <c r="I23" s="18">
        <v>2.847</v>
      </c>
      <c r="J23" s="18">
        <v>11.815</v>
      </c>
      <c r="K23" s="21">
        <v>2</v>
      </c>
      <c r="L23" s="21">
        <v>0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40</v>
      </c>
      <c r="B24" s="20" t="s">
        <v>155</v>
      </c>
      <c r="C24" s="20">
        <v>3734.292</v>
      </c>
      <c r="D24" s="20">
        <v>4392.278</v>
      </c>
      <c r="E24" s="20">
        <v>0</v>
      </c>
      <c r="F24" s="20">
        <v>0</v>
      </c>
      <c r="G24" s="20">
        <v>0</v>
      </c>
      <c r="H24" s="20">
        <v>1</v>
      </c>
      <c r="I24" s="18">
        <v>5.975</v>
      </c>
      <c r="J24" s="18">
        <v>20.06</v>
      </c>
      <c r="K24" s="21">
        <v>4</v>
      </c>
      <c r="L24" s="21">
        <v>1</v>
      </c>
      <c r="M24" s="21">
        <v>-1</v>
      </c>
      <c r="N24" s="21">
        <v>1</v>
      </c>
      <c r="O24" s="21">
        <v>0</v>
      </c>
      <c r="P24" s="21">
        <v>3.008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41</v>
      </c>
      <c r="B25" s="20" t="s">
        <v>156</v>
      </c>
      <c r="C25" s="20">
        <v>2512.897</v>
      </c>
      <c r="D25" s="20">
        <v>2721.92</v>
      </c>
      <c r="E25" s="20">
        <v>0</v>
      </c>
      <c r="F25" s="20">
        <v>0</v>
      </c>
      <c r="G25" s="20">
        <v>0</v>
      </c>
      <c r="H25" s="20">
        <v>1</v>
      </c>
      <c r="I25" s="18">
        <v>3.951</v>
      </c>
      <c r="J25" s="18">
        <v>11.327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3.141</v>
      </c>
      <c r="Q25" s="21">
        <v>0</v>
      </c>
      <c r="R25" s="21">
        <v>1</v>
      </c>
      <c r="S25" s="22"/>
      <c r="T25" s="22"/>
      <c r="U25" s="22"/>
      <c r="V25" s="22"/>
      <c r="W25" s="22"/>
    </row>
    <row r="26" ht="16.5" spans="1:23">
      <c r="A26" s="20">
        <v>44</v>
      </c>
      <c r="B26" s="20" t="s">
        <v>157</v>
      </c>
      <c r="C26" s="20">
        <v>4392.424</v>
      </c>
      <c r="D26" s="20">
        <v>4791.508</v>
      </c>
      <c r="E26" s="20">
        <v>0</v>
      </c>
      <c r="F26" s="20">
        <v>0</v>
      </c>
      <c r="G26" s="20">
        <v>0</v>
      </c>
      <c r="H26" s="20">
        <v>1</v>
      </c>
      <c r="I26" s="18">
        <v>0.399</v>
      </c>
      <c r="J26" s="18">
        <v>8.695</v>
      </c>
      <c r="K26" s="21">
        <v>3</v>
      </c>
      <c r="L26" s="21">
        <v>0</v>
      </c>
      <c r="M26" s="21">
        <v>0</v>
      </c>
      <c r="N26" s="21">
        <v>0</v>
      </c>
      <c r="O26" s="21">
        <v>0</v>
      </c>
      <c r="P26" s="21">
        <v>0.494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45</v>
      </c>
      <c r="B27" s="20" t="s">
        <v>158</v>
      </c>
      <c r="C27" s="20">
        <v>5366.556</v>
      </c>
      <c r="D27" s="20">
        <v>6332.187</v>
      </c>
      <c r="E27" s="20">
        <v>0</v>
      </c>
      <c r="F27" s="20">
        <v>0</v>
      </c>
      <c r="G27" s="20">
        <v>0</v>
      </c>
      <c r="H27" s="20">
        <v>1</v>
      </c>
      <c r="I27" s="18">
        <v>0.397</v>
      </c>
      <c r="J27" s="18">
        <v>15.586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0.327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46</v>
      </c>
      <c r="B28" s="20" t="s">
        <v>159</v>
      </c>
      <c r="C28" s="20">
        <v>4860.46</v>
      </c>
      <c r="D28" s="20">
        <v>5496.572</v>
      </c>
      <c r="E28" s="20">
        <v>0</v>
      </c>
      <c r="F28" s="20">
        <v>0</v>
      </c>
      <c r="G28" s="20">
        <v>0</v>
      </c>
      <c r="H28" s="20">
        <v>1</v>
      </c>
      <c r="I28" s="18">
        <v>0.604</v>
      </c>
      <c r="J28" s="18">
        <v>12.107</v>
      </c>
      <c r="K28" s="21">
        <v>4</v>
      </c>
      <c r="L28" s="21">
        <v>1</v>
      </c>
      <c r="M28" s="21">
        <v>0</v>
      </c>
      <c r="N28" s="21">
        <v>1</v>
      </c>
      <c r="O28" s="21">
        <v>0</v>
      </c>
      <c r="P28" s="21">
        <v>7.36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51</v>
      </c>
      <c r="B29" s="20" t="s">
        <v>160</v>
      </c>
      <c r="C29" s="20">
        <v>9007.673</v>
      </c>
      <c r="D29" s="20">
        <v>9744.362</v>
      </c>
      <c r="E29" s="20">
        <v>0</v>
      </c>
      <c r="F29" s="20">
        <v>0</v>
      </c>
      <c r="G29" s="20">
        <v>0</v>
      </c>
      <c r="H29" s="20">
        <v>1</v>
      </c>
      <c r="I29" s="18">
        <v>0.652</v>
      </c>
      <c r="J29" s="18">
        <v>8.163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-0.412</v>
      </c>
      <c r="Q29" s="21">
        <v>0</v>
      </c>
      <c r="R29" s="21">
        <v>-1</v>
      </c>
      <c r="S29" s="22"/>
      <c r="T29" s="22"/>
      <c r="U29" s="22"/>
      <c r="V29" s="22"/>
      <c r="W29" s="22"/>
    </row>
    <row r="30" ht="16.5" spans="1:23">
      <c r="A30" s="20">
        <v>61</v>
      </c>
      <c r="B30" s="20" t="s">
        <v>161</v>
      </c>
      <c r="C30" s="20">
        <v>177.606</v>
      </c>
      <c r="D30" s="20">
        <v>178.397</v>
      </c>
      <c r="E30" s="20">
        <v>0</v>
      </c>
      <c r="F30" s="20">
        <v>0</v>
      </c>
      <c r="G30" s="20">
        <v>0</v>
      </c>
      <c r="H30" s="20">
        <v>1</v>
      </c>
      <c r="I30" s="18">
        <v>0.087</v>
      </c>
      <c r="J30" s="18">
        <v>0.53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3.702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65</v>
      </c>
      <c r="B31" s="20" t="s">
        <v>162</v>
      </c>
      <c r="C31" s="20">
        <v>3486.949</v>
      </c>
      <c r="D31" s="20">
        <v>3820.862</v>
      </c>
      <c r="E31" s="20">
        <v>0</v>
      </c>
      <c r="F31" s="20">
        <v>0</v>
      </c>
      <c r="G31" s="20">
        <v>0</v>
      </c>
      <c r="H31" s="20">
        <v>1</v>
      </c>
      <c r="I31" s="18">
        <v>0.46</v>
      </c>
      <c r="J31" s="18">
        <v>9.159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5.156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66</v>
      </c>
      <c r="B32" s="20" t="s">
        <v>163</v>
      </c>
      <c r="C32" s="20">
        <v>3221.036</v>
      </c>
      <c r="D32" s="20">
        <v>4172.817</v>
      </c>
      <c r="E32" s="20">
        <v>0</v>
      </c>
      <c r="F32" s="20">
        <v>0</v>
      </c>
      <c r="G32" s="20">
        <v>0</v>
      </c>
      <c r="H32" s="20">
        <v>1</v>
      </c>
      <c r="I32" s="18">
        <v>7.094</v>
      </c>
      <c r="J32" s="18">
        <v>28.285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-4.378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68</v>
      </c>
      <c r="B33" s="20" t="s">
        <v>164</v>
      </c>
      <c r="C33" s="20">
        <v>3613.979</v>
      </c>
      <c r="D33" s="20">
        <v>4720.029</v>
      </c>
      <c r="E33" s="20">
        <v>0</v>
      </c>
      <c r="F33" s="20">
        <v>0</v>
      </c>
      <c r="G33" s="20">
        <v>0</v>
      </c>
      <c r="H33" s="20">
        <v>1</v>
      </c>
      <c r="I33" s="18">
        <v>5.071</v>
      </c>
      <c r="J33" s="18">
        <v>27.316</v>
      </c>
      <c r="K33" s="21">
        <v>4</v>
      </c>
      <c r="L33" s="21">
        <v>1</v>
      </c>
      <c r="M33" s="21">
        <v>-1</v>
      </c>
      <c r="N33" s="21">
        <v>1</v>
      </c>
      <c r="O33" s="21">
        <v>0</v>
      </c>
      <c r="P33" s="21">
        <v>-1.601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70</v>
      </c>
      <c r="B34" s="20" t="s">
        <v>165</v>
      </c>
      <c r="C34" s="20">
        <v>2540.818</v>
      </c>
      <c r="D34" s="20">
        <v>3120.535</v>
      </c>
      <c r="E34" s="20">
        <v>0</v>
      </c>
      <c r="F34" s="20">
        <v>0</v>
      </c>
      <c r="G34" s="20">
        <v>0</v>
      </c>
      <c r="H34" s="20">
        <v>1</v>
      </c>
      <c r="I34" s="18">
        <v>13.259</v>
      </c>
      <c r="J34" s="18">
        <v>29.373</v>
      </c>
      <c r="K34" s="21">
        <v>1</v>
      </c>
      <c r="L34" s="21">
        <v>1</v>
      </c>
      <c r="M34" s="21">
        <v>0</v>
      </c>
      <c r="N34" s="21">
        <v>0</v>
      </c>
      <c r="O34" s="21">
        <v>0</v>
      </c>
      <c r="P34" s="21">
        <v>4.386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71</v>
      </c>
      <c r="B35" s="20" t="s">
        <v>166</v>
      </c>
      <c r="C35" s="20">
        <v>4254.164</v>
      </c>
      <c r="D35" s="20">
        <v>5909.061</v>
      </c>
      <c r="E35" s="20">
        <v>0</v>
      </c>
      <c r="F35" s="20">
        <v>0</v>
      </c>
      <c r="G35" s="20">
        <v>0</v>
      </c>
      <c r="H35" s="20">
        <v>1</v>
      </c>
      <c r="I35" s="18">
        <v>2.097</v>
      </c>
      <c r="J35" s="18">
        <v>29.516</v>
      </c>
      <c r="K35" s="21">
        <v>1</v>
      </c>
      <c r="L35" s="21">
        <v>0</v>
      </c>
      <c r="M35" s="21">
        <v>0</v>
      </c>
      <c r="N35" s="21">
        <v>1</v>
      </c>
      <c r="O35" s="21">
        <v>1</v>
      </c>
      <c r="P35" s="21">
        <v>12.954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72</v>
      </c>
      <c r="B36" s="20" t="s">
        <v>167</v>
      </c>
      <c r="C36" s="20">
        <v>2918.908</v>
      </c>
      <c r="D36" s="20">
        <v>3254.105</v>
      </c>
      <c r="E36" s="20">
        <v>0</v>
      </c>
      <c r="F36" s="20">
        <v>0</v>
      </c>
      <c r="G36" s="20">
        <v>0</v>
      </c>
      <c r="H36" s="20">
        <v>1</v>
      </c>
      <c r="I36" s="18">
        <v>5.349</v>
      </c>
      <c r="J36" s="18">
        <v>15.099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2.213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78</v>
      </c>
      <c r="B37" s="20" t="s">
        <v>168</v>
      </c>
      <c r="C37" s="20">
        <v>3143.086</v>
      </c>
      <c r="D37" s="20">
        <v>3959.059</v>
      </c>
      <c r="E37" s="20">
        <v>0</v>
      </c>
      <c r="F37" s="20">
        <v>0</v>
      </c>
      <c r="G37" s="20">
        <v>0</v>
      </c>
      <c r="H37" s="20">
        <v>1</v>
      </c>
      <c r="I37" s="18">
        <v>2.562</v>
      </c>
      <c r="J37" s="18">
        <v>22.645</v>
      </c>
      <c r="K37" s="21">
        <v>1</v>
      </c>
      <c r="L37" s="21">
        <v>0</v>
      </c>
      <c r="M37" s="21">
        <v>0</v>
      </c>
      <c r="N37" s="21">
        <v>1</v>
      </c>
      <c r="O37" s="21">
        <v>0</v>
      </c>
      <c r="P37" s="21">
        <v>8.021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79</v>
      </c>
      <c r="B38" s="20" t="s">
        <v>169</v>
      </c>
      <c r="C38" s="20">
        <v>2513.489</v>
      </c>
      <c r="D38" s="20">
        <v>2756.591</v>
      </c>
      <c r="E38" s="20">
        <v>0</v>
      </c>
      <c r="F38" s="20">
        <v>0</v>
      </c>
      <c r="G38" s="20">
        <v>0</v>
      </c>
      <c r="H38" s="20">
        <v>1</v>
      </c>
      <c r="I38" s="18">
        <v>6.822</v>
      </c>
      <c r="J38" s="18">
        <v>15.039</v>
      </c>
      <c r="K38" s="21">
        <v>2</v>
      </c>
      <c r="L38" s="21">
        <v>0</v>
      </c>
      <c r="M38" s="21">
        <v>0</v>
      </c>
      <c r="N38" s="21">
        <v>0</v>
      </c>
      <c r="O38" s="21">
        <v>0</v>
      </c>
      <c r="P38" s="21">
        <v>-4.221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91</v>
      </c>
      <c r="B39" s="20" t="s">
        <v>170</v>
      </c>
      <c r="C39" s="20">
        <v>13639.063</v>
      </c>
      <c r="D39" s="20">
        <v>15855.845</v>
      </c>
      <c r="E39" s="20">
        <v>0</v>
      </c>
      <c r="F39" s="20">
        <v>0</v>
      </c>
      <c r="G39" s="20">
        <v>0</v>
      </c>
      <c r="H39" s="20">
        <v>1</v>
      </c>
      <c r="I39" s="18">
        <v>2.551</v>
      </c>
      <c r="J39" s="18">
        <v>16.175</v>
      </c>
      <c r="K39" s="21">
        <v>4</v>
      </c>
      <c r="L39" s="21">
        <v>2</v>
      </c>
      <c r="M39" s="21">
        <v>0</v>
      </c>
      <c r="N39" s="21">
        <v>1</v>
      </c>
      <c r="O39" s="21">
        <v>0</v>
      </c>
      <c r="P39" s="21">
        <v>-2.787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92</v>
      </c>
      <c r="B40" s="20" t="s">
        <v>171</v>
      </c>
      <c r="C40" s="20">
        <v>4344.159</v>
      </c>
      <c r="D40" s="20">
        <v>5631.97</v>
      </c>
      <c r="E40" s="20">
        <v>0</v>
      </c>
      <c r="F40" s="20">
        <v>0</v>
      </c>
      <c r="G40" s="20">
        <v>0</v>
      </c>
      <c r="H40" s="20">
        <v>1</v>
      </c>
      <c r="I40" s="18">
        <v>5.158</v>
      </c>
      <c r="J40" s="18">
        <v>26.845</v>
      </c>
      <c r="K40" s="21">
        <v>4</v>
      </c>
      <c r="L40" s="21">
        <v>2</v>
      </c>
      <c r="M40" s="21">
        <v>-1</v>
      </c>
      <c r="N40" s="21">
        <v>1</v>
      </c>
      <c r="O40" s="21">
        <v>0</v>
      </c>
      <c r="P40" s="21">
        <v>6.113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93</v>
      </c>
      <c r="B41" s="20" t="s">
        <v>172</v>
      </c>
      <c r="C41" s="20">
        <v>11735.505</v>
      </c>
      <c r="D41" s="20">
        <v>12706.933</v>
      </c>
      <c r="E41" s="20">
        <v>0</v>
      </c>
      <c r="F41" s="20">
        <v>0</v>
      </c>
      <c r="G41" s="20">
        <v>0</v>
      </c>
      <c r="H41" s="20">
        <v>1</v>
      </c>
      <c r="I41" s="18">
        <v>0.678</v>
      </c>
      <c r="J41" s="18">
        <v>8.271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0.809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94</v>
      </c>
      <c r="B42" s="20" t="s">
        <v>173</v>
      </c>
      <c r="C42" s="20">
        <v>4027.883</v>
      </c>
      <c r="D42" s="20">
        <v>5311.127</v>
      </c>
      <c r="E42" s="20">
        <v>0</v>
      </c>
      <c r="F42" s="20">
        <v>0</v>
      </c>
      <c r="G42" s="20">
        <v>0</v>
      </c>
      <c r="H42" s="20">
        <v>1</v>
      </c>
      <c r="I42" s="18">
        <v>2.024</v>
      </c>
      <c r="J42" s="18">
        <v>25.696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-0.229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97</v>
      </c>
      <c r="B43" s="20" t="s">
        <v>174</v>
      </c>
      <c r="C43" s="20">
        <v>10532.828</v>
      </c>
      <c r="D43" s="20">
        <v>12794.107</v>
      </c>
      <c r="E43" s="20">
        <v>0</v>
      </c>
      <c r="F43" s="20">
        <v>0</v>
      </c>
      <c r="G43" s="20">
        <v>0</v>
      </c>
      <c r="H43" s="20">
        <v>1</v>
      </c>
      <c r="I43" s="18">
        <v>1.131</v>
      </c>
      <c r="J43" s="18">
        <v>18.605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2.551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99</v>
      </c>
      <c r="B44" s="20" t="s">
        <v>175</v>
      </c>
      <c r="C44" s="20">
        <v>8675.47</v>
      </c>
      <c r="D44" s="20">
        <v>9833.542</v>
      </c>
      <c r="E44" s="20">
        <v>0</v>
      </c>
      <c r="F44" s="20">
        <v>0</v>
      </c>
      <c r="G44" s="20">
        <v>0</v>
      </c>
      <c r="H44" s="20">
        <v>1</v>
      </c>
      <c r="I44" s="18">
        <v>1.962</v>
      </c>
      <c r="J44" s="18">
        <v>13.507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0.165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101</v>
      </c>
      <c r="B45" s="20" t="s">
        <v>176</v>
      </c>
      <c r="C45" s="20">
        <v>250.775</v>
      </c>
      <c r="D45" s="20">
        <v>252.072</v>
      </c>
      <c r="E45" s="20">
        <v>0</v>
      </c>
      <c r="F45" s="20">
        <v>0</v>
      </c>
      <c r="G45" s="20">
        <v>0</v>
      </c>
      <c r="H45" s="20">
        <v>1</v>
      </c>
      <c r="I45" s="18">
        <v>0.314</v>
      </c>
      <c r="J45" s="18">
        <v>0.827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1.541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102</v>
      </c>
      <c r="B46" s="20" t="s">
        <v>177</v>
      </c>
      <c r="C46" s="20">
        <v>6981.78</v>
      </c>
      <c r="D46" s="20">
        <v>8601.453</v>
      </c>
      <c r="E46" s="20">
        <v>0</v>
      </c>
      <c r="F46" s="20">
        <v>0</v>
      </c>
      <c r="G46" s="20">
        <v>0</v>
      </c>
      <c r="H46" s="20">
        <v>1</v>
      </c>
      <c r="I46" s="18">
        <v>4.173</v>
      </c>
      <c r="J46" s="18">
        <v>22.217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1.382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104</v>
      </c>
      <c r="B47" s="20" t="s">
        <v>178</v>
      </c>
      <c r="C47" s="20">
        <v>1247.186</v>
      </c>
      <c r="D47" s="20">
        <v>1521.893</v>
      </c>
      <c r="E47" s="20">
        <v>0</v>
      </c>
      <c r="F47" s="20">
        <v>0</v>
      </c>
      <c r="G47" s="20">
        <v>0</v>
      </c>
      <c r="H47" s="20">
        <v>1</v>
      </c>
      <c r="I47" s="18">
        <v>11.018</v>
      </c>
      <c r="J47" s="18">
        <v>27.08</v>
      </c>
      <c r="K47" s="21">
        <v>4</v>
      </c>
      <c r="L47" s="21">
        <v>2</v>
      </c>
      <c r="M47" s="21">
        <v>-1</v>
      </c>
      <c r="N47" s="21">
        <v>1</v>
      </c>
      <c r="O47" s="21">
        <v>0</v>
      </c>
      <c r="P47" s="21">
        <v>0.957</v>
      </c>
      <c r="Q47" s="21">
        <v>1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105</v>
      </c>
      <c r="B48" s="20" t="s">
        <v>179</v>
      </c>
      <c r="C48" s="20">
        <v>4828.572</v>
      </c>
      <c r="D48" s="20">
        <v>6337.183</v>
      </c>
      <c r="E48" s="20">
        <v>0</v>
      </c>
      <c r="F48" s="20">
        <v>0</v>
      </c>
      <c r="G48" s="20">
        <v>0</v>
      </c>
      <c r="H48" s="20">
        <v>1</v>
      </c>
      <c r="I48" s="18">
        <v>5.391</v>
      </c>
      <c r="J48" s="18">
        <v>27.913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0.492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106</v>
      </c>
      <c r="B49" s="20" t="s">
        <v>180</v>
      </c>
      <c r="C49" s="20">
        <v>5450.802</v>
      </c>
      <c r="D49" s="20">
        <v>6808.298</v>
      </c>
      <c r="E49" s="20">
        <v>0</v>
      </c>
      <c r="F49" s="20">
        <v>0</v>
      </c>
      <c r="G49" s="20">
        <v>0</v>
      </c>
      <c r="H49" s="20">
        <v>1</v>
      </c>
      <c r="I49" s="18">
        <v>1.16</v>
      </c>
      <c r="J49" s="18">
        <v>20.867</v>
      </c>
      <c r="K49" s="21">
        <v>2</v>
      </c>
      <c r="L49" s="21">
        <v>0</v>
      </c>
      <c r="M49" s="21">
        <v>0</v>
      </c>
      <c r="N49" s="21">
        <v>0</v>
      </c>
      <c r="O49" s="21">
        <v>0</v>
      </c>
      <c r="P49" s="21">
        <v>0.695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112</v>
      </c>
      <c r="B50" s="20" t="s">
        <v>181</v>
      </c>
      <c r="C50" s="20">
        <v>5315.935</v>
      </c>
      <c r="D50" s="20">
        <v>7229.791</v>
      </c>
      <c r="E50" s="20">
        <v>0</v>
      </c>
      <c r="F50" s="20">
        <v>0</v>
      </c>
      <c r="G50" s="20">
        <v>0</v>
      </c>
      <c r="H50" s="20">
        <v>1</v>
      </c>
      <c r="I50" s="18">
        <v>10.762</v>
      </c>
      <c r="J50" s="18">
        <v>34.385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6.58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113</v>
      </c>
      <c r="B51" s="20" t="s">
        <v>182</v>
      </c>
      <c r="C51" s="20">
        <v>2904.807</v>
      </c>
      <c r="D51" s="20">
        <v>3342.906</v>
      </c>
      <c r="E51" s="20">
        <v>0</v>
      </c>
      <c r="F51" s="20">
        <v>0</v>
      </c>
      <c r="G51" s="20">
        <v>0</v>
      </c>
      <c r="H51" s="20">
        <v>1</v>
      </c>
      <c r="I51" s="18">
        <v>8.081</v>
      </c>
      <c r="J51" s="18">
        <v>20.127</v>
      </c>
      <c r="K51" s="21">
        <v>2</v>
      </c>
      <c r="L51" s="21">
        <v>0</v>
      </c>
      <c r="M51" s="21">
        <v>0</v>
      </c>
      <c r="N51" s="21">
        <v>1</v>
      </c>
      <c r="O51" s="21">
        <v>0</v>
      </c>
      <c r="P51" s="21">
        <v>2.822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114</v>
      </c>
      <c r="B52" s="20" t="s">
        <v>183</v>
      </c>
      <c r="C52" s="20">
        <v>1218.194</v>
      </c>
      <c r="D52" s="20">
        <v>1383.872</v>
      </c>
      <c r="E52" s="20">
        <v>0</v>
      </c>
      <c r="F52" s="20">
        <v>0</v>
      </c>
      <c r="G52" s="20">
        <v>0</v>
      </c>
      <c r="H52" s="20">
        <v>1</v>
      </c>
      <c r="I52" s="18">
        <v>2.163</v>
      </c>
      <c r="J52" s="18">
        <v>13.876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16.232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115</v>
      </c>
      <c r="B53" s="20" t="s">
        <v>184</v>
      </c>
      <c r="C53" s="20">
        <v>8164.686</v>
      </c>
      <c r="D53" s="20">
        <v>9455.121</v>
      </c>
      <c r="E53" s="20">
        <v>0</v>
      </c>
      <c r="F53" s="20">
        <v>0</v>
      </c>
      <c r="G53" s="20">
        <v>0</v>
      </c>
      <c r="H53" s="20">
        <v>1</v>
      </c>
      <c r="I53" s="18">
        <v>1.546</v>
      </c>
      <c r="J53" s="18">
        <v>14.983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1.695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116</v>
      </c>
      <c r="B54" s="20" t="s">
        <v>185</v>
      </c>
      <c r="C54" s="20">
        <v>198.508</v>
      </c>
      <c r="D54" s="20">
        <v>199.202</v>
      </c>
      <c r="E54" s="20">
        <v>0</v>
      </c>
      <c r="F54" s="20">
        <v>0</v>
      </c>
      <c r="G54" s="20">
        <v>0</v>
      </c>
      <c r="H54" s="20">
        <v>1</v>
      </c>
      <c r="I54" s="18">
        <v>0.163</v>
      </c>
      <c r="J54" s="18">
        <v>0.511</v>
      </c>
      <c r="K54" s="21">
        <v>3</v>
      </c>
      <c r="L54" s="21">
        <v>0</v>
      </c>
      <c r="M54" s="21">
        <v>0</v>
      </c>
      <c r="N54" s="21">
        <v>0</v>
      </c>
      <c r="O54" s="21">
        <v>0</v>
      </c>
      <c r="P54" s="21">
        <v>0.956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118</v>
      </c>
      <c r="B55" s="20" t="s">
        <v>186</v>
      </c>
      <c r="C55" s="20">
        <v>9724.8</v>
      </c>
      <c r="D55" s="20">
        <v>11030.881</v>
      </c>
      <c r="E55" s="20">
        <v>0</v>
      </c>
      <c r="F55" s="20">
        <v>0</v>
      </c>
      <c r="G55" s="20">
        <v>0</v>
      </c>
      <c r="H55" s="20">
        <v>1</v>
      </c>
      <c r="I55" s="18">
        <v>3.458</v>
      </c>
      <c r="J55" s="18">
        <v>14.889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0.618</v>
      </c>
      <c r="Q55" s="21">
        <v>0</v>
      </c>
      <c r="R55" s="21">
        <v>1</v>
      </c>
      <c r="S55" s="22"/>
      <c r="T55" s="22"/>
      <c r="U55" s="22"/>
      <c r="V55" s="22"/>
      <c r="W55" s="22"/>
    </row>
    <row r="56" ht="16.5" spans="1:23">
      <c r="A56" s="20">
        <v>120</v>
      </c>
      <c r="B56" s="20" t="s">
        <v>187</v>
      </c>
      <c r="C56" s="20">
        <v>9142.628</v>
      </c>
      <c r="D56" s="20">
        <v>10654.955</v>
      </c>
      <c r="E56" s="20">
        <v>0</v>
      </c>
      <c r="F56" s="20">
        <v>0</v>
      </c>
      <c r="G56" s="20">
        <v>0</v>
      </c>
      <c r="H56" s="20">
        <v>1</v>
      </c>
      <c r="I56" s="18">
        <v>3.631</v>
      </c>
      <c r="J56" s="18">
        <v>17.31</v>
      </c>
      <c r="K56" s="21">
        <v>3</v>
      </c>
      <c r="L56" s="21">
        <v>0</v>
      </c>
      <c r="M56" s="21">
        <v>0</v>
      </c>
      <c r="N56" s="21">
        <v>0</v>
      </c>
      <c r="O56" s="21">
        <v>0</v>
      </c>
      <c r="P56" s="21">
        <v>0.276</v>
      </c>
      <c r="Q56" s="21">
        <v>0</v>
      </c>
      <c r="R56" s="21">
        <v>-1</v>
      </c>
      <c r="S56" s="22"/>
      <c r="T56" s="22"/>
      <c r="U56" s="22"/>
      <c r="V56" s="22"/>
      <c r="W56" s="22"/>
    </row>
    <row r="57" ht="16.5" spans="1:23">
      <c r="A57" s="20">
        <v>122</v>
      </c>
      <c r="B57" s="20" t="s">
        <v>188</v>
      </c>
      <c r="C57" s="20">
        <v>1567.148</v>
      </c>
      <c r="D57" s="20">
        <v>1775.315</v>
      </c>
      <c r="E57" s="20">
        <v>0</v>
      </c>
      <c r="F57" s="20">
        <v>0</v>
      </c>
      <c r="G57" s="20">
        <v>0</v>
      </c>
      <c r="H57" s="20">
        <v>1</v>
      </c>
      <c r="I57" s="18">
        <v>8.804</v>
      </c>
      <c r="J57" s="18">
        <v>19.497</v>
      </c>
      <c r="K57" s="21">
        <v>4</v>
      </c>
      <c r="L57" s="21">
        <v>0</v>
      </c>
      <c r="M57" s="21">
        <v>0</v>
      </c>
      <c r="N57" s="21">
        <v>1</v>
      </c>
      <c r="O57" s="21">
        <v>0</v>
      </c>
      <c r="P57" s="21">
        <v>7.4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128</v>
      </c>
      <c r="B58" s="20" t="s">
        <v>189</v>
      </c>
      <c r="C58" s="20">
        <v>8688.565</v>
      </c>
      <c r="D58" s="20">
        <v>9857.187</v>
      </c>
      <c r="E58" s="20">
        <v>0</v>
      </c>
      <c r="F58" s="20">
        <v>0</v>
      </c>
      <c r="G58" s="20">
        <v>0</v>
      </c>
      <c r="H58" s="20">
        <v>1</v>
      </c>
      <c r="I58" s="18">
        <v>2.72</v>
      </c>
      <c r="J58" s="18">
        <v>14.253</v>
      </c>
      <c r="K58" s="21">
        <v>3</v>
      </c>
      <c r="L58" s="21">
        <v>1</v>
      </c>
      <c r="M58" s="21">
        <v>0</v>
      </c>
      <c r="N58" s="21">
        <v>0</v>
      </c>
      <c r="O58" s="21">
        <v>0</v>
      </c>
      <c r="P58" s="21">
        <v>-1.404</v>
      </c>
      <c r="Q58" s="21">
        <v>0</v>
      </c>
      <c r="R58" s="21">
        <v>-1</v>
      </c>
      <c r="S58" s="22"/>
      <c r="T58" s="22"/>
      <c r="U58" s="22"/>
      <c r="V58" s="22"/>
      <c r="W58" s="22"/>
    </row>
    <row r="59" ht="16.5" spans="1:23">
      <c r="A59" s="20">
        <v>130</v>
      </c>
      <c r="B59" s="20" t="s">
        <v>190</v>
      </c>
      <c r="C59" s="20">
        <v>13010.869</v>
      </c>
      <c r="D59" s="20">
        <v>14304.527</v>
      </c>
      <c r="E59" s="20">
        <v>0</v>
      </c>
      <c r="F59" s="20">
        <v>0</v>
      </c>
      <c r="G59" s="20">
        <v>0</v>
      </c>
      <c r="H59" s="20">
        <v>1</v>
      </c>
      <c r="I59" s="18">
        <v>2.29</v>
      </c>
      <c r="J59" s="18">
        <v>11.127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4.959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138</v>
      </c>
      <c r="B60" s="20" t="s">
        <v>191</v>
      </c>
      <c r="C60" s="20">
        <v>7995.1</v>
      </c>
      <c r="D60" s="20">
        <v>8650.795</v>
      </c>
      <c r="E60" s="20">
        <v>0</v>
      </c>
      <c r="F60" s="20">
        <v>0</v>
      </c>
      <c r="G60" s="20">
        <v>0</v>
      </c>
      <c r="H60" s="20">
        <v>1</v>
      </c>
      <c r="I60" s="18">
        <v>3.559</v>
      </c>
      <c r="J60" s="18">
        <v>10.869</v>
      </c>
      <c r="K60" s="21">
        <v>0</v>
      </c>
      <c r="L60" s="21">
        <v>2</v>
      </c>
      <c r="M60" s="21">
        <v>0</v>
      </c>
      <c r="N60" s="21">
        <v>0</v>
      </c>
      <c r="O60" s="21">
        <v>0</v>
      </c>
      <c r="P60" s="21">
        <v>0.009</v>
      </c>
      <c r="Q60" s="21">
        <v>0</v>
      </c>
      <c r="R60" s="21">
        <v>1</v>
      </c>
      <c r="S60" s="22"/>
      <c r="T60" s="22"/>
      <c r="U60" s="22"/>
      <c r="V60" s="22"/>
      <c r="W60" s="22"/>
    </row>
    <row r="61" ht="16.5" spans="1:23">
      <c r="A61" s="20">
        <v>142</v>
      </c>
      <c r="B61" s="20" t="s">
        <v>192</v>
      </c>
      <c r="C61" s="20">
        <v>9416.662</v>
      </c>
      <c r="D61" s="20">
        <v>10745.729</v>
      </c>
      <c r="E61" s="20">
        <v>0</v>
      </c>
      <c r="F61" s="20">
        <v>0</v>
      </c>
      <c r="G61" s="20">
        <v>0</v>
      </c>
      <c r="H61" s="20">
        <v>1</v>
      </c>
      <c r="I61" s="18">
        <v>3.589</v>
      </c>
      <c r="J61" s="18">
        <v>15.513</v>
      </c>
      <c r="K61" s="21">
        <v>1</v>
      </c>
      <c r="L61" s="21">
        <v>0</v>
      </c>
      <c r="M61" s="21">
        <v>0</v>
      </c>
      <c r="N61" s="21">
        <v>0</v>
      </c>
      <c r="O61" s="21">
        <v>0</v>
      </c>
      <c r="P61" s="21">
        <v>0.181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145</v>
      </c>
      <c r="B62" s="20" t="s">
        <v>193</v>
      </c>
      <c r="C62" s="20">
        <v>7257.514</v>
      </c>
      <c r="D62" s="20">
        <v>9725.388</v>
      </c>
      <c r="E62" s="20">
        <v>0</v>
      </c>
      <c r="F62" s="20">
        <v>0</v>
      </c>
      <c r="G62" s="20">
        <v>0</v>
      </c>
      <c r="H62" s="20">
        <v>1</v>
      </c>
      <c r="I62" s="18">
        <v>3.866</v>
      </c>
      <c r="J62" s="18">
        <v>28.261</v>
      </c>
      <c r="K62" s="21">
        <v>4</v>
      </c>
      <c r="L62" s="21">
        <v>0</v>
      </c>
      <c r="M62" s="21">
        <v>0</v>
      </c>
      <c r="N62" s="21">
        <v>0</v>
      </c>
      <c r="O62" s="21">
        <v>0</v>
      </c>
      <c r="P62" s="21">
        <v>4.194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146</v>
      </c>
      <c r="B63" s="20" t="s">
        <v>194</v>
      </c>
      <c r="C63" s="20">
        <v>7321.178</v>
      </c>
      <c r="D63" s="20">
        <v>8770.447</v>
      </c>
      <c r="E63" s="20">
        <v>0</v>
      </c>
      <c r="F63" s="20">
        <v>0</v>
      </c>
      <c r="G63" s="20">
        <v>0</v>
      </c>
      <c r="H63" s="20">
        <v>1</v>
      </c>
      <c r="I63" s="18">
        <v>2.769</v>
      </c>
      <c r="J63" s="18">
        <v>18.836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-0.974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150</v>
      </c>
      <c r="B64" s="20" t="s">
        <v>195</v>
      </c>
      <c r="C64" s="20">
        <v>11386.096</v>
      </c>
      <c r="D64" s="20">
        <v>12750.017</v>
      </c>
      <c r="E64" s="20">
        <v>0</v>
      </c>
      <c r="F64" s="20">
        <v>0</v>
      </c>
      <c r="G64" s="20">
        <v>0</v>
      </c>
      <c r="H64" s="20">
        <v>1</v>
      </c>
      <c r="I64" s="18">
        <v>2.127</v>
      </c>
      <c r="J64" s="18">
        <v>12.597</v>
      </c>
      <c r="K64" s="21">
        <v>4</v>
      </c>
      <c r="L64" s="21">
        <v>0</v>
      </c>
      <c r="M64" s="21">
        <v>0</v>
      </c>
      <c r="N64" s="21">
        <v>1</v>
      </c>
      <c r="O64" s="21">
        <v>0</v>
      </c>
      <c r="P64" s="21">
        <v>-0.449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151</v>
      </c>
      <c r="B65" s="20" t="s">
        <v>196</v>
      </c>
      <c r="C65" s="20">
        <v>1504.105</v>
      </c>
      <c r="D65" s="20">
        <v>1650.752</v>
      </c>
      <c r="E65" s="20">
        <v>0</v>
      </c>
      <c r="F65" s="20">
        <v>0</v>
      </c>
      <c r="G65" s="20">
        <v>0</v>
      </c>
      <c r="H65" s="20">
        <v>1</v>
      </c>
      <c r="I65" s="18">
        <v>2.386</v>
      </c>
      <c r="J65" s="18">
        <v>11.057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-0.139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153</v>
      </c>
      <c r="B66" s="20" t="s">
        <v>197</v>
      </c>
      <c r="C66" s="20">
        <v>3018.749</v>
      </c>
      <c r="D66" s="20">
        <v>3383.263</v>
      </c>
      <c r="E66" s="20">
        <v>0</v>
      </c>
      <c r="F66" s="20">
        <v>0</v>
      </c>
      <c r="G66" s="20">
        <v>0</v>
      </c>
      <c r="H66" s="20">
        <v>1</v>
      </c>
      <c r="I66" s="18">
        <v>3.837</v>
      </c>
      <c r="J66" s="18">
        <v>14.198</v>
      </c>
      <c r="K66" s="21">
        <v>4</v>
      </c>
      <c r="L66" s="21">
        <v>1</v>
      </c>
      <c r="M66" s="21">
        <v>0</v>
      </c>
      <c r="N66" s="21">
        <v>0</v>
      </c>
      <c r="O66" s="21">
        <v>0</v>
      </c>
      <c r="P66" s="21">
        <v>-8.932</v>
      </c>
      <c r="Q66" s="21">
        <v>0</v>
      </c>
      <c r="R66" s="21">
        <v>-1</v>
      </c>
      <c r="S66" s="22"/>
      <c r="T66" s="22"/>
      <c r="U66" s="22"/>
      <c r="V66" s="22"/>
      <c r="W66" s="22"/>
    </row>
    <row r="67" ht="16.5" spans="1:23">
      <c r="A67" s="20">
        <v>160</v>
      </c>
      <c r="B67" s="20" t="s">
        <v>198</v>
      </c>
      <c r="C67" s="20">
        <v>2003.736</v>
      </c>
      <c r="D67" s="20">
        <v>2364.012</v>
      </c>
      <c r="E67" s="20">
        <v>0</v>
      </c>
      <c r="F67" s="20">
        <v>0</v>
      </c>
      <c r="G67" s="20">
        <v>0</v>
      </c>
      <c r="H67" s="20">
        <v>1</v>
      </c>
      <c r="I67" s="18">
        <v>6.618</v>
      </c>
      <c r="J67" s="18">
        <v>20.849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-1.004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699</v>
      </c>
      <c r="B68" s="20" t="s">
        <v>199</v>
      </c>
      <c r="C68" s="20">
        <v>1168.865</v>
      </c>
      <c r="D68" s="20">
        <v>1518.512</v>
      </c>
      <c r="E68" s="20">
        <v>0</v>
      </c>
      <c r="F68" s="20">
        <v>0</v>
      </c>
      <c r="G68" s="20">
        <v>0</v>
      </c>
      <c r="H68" s="20">
        <v>1</v>
      </c>
      <c r="I68" s="18">
        <v>0.571</v>
      </c>
      <c r="J68" s="18">
        <v>23.465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4.757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802</v>
      </c>
      <c r="B69" s="20" t="s">
        <v>200</v>
      </c>
      <c r="C69" s="20">
        <v>7066.754</v>
      </c>
      <c r="D69" s="20">
        <v>8383.342</v>
      </c>
      <c r="E69" s="20">
        <v>0</v>
      </c>
      <c r="F69" s="20">
        <v>0</v>
      </c>
      <c r="G69" s="20">
        <v>0</v>
      </c>
      <c r="H69" s="20">
        <v>1</v>
      </c>
      <c r="I69" s="18">
        <v>0.197</v>
      </c>
      <c r="J69" s="18">
        <v>15.871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6.388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805</v>
      </c>
      <c r="B70" s="20" t="s">
        <v>201</v>
      </c>
      <c r="C70" s="20">
        <v>6271.064</v>
      </c>
      <c r="D70" s="20">
        <v>8532.63</v>
      </c>
      <c r="E70" s="20">
        <v>0</v>
      </c>
      <c r="F70" s="20">
        <v>0</v>
      </c>
      <c r="G70" s="20">
        <v>0</v>
      </c>
      <c r="H70" s="20">
        <v>1</v>
      </c>
      <c r="I70" s="18">
        <v>4.969</v>
      </c>
      <c r="J70" s="18">
        <v>30.157</v>
      </c>
      <c r="K70" s="21">
        <v>4</v>
      </c>
      <c r="L70" s="21">
        <v>0</v>
      </c>
      <c r="M70" s="21">
        <v>0</v>
      </c>
      <c r="N70" s="21">
        <v>0</v>
      </c>
      <c r="O70" s="21">
        <v>0</v>
      </c>
      <c r="P70" s="21">
        <v>-9.345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812</v>
      </c>
      <c r="B71" s="20" t="s">
        <v>202</v>
      </c>
      <c r="C71" s="20">
        <v>7378.549</v>
      </c>
      <c r="D71" s="20">
        <v>8410.635</v>
      </c>
      <c r="E71" s="20">
        <v>0</v>
      </c>
      <c r="F71" s="20">
        <v>0</v>
      </c>
      <c r="G71" s="20">
        <v>0</v>
      </c>
      <c r="H71" s="20">
        <v>1</v>
      </c>
      <c r="I71" s="18">
        <v>2.59</v>
      </c>
      <c r="J71" s="18">
        <v>14.544</v>
      </c>
      <c r="K71" s="21">
        <v>4</v>
      </c>
      <c r="L71" s="21">
        <v>1</v>
      </c>
      <c r="M71" s="21">
        <v>-1</v>
      </c>
      <c r="N71" s="21">
        <v>1</v>
      </c>
      <c r="O71" s="21">
        <v>0</v>
      </c>
      <c r="P71" s="21">
        <v>-0.992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813</v>
      </c>
      <c r="B72" s="20" t="s">
        <v>203</v>
      </c>
      <c r="C72" s="20">
        <v>3256.115</v>
      </c>
      <c r="D72" s="20">
        <v>4193.555</v>
      </c>
      <c r="E72" s="20">
        <v>0</v>
      </c>
      <c r="F72" s="20">
        <v>0</v>
      </c>
      <c r="G72" s="20">
        <v>0</v>
      </c>
      <c r="H72" s="20">
        <v>1</v>
      </c>
      <c r="I72" s="18">
        <v>6.062</v>
      </c>
      <c r="J72" s="18">
        <v>27.062</v>
      </c>
      <c r="K72" s="21">
        <v>1</v>
      </c>
      <c r="L72" s="21">
        <v>1</v>
      </c>
      <c r="M72" s="21">
        <v>0</v>
      </c>
      <c r="N72" s="21">
        <v>0</v>
      </c>
      <c r="O72" s="21">
        <v>0</v>
      </c>
      <c r="P72" s="21">
        <v>5.013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820</v>
      </c>
      <c r="B73" s="20" t="s">
        <v>204</v>
      </c>
      <c r="C73" s="20">
        <v>4130.656</v>
      </c>
      <c r="D73" s="20">
        <v>4827.809</v>
      </c>
      <c r="E73" s="20">
        <v>0</v>
      </c>
      <c r="F73" s="20">
        <v>0</v>
      </c>
      <c r="G73" s="20">
        <v>0</v>
      </c>
      <c r="H73" s="20">
        <v>1</v>
      </c>
      <c r="I73" s="18">
        <v>11.41</v>
      </c>
      <c r="J73" s="18">
        <v>24.202</v>
      </c>
      <c r="K73" s="21">
        <v>1</v>
      </c>
      <c r="L73" s="21">
        <v>0</v>
      </c>
      <c r="M73" s="21">
        <v>0</v>
      </c>
      <c r="N73" s="21">
        <v>0</v>
      </c>
      <c r="O73" s="21">
        <v>0</v>
      </c>
      <c r="P73" s="21">
        <v>5.448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824</v>
      </c>
      <c r="B74" s="20" t="s">
        <v>205</v>
      </c>
      <c r="C74" s="20">
        <v>2087.709</v>
      </c>
      <c r="D74" s="20">
        <v>2264.636</v>
      </c>
      <c r="E74" s="20">
        <v>0</v>
      </c>
      <c r="F74" s="20">
        <v>0</v>
      </c>
      <c r="G74" s="20">
        <v>0</v>
      </c>
      <c r="H74" s="20">
        <v>1</v>
      </c>
      <c r="I74" s="18">
        <v>1.466</v>
      </c>
      <c r="J74" s="18">
        <v>9.164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3.889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825</v>
      </c>
      <c r="B75" s="20" t="s">
        <v>206</v>
      </c>
      <c r="C75" s="20">
        <v>3361.867</v>
      </c>
      <c r="D75" s="20">
        <v>3646.123</v>
      </c>
      <c r="E75" s="20">
        <v>0</v>
      </c>
      <c r="F75" s="20">
        <v>0</v>
      </c>
      <c r="G75" s="20">
        <v>0</v>
      </c>
      <c r="H75" s="20">
        <v>1</v>
      </c>
      <c r="I75" s="18">
        <v>2.324</v>
      </c>
      <c r="J75" s="18">
        <v>9.939</v>
      </c>
      <c r="K75" s="21">
        <v>1</v>
      </c>
      <c r="L75" s="21">
        <v>0</v>
      </c>
      <c r="M75" s="21">
        <v>0</v>
      </c>
      <c r="N75" s="21">
        <v>1</v>
      </c>
      <c r="O75" s="21">
        <v>0</v>
      </c>
      <c r="P75" s="21">
        <v>9.57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827</v>
      </c>
      <c r="B76" s="20" t="s">
        <v>207</v>
      </c>
      <c r="C76" s="20">
        <v>1785.221</v>
      </c>
      <c r="D76" s="20">
        <v>2054.689</v>
      </c>
      <c r="E76" s="20">
        <v>0</v>
      </c>
      <c r="F76" s="20">
        <v>0</v>
      </c>
      <c r="G76" s="20">
        <v>0</v>
      </c>
      <c r="H76" s="20">
        <v>1</v>
      </c>
      <c r="I76" s="18">
        <v>2.289</v>
      </c>
      <c r="J76" s="18">
        <v>15.103</v>
      </c>
      <c r="K76" s="21">
        <v>3</v>
      </c>
      <c r="L76" s="21">
        <v>0</v>
      </c>
      <c r="M76" s="21">
        <v>0</v>
      </c>
      <c r="N76" s="21">
        <v>0</v>
      </c>
      <c r="O76" s="21">
        <v>0</v>
      </c>
      <c r="P76" s="21">
        <v>-2.597</v>
      </c>
      <c r="Q76" s="21">
        <v>-1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847</v>
      </c>
      <c r="B77" s="20" t="s">
        <v>208</v>
      </c>
      <c r="C77" s="20">
        <v>3325.264</v>
      </c>
      <c r="D77" s="20">
        <v>3755.184</v>
      </c>
      <c r="E77" s="20">
        <v>0</v>
      </c>
      <c r="F77" s="20">
        <v>0</v>
      </c>
      <c r="G77" s="20">
        <v>0</v>
      </c>
      <c r="H77" s="20">
        <v>1</v>
      </c>
      <c r="I77" s="18">
        <v>2.257</v>
      </c>
      <c r="J77" s="18">
        <v>13.448</v>
      </c>
      <c r="K77" s="21">
        <v>4</v>
      </c>
      <c r="L77" s="21">
        <v>2</v>
      </c>
      <c r="M77" s="21">
        <v>0</v>
      </c>
      <c r="N77" s="21">
        <v>1</v>
      </c>
      <c r="O77" s="21">
        <v>0</v>
      </c>
      <c r="P77" s="21">
        <v>-4.23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851</v>
      </c>
      <c r="B78" s="20" t="s">
        <v>209</v>
      </c>
      <c r="C78" s="20">
        <v>19034.293</v>
      </c>
      <c r="D78" s="20">
        <v>22333.271</v>
      </c>
      <c r="E78" s="20">
        <v>0</v>
      </c>
      <c r="F78" s="20">
        <v>0</v>
      </c>
      <c r="G78" s="20">
        <v>0</v>
      </c>
      <c r="H78" s="20">
        <v>1</v>
      </c>
      <c r="I78" s="18">
        <v>2.546</v>
      </c>
      <c r="J78" s="18">
        <v>16.941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8.144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852</v>
      </c>
      <c r="B79" s="20" t="s">
        <v>210</v>
      </c>
      <c r="C79" s="20">
        <v>7087.585</v>
      </c>
      <c r="D79" s="20">
        <v>8270.559</v>
      </c>
      <c r="E79" s="20">
        <v>0</v>
      </c>
      <c r="F79" s="20">
        <v>0</v>
      </c>
      <c r="G79" s="20">
        <v>0</v>
      </c>
      <c r="H79" s="20">
        <v>1</v>
      </c>
      <c r="I79" s="18">
        <v>0.784</v>
      </c>
      <c r="J79" s="18">
        <v>14.975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0.467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853</v>
      </c>
      <c r="B80" s="20" t="s">
        <v>211</v>
      </c>
      <c r="C80" s="20">
        <v>1557.505</v>
      </c>
      <c r="D80" s="20">
        <v>1695.971</v>
      </c>
      <c r="E80" s="20">
        <v>0</v>
      </c>
      <c r="F80" s="20">
        <v>0</v>
      </c>
      <c r="G80" s="20">
        <v>0</v>
      </c>
      <c r="H80" s="20">
        <v>1</v>
      </c>
      <c r="I80" s="18">
        <v>1.297</v>
      </c>
      <c r="J80" s="18">
        <v>9.356</v>
      </c>
      <c r="K80" s="21">
        <v>4</v>
      </c>
      <c r="L80" s="21">
        <v>2</v>
      </c>
      <c r="M80" s="21">
        <v>0</v>
      </c>
      <c r="N80" s="21">
        <v>0</v>
      </c>
      <c r="O80" s="21">
        <v>0</v>
      </c>
      <c r="P80" s="21">
        <v>-1.269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854</v>
      </c>
      <c r="B81" s="20" t="s">
        <v>212</v>
      </c>
      <c r="C81" s="20">
        <v>5176.061</v>
      </c>
      <c r="D81" s="20">
        <v>6988</v>
      </c>
      <c r="E81" s="20">
        <v>0</v>
      </c>
      <c r="F81" s="20">
        <v>0</v>
      </c>
      <c r="G81" s="20">
        <v>0</v>
      </c>
      <c r="H81" s="20">
        <v>1</v>
      </c>
      <c r="I81" s="18">
        <v>4.517</v>
      </c>
      <c r="J81" s="18">
        <v>29.275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-1.941</v>
      </c>
      <c r="Q81" s="21">
        <v>0</v>
      </c>
      <c r="R81" s="21">
        <v>1</v>
      </c>
      <c r="S81" s="22"/>
      <c r="T81" s="22"/>
      <c r="U81" s="22"/>
      <c r="V81" s="22"/>
      <c r="W81" s="22"/>
    </row>
    <row r="82" ht="16.5" spans="1:23">
      <c r="A82" s="20">
        <v>856</v>
      </c>
      <c r="B82" s="20" t="s">
        <v>213</v>
      </c>
      <c r="C82" s="20">
        <v>6746.18</v>
      </c>
      <c r="D82" s="20">
        <v>8434.857</v>
      </c>
      <c r="E82" s="20">
        <v>0</v>
      </c>
      <c r="F82" s="20">
        <v>0</v>
      </c>
      <c r="G82" s="20">
        <v>0</v>
      </c>
      <c r="H82" s="20">
        <v>1</v>
      </c>
      <c r="I82" s="18">
        <v>1.011</v>
      </c>
      <c r="J82" s="18">
        <v>20.829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11.653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859</v>
      </c>
      <c r="B83" s="20" t="s">
        <v>214</v>
      </c>
      <c r="C83" s="20">
        <v>1717.832</v>
      </c>
      <c r="D83" s="20">
        <v>1996.476</v>
      </c>
      <c r="E83" s="20">
        <v>0</v>
      </c>
      <c r="F83" s="20">
        <v>0</v>
      </c>
      <c r="G83" s="20">
        <v>0</v>
      </c>
      <c r="H83" s="20">
        <v>1</v>
      </c>
      <c r="I83" s="18">
        <v>8.86</v>
      </c>
      <c r="J83" s="18">
        <v>21.58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-0.675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860</v>
      </c>
      <c r="B84" s="20" t="s">
        <v>215</v>
      </c>
      <c r="C84" s="20">
        <v>1172.361</v>
      </c>
      <c r="D84" s="20">
        <v>1306.481</v>
      </c>
      <c r="E84" s="20">
        <v>0</v>
      </c>
      <c r="F84" s="20">
        <v>0</v>
      </c>
      <c r="G84" s="20">
        <v>0</v>
      </c>
      <c r="H84" s="20">
        <v>1</v>
      </c>
      <c r="I84" s="18">
        <v>2.505</v>
      </c>
      <c r="J84" s="18">
        <v>12.514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-3.565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861</v>
      </c>
      <c r="B85" s="20" t="s">
        <v>216</v>
      </c>
      <c r="C85" s="20">
        <v>2455.707</v>
      </c>
      <c r="D85" s="20">
        <v>2755.957</v>
      </c>
      <c r="E85" s="20">
        <v>0</v>
      </c>
      <c r="F85" s="20">
        <v>0</v>
      </c>
      <c r="G85" s="20">
        <v>0</v>
      </c>
      <c r="H85" s="20">
        <v>1</v>
      </c>
      <c r="I85" s="18">
        <v>5.948</v>
      </c>
      <c r="J85" s="18">
        <v>16.194</v>
      </c>
      <c r="K85" s="21">
        <v>0</v>
      </c>
      <c r="L85" s="21">
        <v>1</v>
      </c>
      <c r="M85" s="21">
        <v>0</v>
      </c>
      <c r="N85" s="21">
        <v>0</v>
      </c>
      <c r="O85" s="21">
        <v>0</v>
      </c>
      <c r="P85" s="21">
        <v>4.152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901</v>
      </c>
      <c r="B86" s="20" t="s">
        <v>217</v>
      </c>
      <c r="C86" s="20">
        <v>6177.075</v>
      </c>
      <c r="D86" s="20">
        <v>6602.411</v>
      </c>
      <c r="E86" s="20">
        <v>0</v>
      </c>
      <c r="F86" s="20">
        <v>0</v>
      </c>
      <c r="G86" s="20">
        <v>0</v>
      </c>
      <c r="H86" s="20">
        <v>1</v>
      </c>
      <c r="I86" s="18">
        <v>1.752</v>
      </c>
      <c r="J86" s="18">
        <v>8.082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-17.813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902</v>
      </c>
      <c r="B87" s="20" t="s">
        <v>218</v>
      </c>
      <c r="C87" s="20">
        <v>5931.798</v>
      </c>
      <c r="D87" s="20">
        <v>6666.579</v>
      </c>
      <c r="E87" s="20">
        <v>0</v>
      </c>
      <c r="F87" s="20">
        <v>0</v>
      </c>
      <c r="G87" s="20">
        <v>0</v>
      </c>
      <c r="H87" s="20">
        <v>1</v>
      </c>
      <c r="I87" s="18">
        <v>0.079</v>
      </c>
      <c r="J87" s="18">
        <v>11.092</v>
      </c>
      <c r="K87" s="21">
        <v>4</v>
      </c>
      <c r="L87" s="21">
        <v>0</v>
      </c>
      <c r="M87" s="21">
        <v>0</v>
      </c>
      <c r="N87" s="21">
        <v>1</v>
      </c>
      <c r="O87" s="21">
        <v>0</v>
      </c>
      <c r="P87" s="21">
        <v>6.596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904</v>
      </c>
      <c r="B88" s="20" t="s">
        <v>219</v>
      </c>
      <c r="C88" s="20">
        <v>5298.476</v>
      </c>
      <c r="D88" s="20">
        <v>6067.44</v>
      </c>
      <c r="E88" s="20">
        <v>0</v>
      </c>
      <c r="F88" s="20">
        <v>0</v>
      </c>
      <c r="G88" s="20">
        <v>0</v>
      </c>
      <c r="H88" s="20">
        <v>1</v>
      </c>
      <c r="I88" s="18">
        <v>1.501</v>
      </c>
      <c r="J88" s="18">
        <v>13.984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10.63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905</v>
      </c>
      <c r="B89" s="20" t="s">
        <v>220</v>
      </c>
      <c r="C89" s="20">
        <v>6843.095</v>
      </c>
      <c r="D89" s="20">
        <v>8298.313</v>
      </c>
      <c r="E89" s="20">
        <v>0</v>
      </c>
      <c r="F89" s="20">
        <v>0</v>
      </c>
      <c r="G89" s="20">
        <v>0</v>
      </c>
      <c r="H89" s="20">
        <v>1</v>
      </c>
      <c r="I89" s="18">
        <v>0.732</v>
      </c>
      <c r="J89" s="18">
        <v>18.14</v>
      </c>
      <c r="K89" s="21">
        <v>4</v>
      </c>
      <c r="L89" s="21">
        <v>0</v>
      </c>
      <c r="M89" s="21">
        <v>0</v>
      </c>
      <c r="N89" s="21">
        <v>1</v>
      </c>
      <c r="O89" s="21">
        <v>0</v>
      </c>
      <c r="P89" s="21">
        <v>7.399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907</v>
      </c>
      <c r="B90" s="20" t="s">
        <v>221</v>
      </c>
      <c r="C90" s="20">
        <v>5999.972</v>
      </c>
      <c r="D90" s="20">
        <v>7068.605</v>
      </c>
      <c r="E90" s="20">
        <v>0</v>
      </c>
      <c r="F90" s="20">
        <v>0</v>
      </c>
      <c r="G90" s="20">
        <v>0</v>
      </c>
      <c r="H90" s="20">
        <v>1</v>
      </c>
      <c r="I90" s="18">
        <v>1.22</v>
      </c>
      <c r="J90" s="18">
        <v>16.153</v>
      </c>
      <c r="K90" s="21">
        <v>4</v>
      </c>
      <c r="L90" s="21">
        <v>1</v>
      </c>
      <c r="M90" s="21">
        <v>0</v>
      </c>
      <c r="N90" s="21">
        <v>0</v>
      </c>
      <c r="O90" s="21">
        <v>0</v>
      </c>
      <c r="P90" s="21">
        <v>-0.004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908</v>
      </c>
      <c r="B91" s="20" t="s">
        <v>222</v>
      </c>
      <c r="C91" s="20">
        <v>2225.938</v>
      </c>
      <c r="D91" s="20">
        <v>2593.954</v>
      </c>
      <c r="E91" s="20">
        <v>0</v>
      </c>
      <c r="F91" s="20">
        <v>0</v>
      </c>
      <c r="G91" s="20">
        <v>0</v>
      </c>
      <c r="H91" s="20">
        <v>1</v>
      </c>
      <c r="I91" s="18">
        <v>11.836</v>
      </c>
      <c r="J91" s="18">
        <v>24.344</v>
      </c>
      <c r="K91" s="21">
        <v>4</v>
      </c>
      <c r="L91" s="21">
        <v>0</v>
      </c>
      <c r="M91" s="21">
        <v>-1</v>
      </c>
      <c r="N91" s="21">
        <v>1</v>
      </c>
      <c r="O91" s="21">
        <v>0</v>
      </c>
      <c r="P91" s="21">
        <v>-3.41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910</v>
      </c>
      <c r="B92" s="20" t="s">
        <v>223</v>
      </c>
      <c r="C92" s="20">
        <v>2482.721</v>
      </c>
      <c r="D92" s="20">
        <v>2711.224</v>
      </c>
      <c r="E92" s="20">
        <v>0</v>
      </c>
      <c r="F92" s="20">
        <v>0</v>
      </c>
      <c r="G92" s="20">
        <v>0</v>
      </c>
      <c r="H92" s="20">
        <v>1</v>
      </c>
      <c r="I92" s="18">
        <v>1.798</v>
      </c>
      <c r="J92" s="18">
        <v>10.074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6.762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922</v>
      </c>
      <c r="B93" s="20" t="s">
        <v>224</v>
      </c>
      <c r="C93" s="20">
        <v>5394.78</v>
      </c>
      <c r="D93" s="20">
        <v>5849.923</v>
      </c>
      <c r="E93" s="20">
        <v>0</v>
      </c>
      <c r="F93" s="20">
        <v>0</v>
      </c>
      <c r="G93" s="20">
        <v>0</v>
      </c>
      <c r="H93" s="20">
        <v>1</v>
      </c>
      <c r="I93" s="18">
        <v>2.118</v>
      </c>
      <c r="J93" s="18">
        <v>9.734</v>
      </c>
      <c r="K93" s="21">
        <v>4</v>
      </c>
      <c r="L93" s="21">
        <v>0</v>
      </c>
      <c r="M93" s="21">
        <v>0</v>
      </c>
      <c r="N93" s="21">
        <v>0</v>
      </c>
      <c r="O93" s="21">
        <v>0</v>
      </c>
      <c r="P93" s="21">
        <v>3.553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923</v>
      </c>
      <c r="B94" s="20" t="s">
        <v>225</v>
      </c>
      <c r="C94" s="20">
        <v>253.407</v>
      </c>
      <c r="D94" s="20">
        <v>254.524</v>
      </c>
      <c r="E94" s="20">
        <v>0</v>
      </c>
      <c r="F94" s="20">
        <v>0</v>
      </c>
      <c r="G94" s="20">
        <v>0</v>
      </c>
      <c r="H94" s="20">
        <v>1</v>
      </c>
      <c r="I94" s="18">
        <v>0.34</v>
      </c>
      <c r="J94" s="18">
        <v>0.778</v>
      </c>
      <c r="K94" s="21">
        <v>4</v>
      </c>
      <c r="L94" s="21">
        <v>0</v>
      </c>
      <c r="M94" s="21">
        <v>0</v>
      </c>
      <c r="N94" s="21">
        <v>0</v>
      </c>
      <c r="O94" s="21">
        <v>0</v>
      </c>
      <c r="P94" s="21">
        <v>-7.575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926</v>
      </c>
      <c r="B95" s="20" t="s">
        <v>226</v>
      </c>
      <c r="C95" s="20">
        <v>2264.349</v>
      </c>
      <c r="D95" s="20">
        <v>2483.919</v>
      </c>
      <c r="E95" s="20">
        <v>0</v>
      </c>
      <c r="F95" s="20">
        <v>0</v>
      </c>
      <c r="G95" s="20">
        <v>0</v>
      </c>
      <c r="H95" s="20">
        <v>1</v>
      </c>
      <c r="I95" s="18">
        <v>1.66</v>
      </c>
      <c r="J95" s="18">
        <v>10.352</v>
      </c>
      <c r="K95" s="21">
        <v>4</v>
      </c>
      <c r="L95" s="21">
        <v>2</v>
      </c>
      <c r="M95" s="21">
        <v>0</v>
      </c>
      <c r="N95" s="21">
        <v>1</v>
      </c>
      <c r="O95" s="21">
        <v>0</v>
      </c>
      <c r="P95" s="21">
        <v>-0.011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927</v>
      </c>
      <c r="B96" s="20" t="s">
        <v>227</v>
      </c>
      <c r="C96" s="20">
        <v>1946.075</v>
      </c>
      <c r="D96" s="20">
        <v>2076.624</v>
      </c>
      <c r="E96" s="20">
        <v>0</v>
      </c>
      <c r="F96" s="20">
        <v>0</v>
      </c>
      <c r="G96" s="20">
        <v>0</v>
      </c>
      <c r="H96" s="20">
        <v>1</v>
      </c>
      <c r="I96" s="18">
        <v>0.355</v>
      </c>
      <c r="J96" s="18">
        <v>6.619</v>
      </c>
      <c r="K96" s="21">
        <v>1</v>
      </c>
      <c r="L96" s="21">
        <v>1</v>
      </c>
      <c r="M96" s="21">
        <v>0</v>
      </c>
      <c r="N96" s="21">
        <v>0</v>
      </c>
      <c r="O96" s="21">
        <v>0</v>
      </c>
      <c r="P96" s="21">
        <v>7.699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928</v>
      </c>
      <c r="B97" s="20" t="s">
        <v>228</v>
      </c>
      <c r="C97" s="20">
        <v>2805.669</v>
      </c>
      <c r="D97" s="20">
        <v>3288.363</v>
      </c>
      <c r="E97" s="20">
        <v>0</v>
      </c>
      <c r="F97" s="20">
        <v>0</v>
      </c>
      <c r="G97" s="20">
        <v>0</v>
      </c>
      <c r="H97" s="20">
        <v>1</v>
      </c>
      <c r="I97" s="18">
        <v>12.106</v>
      </c>
      <c r="J97" s="18">
        <v>25.008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16.979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929</v>
      </c>
      <c r="B98" s="20" t="s">
        <v>229</v>
      </c>
      <c r="C98" s="20">
        <v>3844.16</v>
      </c>
      <c r="D98" s="20">
        <v>5205.396</v>
      </c>
      <c r="E98" s="20">
        <v>0</v>
      </c>
      <c r="F98" s="20">
        <v>0</v>
      </c>
      <c r="G98" s="20">
        <v>0</v>
      </c>
      <c r="H98" s="20">
        <v>1</v>
      </c>
      <c r="I98" s="18">
        <v>0.782</v>
      </c>
      <c r="J98" s="18">
        <v>26.728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7.16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930</v>
      </c>
      <c r="B99" s="20" t="s">
        <v>230</v>
      </c>
      <c r="C99" s="20">
        <v>3343.04</v>
      </c>
      <c r="D99" s="20">
        <v>3758.019</v>
      </c>
      <c r="E99" s="20">
        <v>0</v>
      </c>
      <c r="F99" s="20">
        <v>0</v>
      </c>
      <c r="G99" s="20">
        <v>0</v>
      </c>
      <c r="H99" s="20">
        <v>1</v>
      </c>
      <c r="I99" s="18">
        <v>2.838</v>
      </c>
      <c r="J99" s="18">
        <v>13.567</v>
      </c>
      <c r="K99" s="21">
        <v>2</v>
      </c>
      <c r="L99" s="21">
        <v>0</v>
      </c>
      <c r="M99" s="21">
        <v>0</v>
      </c>
      <c r="N99" s="21">
        <v>0</v>
      </c>
      <c r="O99" s="21">
        <v>0</v>
      </c>
      <c r="P99" s="21">
        <v>9.373</v>
      </c>
      <c r="Q99" s="21">
        <v>0</v>
      </c>
      <c r="R99" s="21">
        <v>1</v>
      </c>
      <c r="S99" s="22"/>
      <c r="T99" s="22"/>
      <c r="U99" s="22"/>
      <c r="V99" s="22"/>
      <c r="W99" s="22"/>
    </row>
    <row r="100" ht="16.5" spans="1:23">
      <c r="A100" s="20">
        <v>937</v>
      </c>
      <c r="B100" s="20" t="s">
        <v>231</v>
      </c>
      <c r="C100" s="20">
        <v>2481.623</v>
      </c>
      <c r="D100" s="20">
        <v>2693.322</v>
      </c>
      <c r="E100" s="20">
        <v>0</v>
      </c>
      <c r="F100" s="20">
        <v>0</v>
      </c>
      <c r="G100" s="20">
        <v>0</v>
      </c>
      <c r="H100" s="20">
        <v>1</v>
      </c>
      <c r="I100" s="18">
        <v>4.45</v>
      </c>
      <c r="J100" s="18">
        <v>11.96</v>
      </c>
      <c r="K100" s="21">
        <v>3</v>
      </c>
      <c r="L100" s="21">
        <v>0</v>
      </c>
      <c r="M100" s="21">
        <v>0</v>
      </c>
      <c r="N100" s="21">
        <v>0</v>
      </c>
      <c r="O100" s="21">
        <v>0</v>
      </c>
      <c r="P100" s="21">
        <v>-10.949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941</v>
      </c>
      <c r="B101" s="20" t="s">
        <v>232</v>
      </c>
      <c r="C101" s="20">
        <v>2427.315</v>
      </c>
      <c r="D101" s="20">
        <v>2835.981</v>
      </c>
      <c r="E101" s="20">
        <v>0</v>
      </c>
      <c r="F101" s="20">
        <v>0</v>
      </c>
      <c r="G101" s="20">
        <v>0</v>
      </c>
      <c r="H101" s="20">
        <v>1</v>
      </c>
      <c r="I101" s="18">
        <v>2.787</v>
      </c>
      <c r="J101" s="18">
        <v>16.795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-8.197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944</v>
      </c>
      <c r="B102" s="20" t="s">
        <v>233</v>
      </c>
      <c r="C102" s="20">
        <v>4624.415</v>
      </c>
      <c r="D102" s="20">
        <v>6252.862</v>
      </c>
      <c r="E102" s="20">
        <v>0</v>
      </c>
      <c r="F102" s="20">
        <v>0</v>
      </c>
      <c r="G102" s="20">
        <v>0</v>
      </c>
      <c r="H102" s="20">
        <v>1</v>
      </c>
      <c r="I102" s="18">
        <v>1.532</v>
      </c>
      <c r="J102" s="18">
        <v>27.176</v>
      </c>
      <c r="K102" s="21">
        <v>4</v>
      </c>
      <c r="L102" s="21">
        <v>2</v>
      </c>
      <c r="M102" s="21">
        <v>-1</v>
      </c>
      <c r="N102" s="21">
        <v>1</v>
      </c>
      <c r="O102" s="21">
        <v>0</v>
      </c>
      <c r="P102" s="21">
        <v>11.282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949</v>
      </c>
      <c r="B103" s="20" t="s">
        <v>234</v>
      </c>
      <c r="C103" s="20">
        <v>5541.048</v>
      </c>
      <c r="D103" s="20">
        <v>6032.772</v>
      </c>
      <c r="E103" s="20">
        <v>0</v>
      </c>
      <c r="F103" s="20">
        <v>0</v>
      </c>
      <c r="G103" s="20">
        <v>0</v>
      </c>
      <c r="H103" s="20">
        <v>1</v>
      </c>
      <c r="I103" s="18">
        <v>5.931</v>
      </c>
      <c r="J103" s="18">
        <v>13.599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1.753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961</v>
      </c>
      <c r="B104" s="20" t="s">
        <v>235</v>
      </c>
      <c r="C104" s="20">
        <v>4404.183</v>
      </c>
      <c r="D104" s="20">
        <v>5942.033</v>
      </c>
      <c r="E104" s="20">
        <v>0</v>
      </c>
      <c r="F104" s="20">
        <v>0</v>
      </c>
      <c r="G104" s="20">
        <v>0</v>
      </c>
      <c r="H104" s="20">
        <v>1</v>
      </c>
      <c r="I104" s="18">
        <v>1.726</v>
      </c>
      <c r="J104" s="18">
        <v>27.16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8.117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966</v>
      </c>
      <c r="B105" s="20" t="s">
        <v>236</v>
      </c>
      <c r="C105" s="20">
        <v>8359.233</v>
      </c>
      <c r="D105" s="20">
        <v>9625.995</v>
      </c>
      <c r="E105" s="20">
        <v>0</v>
      </c>
      <c r="F105" s="20">
        <v>0</v>
      </c>
      <c r="G105" s="20">
        <v>0</v>
      </c>
      <c r="H105" s="20">
        <v>1</v>
      </c>
      <c r="I105" s="18">
        <v>3.134</v>
      </c>
      <c r="J105" s="18">
        <v>15.882</v>
      </c>
      <c r="K105" s="21">
        <v>1</v>
      </c>
      <c r="L105" s="21">
        <v>2</v>
      </c>
      <c r="M105" s="21">
        <v>0</v>
      </c>
      <c r="N105" s="21">
        <v>0</v>
      </c>
      <c r="O105" s="21">
        <v>0</v>
      </c>
      <c r="P105" s="21">
        <v>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967</v>
      </c>
      <c r="B106" s="20" t="s">
        <v>237</v>
      </c>
      <c r="C106" s="20">
        <v>6287.907</v>
      </c>
      <c r="D106" s="20">
        <v>6753.632</v>
      </c>
      <c r="E106" s="20">
        <v>0</v>
      </c>
      <c r="F106" s="20">
        <v>0</v>
      </c>
      <c r="G106" s="20">
        <v>0</v>
      </c>
      <c r="H106" s="20">
        <v>1</v>
      </c>
      <c r="I106" s="18">
        <v>0.549</v>
      </c>
      <c r="J106" s="18">
        <v>7.407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-1.372</v>
      </c>
      <c r="Q106" s="21">
        <v>0</v>
      </c>
      <c r="R106" s="21">
        <v>-1</v>
      </c>
      <c r="S106" s="22"/>
      <c r="T106" s="22"/>
      <c r="U106" s="22"/>
      <c r="V106" s="22"/>
      <c r="W106" s="22"/>
    </row>
    <row r="107" ht="16.5" spans="1:23">
      <c r="A107" s="20">
        <v>970</v>
      </c>
      <c r="B107" s="20" t="s">
        <v>238</v>
      </c>
      <c r="C107" s="20">
        <v>1764.693</v>
      </c>
      <c r="D107" s="20">
        <v>1886.036</v>
      </c>
      <c r="E107" s="20">
        <v>0</v>
      </c>
      <c r="F107" s="20">
        <v>0</v>
      </c>
      <c r="G107" s="20">
        <v>0</v>
      </c>
      <c r="H107" s="20">
        <v>1</v>
      </c>
      <c r="I107" s="18">
        <v>0.922</v>
      </c>
      <c r="J107" s="18">
        <v>7.296</v>
      </c>
      <c r="K107" s="21">
        <v>4</v>
      </c>
      <c r="L107" s="21">
        <v>1</v>
      </c>
      <c r="M107" s="21">
        <v>0</v>
      </c>
      <c r="N107" s="21">
        <v>0</v>
      </c>
      <c r="O107" s="21">
        <v>0</v>
      </c>
      <c r="P107" s="21">
        <v>16.154</v>
      </c>
      <c r="Q107" s="21">
        <v>0</v>
      </c>
      <c r="R107" s="21">
        <v>1</v>
      </c>
      <c r="S107" s="22"/>
      <c r="T107" s="22"/>
      <c r="U107" s="22"/>
      <c r="V107" s="22"/>
      <c r="W107" s="22"/>
    </row>
    <row r="108" ht="16.5" spans="1:23">
      <c r="A108" s="20">
        <v>977</v>
      </c>
      <c r="B108" s="20" t="s">
        <v>239</v>
      </c>
      <c r="C108" s="20">
        <v>2008.173</v>
      </c>
      <c r="D108" s="20">
        <v>2305.203</v>
      </c>
      <c r="E108" s="20">
        <v>0</v>
      </c>
      <c r="F108" s="20">
        <v>0</v>
      </c>
      <c r="G108" s="20">
        <v>0</v>
      </c>
      <c r="H108" s="20">
        <v>1</v>
      </c>
      <c r="I108" s="18">
        <v>1.155</v>
      </c>
      <c r="J108" s="18">
        <v>13.892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-2.899</v>
      </c>
      <c r="Q108" s="21">
        <v>0</v>
      </c>
      <c r="R108" s="21">
        <v>-1</v>
      </c>
      <c r="S108" s="22"/>
      <c r="T108" s="22"/>
      <c r="U108" s="22"/>
      <c r="V108" s="22"/>
      <c r="W108" s="22"/>
    </row>
    <row r="109" ht="16.5" spans="1:23">
      <c r="A109" s="20">
        <v>979</v>
      </c>
      <c r="B109" s="20" t="s">
        <v>240</v>
      </c>
      <c r="C109" s="20">
        <v>6125.829</v>
      </c>
      <c r="D109" s="20">
        <v>7824.302</v>
      </c>
      <c r="E109" s="20">
        <v>0</v>
      </c>
      <c r="F109" s="20">
        <v>0</v>
      </c>
      <c r="G109" s="20">
        <v>0</v>
      </c>
      <c r="H109" s="20">
        <v>1</v>
      </c>
      <c r="I109" s="18">
        <v>6.41</v>
      </c>
      <c r="J109" s="18">
        <v>26.726</v>
      </c>
      <c r="K109" s="21">
        <v>4</v>
      </c>
      <c r="L109" s="21">
        <v>1</v>
      </c>
      <c r="M109" s="21">
        <v>0</v>
      </c>
      <c r="N109" s="21">
        <v>0</v>
      </c>
      <c r="O109" s="21">
        <v>0</v>
      </c>
      <c r="P109" s="21">
        <v>10.844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982</v>
      </c>
      <c r="B110" s="20" t="s">
        <v>241</v>
      </c>
      <c r="C110" s="20">
        <v>8400.114</v>
      </c>
      <c r="D110" s="20">
        <v>9915.811</v>
      </c>
      <c r="E110" s="20">
        <v>0</v>
      </c>
      <c r="F110" s="20">
        <v>0</v>
      </c>
      <c r="G110" s="20">
        <v>0</v>
      </c>
      <c r="H110" s="20">
        <v>1</v>
      </c>
      <c r="I110" s="18">
        <v>1.181</v>
      </c>
      <c r="J110" s="18">
        <v>16.286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3.134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985</v>
      </c>
      <c r="B111" s="20" t="s">
        <v>242</v>
      </c>
      <c r="C111" s="20">
        <v>5582.878</v>
      </c>
      <c r="D111" s="20">
        <v>6272.687</v>
      </c>
      <c r="E111" s="20">
        <v>0</v>
      </c>
      <c r="F111" s="20">
        <v>0</v>
      </c>
      <c r="G111" s="20">
        <v>0</v>
      </c>
      <c r="H111" s="20">
        <v>1</v>
      </c>
      <c r="I111" s="18">
        <v>0.111</v>
      </c>
      <c r="J111" s="18">
        <v>11.096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5.751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986</v>
      </c>
      <c r="B112" s="20" t="s">
        <v>243</v>
      </c>
      <c r="C112" s="20">
        <v>2230.819</v>
      </c>
      <c r="D112" s="20">
        <v>2641.497</v>
      </c>
      <c r="E112" s="20">
        <v>0</v>
      </c>
      <c r="F112" s="20">
        <v>0</v>
      </c>
      <c r="G112" s="20">
        <v>0</v>
      </c>
      <c r="H112" s="20">
        <v>1</v>
      </c>
      <c r="I112" s="18">
        <v>12.838</v>
      </c>
      <c r="J112" s="18">
        <v>26.389</v>
      </c>
      <c r="K112" s="21">
        <v>3</v>
      </c>
      <c r="L112" s="21">
        <v>0</v>
      </c>
      <c r="M112" s="21">
        <v>0</v>
      </c>
      <c r="N112" s="21">
        <v>0</v>
      </c>
      <c r="O112" s="21">
        <v>0</v>
      </c>
      <c r="P112" s="21">
        <v>-1.253</v>
      </c>
      <c r="Q112" s="21">
        <v>0</v>
      </c>
      <c r="R112" s="21">
        <v>-1</v>
      </c>
      <c r="S112" s="22"/>
      <c r="T112" s="22"/>
      <c r="U112" s="22"/>
      <c r="V112" s="22"/>
      <c r="W112" s="22"/>
    </row>
    <row r="113" ht="16.5" spans="1:23">
      <c r="A113" s="20">
        <v>987</v>
      </c>
      <c r="B113" s="20" t="s">
        <v>244</v>
      </c>
      <c r="C113" s="20">
        <v>4346.712</v>
      </c>
      <c r="D113" s="20">
        <v>5812.399</v>
      </c>
      <c r="E113" s="20">
        <v>0</v>
      </c>
      <c r="F113" s="20">
        <v>0</v>
      </c>
      <c r="G113" s="20">
        <v>0</v>
      </c>
      <c r="H113" s="20">
        <v>1</v>
      </c>
      <c r="I113" s="18">
        <v>1.252</v>
      </c>
      <c r="J113" s="18">
        <v>26.152</v>
      </c>
      <c r="K113" s="21">
        <v>4</v>
      </c>
      <c r="L113" s="21">
        <v>1</v>
      </c>
      <c r="M113" s="21">
        <v>-1</v>
      </c>
      <c r="N113" s="21">
        <v>1</v>
      </c>
      <c r="O113" s="21">
        <v>0</v>
      </c>
      <c r="P113" s="21">
        <v>10.556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988</v>
      </c>
      <c r="B114" s="20" t="s">
        <v>245</v>
      </c>
      <c r="C114" s="20">
        <v>3901.876</v>
      </c>
      <c r="D114" s="20">
        <v>4419.084</v>
      </c>
      <c r="E114" s="20">
        <v>0</v>
      </c>
      <c r="F114" s="20">
        <v>0</v>
      </c>
      <c r="G114" s="20">
        <v>0</v>
      </c>
      <c r="H114" s="20">
        <v>1</v>
      </c>
      <c r="I114" s="18">
        <v>2.804</v>
      </c>
      <c r="J114" s="18">
        <v>14.18</v>
      </c>
      <c r="K114" s="21">
        <v>1</v>
      </c>
      <c r="L114" s="21">
        <v>1</v>
      </c>
      <c r="M114" s="21">
        <v>0</v>
      </c>
      <c r="N114" s="21">
        <v>0</v>
      </c>
      <c r="O114" s="21">
        <v>0</v>
      </c>
      <c r="P114" s="21">
        <v>10.291</v>
      </c>
      <c r="Q114" s="21">
        <v>0</v>
      </c>
      <c r="R114" s="21">
        <v>1</v>
      </c>
      <c r="S114" s="22"/>
      <c r="T114" s="22"/>
      <c r="U114" s="22"/>
      <c r="V114" s="22"/>
      <c r="W114" s="22"/>
    </row>
    <row r="115" ht="16.5" spans="1:23">
      <c r="A115" s="20">
        <v>995</v>
      </c>
      <c r="B115" s="20" t="s">
        <v>246</v>
      </c>
      <c r="C115" s="20">
        <v>2579.11</v>
      </c>
      <c r="D115" s="20">
        <v>2785.735</v>
      </c>
      <c r="E115" s="20">
        <v>0</v>
      </c>
      <c r="F115" s="20">
        <v>0</v>
      </c>
      <c r="G115" s="20">
        <v>0</v>
      </c>
      <c r="H115" s="20">
        <v>1</v>
      </c>
      <c r="I115" s="18">
        <v>6.136</v>
      </c>
      <c r="J115" s="18">
        <v>13.098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11.795</v>
      </c>
      <c r="Q115" s="21">
        <v>0</v>
      </c>
      <c r="R115" s="21">
        <v>1</v>
      </c>
      <c r="S115" s="22"/>
      <c r="T115" s="22"/>
      <c r="U115" s="22"/>
      <c r="V115" s="22"/>
      <c r="W115" s="22"/>
    </row>
    <row r="116" ht="16.5" spans="1:23">
      <c r="A116" s="20">
        <v>399001</v>
      </c>
      <c r="B116" s="20" t="s">
        <v>247</v>
      </c>
      <c r="C116" s="20">
        <v>12560.011</v>
      </c>
      <c r="D116" s="20">
        <v>14306.237</v>
      </c>
      <c r="E116" s="20">
        <v>0</v>
      </c>
      <c r="F116" s="20">
        <v>0</v>
      </c>
      <c r="G116" s="20">
        <v>0</v>
      </c>
      <c r="H116" s="20">
        <v>1</v>
      </c>
      <c r="I116" s="18">
        <v>0.477</v>
      </c>
      <c r="J116" s="18">
        <v>12.625</v>
      </c>
      <c r="K116" s="21">
        <v>4</v>
      </c>
      <c r="L116" s="21">
        <v>0</v>
      </c>
      <c r="M116" s="21">
        <v>-1</v>
      </c>
      <c r="N116" s="21">
        <v>1</v>
      </c>
      <c r="O116" s="21">
        <v>0</v>
      </c>
      <c r="P116" s="21">
        <v>26.296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399002</v>
      </c>
      <c r="B117" s="20" t="s">
        <v>248</v>
      </c>
      <c r="C117" s="20">
        <v>16851.813</v>
      </c>
      <c r="D117" s="20">
        <v>19203.014</v>
      </c>
      <c r="E117" s="20">
        <v>0</v>
      </c>
      <c r="F117" s="20">
        <v>0</v>
      </c>
      <c r="G117" s="20">
        <v>0</v>
      </c>
      <c r="H117" s="20">
        <v>1</v>
      </c>
      <c r="I117" s="18">
        <v>0.549</v>
      </c>
      <c r="J117" s="18">
        <v>12.726</v>
      </c>
      <c r="K117" s="21">
        <v>4</v>
      </c>
      <c r="L117" s="21">
        <v>0</v>
      </c>
      <c r="M117" s="21">
        <v>0</v>
      </c>
      <c r="N117" s="21">
        <v>1</v>
      </c>
      <c r="O117" s="21">
        <v>0</v>
      </c>
      <c r="P117" s="21">
        <v>28.965</v>
      </c>
      <c r="Q117" s="21">
        <v>0</v>
      </c>
      <c r="R117" s="21">
        <v>1</v>
      </c>
      <c r="S117" s="22"/>
      <c r="T117" s="22"/>
      <c r="U117" s="22"/>
      <c r="V117" s="22"/>
      <c r="W117" s="22"/>
    </row>
    <row r="118" ht="16.5" spans="1:23">
      <c r="A118" s="20">
        <v>399005</v>
      </c>
      <c r="B118" s="20" t="s">
        <v>249</v>
      </c>
      <c r="C118" s="20">
        <v>7623.791</v>
      </c>
      <c r="D118" s="20">
        <v>8787.236</v>
      </c>
      <c r="E118" s="20">
        <v>0</v>
      </c>
      <c r="F118" s="20">
        <v>0</v>
      </c>
      <c r="G118" s="20">
        <v>0</v>
      </c>
      <c r="H118" s="20">
        <v>1</v>
      </c>
      <c r="I118" s="18">
        <v>0.301</v>
      </c>
      <c r="J118" s="18">
        <v>13.502</v>
      </c>
      <c r="K118" s="21">
        <v>4</v>
      </c>
      <c r="L118" s="21">
        <v>0</v>
      </c>
      <c r="M118" s="21">
        <v>0</v>
      </c>
      <c r="N118" s="21">
        <v>0</v>
      </c>
      <c r="O118" s="21">
        <v>0</v>
      </c>
      <c r="P118" s="21">
        <v>-7.056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399007</v>
      </c>
      <c r="B119" s="20" t="s">
        <v>250</v>
      </c>
      <c r="C119" s="20">
        <v>5301.803</v>
      </c>
      <c r="D119" s="20">
        <v>5996.43</v>
      </c>
      <c r="E119" s="20">
        <v>0</v>
      </c>
      <c r="F119" s="20">
        <v>0</v>
      </c>
      <c r="G119" s="20">
        <v>0</v>
      </c>
      <c r="H119" s="20">
        <v>1</v>
      </c>
      <c r="I119" s="18">
        <v>0.066</v>
      </c>
      <c r="J119" s="18">
        <v>11.642</v>
      </c>
      <c r="K119" s="21">
        <v>4</v>
      </c>
      <c r="L119" s="21">
        <v>0</v>
      </c>
      <c r="M119" s="21">
        <v>0</v>
      </c>
      <c r="N119" s="21">
        <v>0</v>
      </c>
      <c r="O119" s="21">
        <v>0</v>
      </c>
      <c r="P119" s="21">
        <v>-2.164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399008</v>
      </c>
      <c r="B120" s="20" t="s">
        <v>251</v>
      </c>
      <c r="C120" s="20">
        <v>1531.145</v>
      </c>
      <c r="D120" s="20">
        <v>1767.429</v>
      </c>
      <c r="E120" s="20">
        <v>0</v>
      </c>
      <c r="F120" s="20">
        <v>0</v>
      </c>
      <c r="G120" s="20">
        <v>0</v>
      </c>
      <c r="H120" s="20">
        <v>1</v>
      </c>
      <c r="I120" s="18">
        <v>0.542</v>
      </c>
      <c r="J120" s="18">
        <v>13.839</v>
      </c>
      <c r="K120" s="21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-13.069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399009</v>
      </c>
      <c r="B121" s="20" t="s">
        <v>252</v>
      </c>
      <c r="C121" s="20">
        <v>4763.619</v>
      </c>
      <c r="D121" s="20">
        <v>5860.27</v>
      </c>
      <c r="E121" s="20">
        <v>0</v>
      </c>
      <c r="F121" s="20">
        <v>0</v>
      </c>
      <c r="G121" s="20">
        <v>0</v>
      </c>
      <c r="H121" s="20">
        <v>1</v>
      </c>
      <c r="I121" s="18">
        <v>1.691</v>
      </c>
      <c r="J121" s="18">
        <v>20.088</v>
      </c>
      <c r="K121" s="21">
        <v>2</v>
      </c>
      <c r="L121" s="21">
        <v>0</v>
      </c>
      <c r="M121" s="21">
        <v>-1</v>
      </c>
      <c r="N121" s="21">
        <v>1</v>
      </c>
      <c r="O121" s="21">
        <v>0</v>
      </c>
      <c r="P121" s="21">
        <v>1.387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399010</v>
      </c>
      <c r="B122" s="20" t="s">
        <v>253</v>
      </c>
      <c r="C122" s="20">
        <v>8186.884</v>
      </c>
      <c r="D122" s="20">
        <v>9656.488</v>
      </c>
      <c r="E122" s="20">
        <v>0</v>
      </c>
      <c r="F122" s="20">
        <v>0</v>
      </c>
      <c r="G122" s="20">
        <v>0</v>
      </c>
      <c r="H122" s="20">
        <v>1</v>
      </c>
      <c r="I122" s="18">
        <v>0.263</v>
      </c>
      <c r="J122" s="18">
        <v>15.442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-1.159</v>
      </c>
      <c r="Q122" s="21">
        <v>0</v>
      </c>
      <c r="R122" s="21">
        <v>-1</v>
      </c>
      <c r="S122" s="22"/>
      <c r="T122" s="22"/>
      <c r="U122" s="22"/>
      <c r="V122" s="22"/>
      <c r="W122" s="22"/>
    </row>
    <row r="123" ht="16.5" spans="1:23">
      <c r="A123" s="20">
        <v>399011</v>
      </c>
      <c r="B123" s="20" t="s">
        <v>254</v>
      </c>
      <c r="C123" s="20">
        <v>6092.732</v>
      </c>
      <c r="D123" s="20">
        <v>6969.264</v>
      </c>
      <c r="E123" s="20">
        <v>0</v>
      </c>
      <c r="F123" s="20">
        <v>0</v>
      </c>
      <c r="G123" s="20">
        <v>0</v>
      </c>
      <c r="H123" s="20">
        <v>1</v>
      </c>
      <c r="I123" s="18">
        <v>0.255</v>
      </c>
      <c r="J123" s="18">
        <v>12.8</v>
      </c>
      <c r="K123" s="21">
        <v>4</v>
      </c>
      <c r="L123" s="21">
        <v>0</v>
      </c>
      <c r="M123" s="21">
        <v>-1</v>
      </c>
      <c r="N123" s="21">
        <v>1</v>
      </c>
      <c r="O123" s="21">
        <v>0</v>
      </c>
      <c r="P123" s="21">
        <v>15.993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399013</v>
      </c>
      <c r="B124" s="20" t="s">
        <v>255</v>
      </c>
      <c r="C124" s="20">
        <v>5190.056</v>
      </c>
      <c r="D124" s="20">
        <v>5865.999</v>
      </c>
      <c r="E124" s="20">
        <v>0</v>
      </c>
      <c r="F124" s="20">
        <v>0</v>
      </c>
      <c r="G124" s="20">
        <v>0</v>
      </c>
      <c r="H124" s="20">
        <v>1</v>
      </c>
      <c r="I124" s="18">
        <v>0.939</v>
      </c>
      <c r="J124" s="18">
        <v>12.354</v>
      </c>
      <c r="K124" s="21">
        <v>4</v>
      </c>
      <c r="L124" s="21">
        <v>0</v>
      </c>
      <c r="M124" s="21">
        <v>0</v>
      </c>
      <c r="N124" s="21">
        <v>0</v>
      </c>
      <c r="O124" s="21">
        <v>0</v>
      </c>
      <c r="P124" s="21">
        <v>1.552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399017</v>
      </c>
      <c r="B125" s="20" t="s">
        <v>256</v>
      </c>
      <c r="C125" s="20">
        <v>4482.444</v>
      </c>
      <c r="D125" s="20">
        <v>5322.181</v>
      </c>
      <c r="E125" s="20">
        <v>0</v>
      </c>
      <c r="F125" s="20">
        <v>0</v>
      </c>
      <c r="G125" s="20">
        <v>0</v>
      </c>
      <c r="H125" s="20">
        <v>1</v>
      </c>
      <c r="I125" s="18">
        <v>0.5</v>
      </c>
      <c r="J125" s="18">
        <v>16.2</v>
      </c>
      <c r="K125" s="21">
        <v>4</v>
      </c>
      <c r="L125" s="21">
        <v>0</v>
      </c>
      <c r="M125" s="21">
        <v>0</v>
      </c>
      <c r="N125" s="21">
        <v>1</v>
      </c>
      <c r="O125" s="21">
        <v>0</v>
      </c>
      <c r="P125" s="21">
        <v>13.667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399060</v>
      </c>
      <c r="B126" s="20" t="s">
        <v>257</v>
      </c>
      <c r="C126" s="20">
        <v>3253.028</v>
      </c>
      <c r="D126" s="20">
        <v>3634.989</v>
      </c>
      <c r="E126" s="20">
        <v>0</v>
      </c>
      <c r="F126" s="20">
        <v>0</v>
      </c>
      <c r="G126" s="20">
        <v>0</v>
      </c>
      <c r="H126" s="20">
        <v>1</v>
      </c>
      <c r="I126" s="18">
        <v>1.301</v>
      </c>
      <c r="J126" s="18">
        <v>11.672</v>
      </c>
      <c r="K126" s="21">
        <v>2</v>
      </c>
      <c r="L126" s="21">
        <v>0</v>
      </c>
      <c r="M126" s="21">
        <v>0</v>
      </c>
      <c r="N126" s="21">
        <v>0</v>
      </c>
      <c r="O126" s="21">
        <v>0</v>
      </c>
      <c r="P126" s="21">
        <v>-0.057</v>
      </c>
      <c r="Q126" s="21">
        <v>0</v>
      </c>
      <c r="R126" s="21">
        <v>1</v>
      </c>
      <c r="S126" s="22"/>
      <c r="T126" s="22"/>
      <c r="U126" s="22"/>
      <c r="V126" s="22"/>
      <c r="W126" s="22"/>
    </row>
    <row r="127" ht="16.5" spans="1:23">
      <c r="A127" s="20">
        <v>399100</v>
      </c>
      <c r="B127" s="20" t="s">
        <v>258</v>
      </c>
      <c r="C127" s="20">
        <v>11199.503</v>
      </c>
      <c r="D127" s="20">
        <v>12707.685</v>
      </c>
      <c r="E127" s="20">
        <v>0</v>
      </c>
      <c r="F127" s="20">
        <v>0</v>
      </c>
      <c r="G127" s="20">
        <v>0</v>
      </c>
      <c r="H127" s="20">
        <v>1</v>
      </c>
      <c r="I127" s="18">
        <v>0.735</v>
      </c>
      <c r="J127" s="18">
        <v>12.516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-0.528</v>
      </c>
      <c r="Q127" s="21">
        <v>0</v>
      </c>
      <c r="R127" s="21">
        <v>-1</v>
      </c>
      <c r="S127" s="22"/>
      <c r="T127" s="22"/>
      <c r="U127" s="22"/>
      <c r="V127" s="22"/>
      <c r="W127" s="22"/>
    </row>
    <row r="128" ht="16.5" spans="1:23">
      <c r="A128" s="20">
        <v>399101</v>
      </c>
      <c r="B128" s="20" t="s">
        <v>259</v>
      </c>
      <c r="C128" s="20">
        <v>13530.447</v>
      </c>
      <c r="D128" s="20">
        <v>15492.715</v>
      </c>
      <c r="E128" s="20">
        <v>0</v>
      </c>
      <c r="F128" s="20">
        <v>0</v>
      </c>
      <c r="G128" s="20">
        <v>0</v>
      </c>
      <c r="H128" s="20">
        <v>1</v>
      </c>
      <c r="I128" s="18">
        <v>0.891</v>
      </c>
      <c r="J128" s="18">
        <v>13.444</v>
      </c>
      <c r="K128" s="21">
        <v>4</v>
      </c>
      <c r="L128" s="21">
        <v>0</v>
      </c>
      <c r="M128" s="21">
        <v>0</v>
      </c>
      <c r="N128" s="21">
        <v>0</v>
      </c>
      <c r="O128" s="21">
        <v>0</v>
      </c>
      <c r="P128" s="21">
        <v>6.474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399106</v>
      </c>
      <c r="B129" s="20" t="s">
        <v>260</v>
      </c>
      <c r="C129" s="20">
        <v>2376.837</v>
      </c>
      <c r="D129" s="20">
        <v>2698.502</v>
      </c>
      <c r="E129" s="20">
        <v>0</v>
      </c>
      <c r="F129" s="20">
        <v>0</v>
      </c>
      <c r="G129" s="20">
        <v>0</v>
      </c>
      <c r="H129" s="20">
        <v>1</v>
      </c>
      <c r="I129" s="18">
        <v>0.985</v>
      </c>
      <c r="J129" s="18">
        <v>12.788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-5.765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399107</v>
      </c>
      <c r="B130" s="20" t="s">
        <v>261</v>
      </c>
      <c r="C130" s="20">
        <v>2486.668</v>
      </c>
      <c r="D130" s="20">
        <v>2823.604</v>
      </c>
      <c r="E130" s="20">
        <v>0</v>
      </c>
      <c r="F130" s="20">
        <v>0</v>
      </c>
      <c r="G130" s="20">
        <v>0</v>
      </c>
      <c r="H130" s="20">
        <v>1</v>
      </c>
      <c r="I130" s="18">
        <v>0.988</v>
      </c>
      <c r="J130" s="18">
        <v>12.803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-16.318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399232</v>
      </c>
      <c r="B131" s="20" t="s">
        <v>262</v>
      </c>
      <c r="C131" s="20">
        <v>3578.768</v>
      </c>
      <c r="D131" s="20">
        <v>5244.001</v>
      </c>
      <c r="E131" s="20">
        <v>0</v>
      </c>
      <c r="F131" s="20">
        <v>0</v>
      </c>
      <c r="G131" s="20">
        <v>0</v>
      </c>
      <c r="H131" s="20">
        <v>1</v>
      </c>
      <c r="I131" s="18">
        <v>2.484</v>
      </c>
      <c r="J131" s="18">
        <v>33.45</v>
      </c>
      <c r="K131" s="21">
        <v>0</v>
      </c>
      <c r="L131" s="21">
        <v>0</v>
      </c>
      <c r="M131" s="21">
        <v>0</v>
      </c>
      <c r="N131" s="21">
        <v>1</v>
      </c>
      <c r="O131" s="21">
        <v>0</v>
      </c>
      <c r="P131" s="21">
        <v>5.843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399233</v>
      </c>
      <c r="B132" s="20" t="s">
        <v>263</v>
      </c>
      <c r="C132" s="20">
        <v>3214.235</v>
      </c>
      <c r="D132" s="20">
        <v>3712.914</v>
      </c>
      <c r="E132" s="20">
        <v>0</v>
      </c>
      <c r="F132" s="20">
        <v>0</v>
      </c>
      <c r="G132" s="20">
        <v>0</v>
      </c>
      <c r="H132" s="20">
        <v>1</v>
      </c>
      <c r="I132" s="18">
        <v>1.542</v>
      </c>
      <c r="J132" s="18">
        <v>14.766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0.69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399234</v>
      </c>
      <c r="B133" s="20" t="s">
        <v>264</v>
      </c>
      <c r="C133" s="20">
        <v>903.688</v>
      </c>
      <c r="D133" s="20">
        <v>1033.506</v>
      </c>
      <c r="E133" s="20">
        <v>0</v>
      </c>
      <c r="F133" s="20">
        <v>0</v>
      </c>
      <c r="G133" s="20">
        <v>0</v>
      </c>
      <c r="H133" s="20">
        <v>1</v>
      </c>
      <c r="I133" s="18">
        <v>12.518</v>
      </c>
      <c r="J133" s="18">
        <v>23.507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8.299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399235</v>
      </c>
      <c r="B134" s="20" t="s">
        <v>265</v>
      </c>
      <c r="C134" s="20">
        <v>1013.941</v>
      </c>
      <c r="D134" s="20">
        <v>1154.466</v>
      </c>
      <c r="E134" s="20">
        <v>0</v>
      </c>
      <c r="F134" s="20">
        <v>0</v>
      </c>
      <c r="G134" s="20">
        <v>0</v>
      </c>
      <c r="H134" s="20">
        <v>1</v>
      </c>
      <c r="I134" s="18">
        <v>3.81</v>
      </c>
      <c r="J134" s="18">
        <v>15.519</v>
      </c>
      <c r="K134" s="21">
        <v>4</v>
      </c>
      <c r="L134" s="21">
        <v>0</v>
      </c>
      <c r="M134" s="21">
        <v>0</v>
      </c>
      <c r="N134" s="21">
        <v>0</v>
      </c>
      <c r="O134" s="21">
        <v>0</v>
      </c>
      <c r="P134" s="21">
        <v>22.411</v>
      </c>
      <c r="Q134" s="21">
        <v>0</v>
      </c>
      <c r="R134" s="21">
        <v>1</v>
      </c>
      <c r="S134" s="22"/>
      <c r="T134" s="22"/>
      <c r="U134" s="22"/>
      <c r="V134" s="22"/>
      <c r="W134" s="22"/>
    </row>
    <row r="135" ht="16.5" spans="1:23">
      <c r="A135" s="20">
        <v>399244</v>
      </c>
      <c r="B135" s="20" t="s">
        <v>266</v>
      </c>
      <c r="C135" s="20">
        <v>590.079</v>
      </c>
      <c r="D135" s="20">
        <v>670.241</v>
      </c>
      <c r="E135" s="20">
        <v>0</v>
      </c>
      <c r="F135" s="20">
        <v>0</v>
      </c>
      <c r="G135" s="20">
        <v>0</v>
      </c>
      <c r="H135" s="20">
        <v>1</v>
      </c>
      <c r="I135" s="18">
        <v>2.105</v>
      </c>
      <c r="J135" s="18">
        <v>13.813</v>
      </c>
      <c r="K135" s="21">
        <v>4</v>
      </c>
      <c r="L135" s="21">
        <v>0</v>
      </c>
      <c r="M135" s="21">
        <v>0</v>
      </c>
      <c r="N135" s="21">
        <v>1</v>
      </c>
      <c r="O135" s="21">
        <v>0</v>
      </c>
      <c r="P135" s="21">
        <v>3.412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399267</v>
      </c>
      <c r="B136" s="20" t="s">
        <v>267</v>
      </c>
      <c r="C136" s="20">
        <v>2000.433</v>
      </c>
      <c r="D136" s="20">
        <v>2535.577</v>
      </c>
      <c r="E136" s="20">
        <v>0</v>
      </c>
      <c r="F136" s="20">
        <v>0</v>
      </c>
      <c r="G136" s="20">
        <v>0</v>
      </c>
      <c r="H136" s="20">
        <v>1</v>
      </c>
      <c r="I136" s="18">
        <v>1.923</v>
      </c>
      <c r="J136" s="18">
        <v>22.623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3.313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399268</v>
      </c>
      <c r="B137" s="20" t="s">
        <v>268</v>
      </c>
      <c r="C137" s="20">
        <v>1870.841</v>
      </c>
      <c r="D137" s="20">
        <v>2349.456</v>
      </c>
      <c r="E137" s="20">
        <v>0</v>
      </c>
      <c r="F137" s="20">
        <v>0</v>
      </c>
      <c r="G137" s="20">
        <v>0</v>
      </c>
      <c r="H137" s="20">
        <v>1</v>
      </c>
      <c r="I137" s="18">
        <v>2.402</v>
      </c>
      <c r="J137" s="18">
        <v>22.284</v>
      </c>
      <c r="K137" s="21">
        <v>4</v>
      </c>
      <c r="L137" s="21">
        <v>0</v>
      </c>
      <c r="M137" s="21">
        <v>0</v>
      </c>
      <c r="N137" s="21">
        <v>1</v>
      </c>
      <c r="O137" s="21">
        <v>0</v>
      </c>
      <c r="P137" s="21">
        <v>2.522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399278</v>
      </c>
      <c r="B138" s="20" t="s">
        <v>269</v>
      </c>
      <c r="C138" s="20">
        <v>1972.997</v>
      </c>
      <c r="D138" s="20">
        <v>2262.222</v>
      </c>
      <c r="E138" s="20">
        <v>0</v>
      </c>
      <c r="F138" s="20">
        <v>0</v>
      </c>
      <c r="G138" s="20">
        <v>0</v>
      </c>
      <c r="H138" s="20">
        <v>1</v>
      </c>
      <c r="I138" s="18">
        <v>0.996</v>
      </c>
      <c r="J138" s="18">
        <v>13.653</v>
      </c>
      <c r="K138" s="21">
        <v>2</v>
      </c>
      <c r="L138" s="21">
        <v>1</v>
      </c>
      <c r="M138" s="21">
        <v>0</v>
      </c>
      <c r="N138" s="21">
        <v>0</v>
      </c>
      <c r="O138" s="21">
        <v>0</v>
      </c>
      <c r="P138" s="21">
        <v>1.154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399289</v>
      </c>
      <c r="B139" s="20" t="s">
        <v>270</v>
      </c>
      <c r="C139" s="20">
        <v>120.45</v>
      </c>
      <c r="D139" s="20">
        <v>121.272</v>
      </c>
      <c r="E139" s="20">
        <v>0</v>
      </c>
      <c r="F139" s="20">
        <v>0</v>
      </c>
      <c r="G139" s="20">
        <v>0</v>
      </c>
      <c r="H139" s="20">
        <v>1</v>
      </c>
      <c r="I139" s="18">
        <v>0.253</v>
      </c>
      <c r="J139" s="18">
        <v>0.929</v>
      </c>
      <c r="K139" s="21">
        <v>4</v>
      </c>
      <c r="L139" s="21">
        <v>2</v>
      </c>
      <c r="M139" s="21">
        <v>0</v>
      </c>
      <c r="N139" s="21">
        <v>1</v>
      </c>
      <c r="O139" s="21">
        <v>0</v>
      </c>
      <c r="P139" s="21">
        <v>5.019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399292</v>
      </c>
      <c r="B140" s="20" t="s">
        <v>271</v>
      </c>
      <c r="C140" s="20">
        <v>1381.138</v>
      </c>
      <c r="D140" s="20">
        <v>1613.433</v>
      </c>
      <c r="E140" s="20">
        <v>0</v>
      </c>
      <c r="F140" s="20">
        <v>0</v>
      </c>
      <c r="G140" s="20">
        <v>0</v>
      </c>
      <c r="H140" s="20">
        <v>1</v>
      </c>
      <c r="I140" s="18">
        <v>1.901</v>
      </c>
      <c r="J140" s="18">
        <v>16.025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1.285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399294</v>
      </c>
      <c r="B141" s="20" t="s">
        <v>272</v>
      </c>
      <c r="C141" s="20">
        <v>3445.14</v>
      </c>
      <c r="D141" s="20">
        <v>3822.494</v>
      </c>
      <c r="E141" s="20">
        <v>0</v>
      </c>
      <c r="F141" s="20">
        <v>0</v>
      </c>
      <c r="G141" s="20">
        <v>0</v>
      </c>
      <c r="H141" s="20">
        <v>1</v>
      </c>
      <c r="I141" s="18">
        <v>2.245</v>
      </c>
      <c r="J141" s="18">
        <v>11.895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-4.214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399297</v>
      </c>
      <c r="B142" s="20" t="s">
        <v>273</v>
      </c>
      <c r="C142" s="20">
        <v>5812.278</v>
      </c>
      <c r="D142" s="20">
        <v>6551.593</v>
      </c>
      <c r="E142" s="20">
        <v>0</v>
      </c>
      <c r="F142" s="20">
        <v>0</v>
      </c>
      <c r="G142" s="20">
        <v>0</v>
      </c>
      <c r="H142" s="20">
        <v>1</v>
      </c>
      <c r="I142" s="18">
        <v>2.8</v>
      </c>
      <c r="J142" s="18">
        <v>13.769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-2.095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399298</v>
      </c>
      <c r="B143" s="20" t="s">
        <v>274</v>
      </c>
      <c r="C143" s="20">
        <v>213.27</v>
      </c>
      <c r="D143" s="20">
        <v>214.501</v>
      </c>
      <c r="E143" s="20">
        <v>0</v>
      </c>
      <c r="F143" s="20">
        <v>0</v>
      </c>
      <c r="G143" s="20">
        <v>0</v>
      </c>
      <c r="H143" s="20">
        <v>1</v>
      </c>
      <c r="I143" s="18">
        <v>0.399</v>
      </c>
      <c r="J143" s="18">
        <v>0.971</v>
      </c>
      <c r="K143" s="21">
        <v>2</v>
      </c>
      <c r="L143" s="21">
        <v>1</v>
      </c>
      <c r="M143" s="21">
        <v>0</v>
      </c>
      <c r="N143" s="21">
        <v>0</v>
      </c>
      <c r="O143" s="21">
        <v>0</v>
      </c>
      <c r="P143" s="21">
        <v>4.341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399299</v>
      </c>
      <c r="B144" s="20" t="s">
        <v>275</v>
      </c>
      <c r="C144" s="20">
        <v>245.382</v>
      </c>
      <c r="D144" s="20">
        <v>246.997</v>
      </c>
      <c r="E144" s="20">
        <v>0</v>
      </c>
      <c r="F144" s="20">
        <v>0</v>
      </c>
      <c r="G144" s="20">
        <v>0</v>
      </c>
      <c r="H144" s="20">
        <v>1</v>
      </c>
      <c r="I144" s="18">
        <v>0.386</v>
      </c>
      <c r="J144" s="18">
        <v>1.038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7.019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399301</v>
      </c>
      <c r="B145" s="20" t="s">
        <v>276</v>
      </c>
      <c r="C145" s="20">
        <v>217.118</v>
      </c>
      <c r="D145" s="20">
        <v>218.371</v>
      </c>
      <c r="E145" s="20">
        <v>0</v>
      </c>
      <c r="F145" s="20">
        <v>0</v>
      </c>
      <c r="G145" s="20">
        <v>0</v>
      </c>
      <c r="H145" s="20">
        <v>1</v>
      </c>
      <c r="I145" s="18">
        <v>0.4</v>
      </c>
      <c r="J145" s="18">
        <v>0.971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-2.144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399302</v>
      </c>
      <c r="B146" s="20" t="s">
        <v>277</v>
      </c>
      <c r="C146" s="20">
        <v>220.216</v>
      </c>
      <c r="D146" s="20">
        <v>221.263</v>
      </c>
      <c r="E146" s="20">
        <v>0</v>
      </c>
      <c r="F146" s="20">
        <v>0</v>
      </c>
      <c r="G146" s="20">
        <v>0</v>
      </c>
      <c r="H146" s="20">
        <v>1</v>
      </c>
      <c r="I146" s="18">
        <v>0.304</v>
      </c>
      <c r="J146" s="18">
        <v>0.776</v>
      </c>
      <c r="K146" s="21">
        <v>4</v>
      </c>
      <c r="L146" s="21">
        <v>0</v>
      </c>
      <c r="M146" s="21">
        <v>0</v>
      </c>
      <c r="N146" s="21">
        <v>1</v>
      </c>
      <c r="O146" s="21">
        <v>0</v>
      </c>
      <c r="P146" s="21">
        <v>2.034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399303</v>
      </c>
      <c r="B147" s="20" t="s">
        <v>278</v>
      </c>
      <c r="C147" s="20">
        <v>9218.59</v>
      </c>
      <c r="D147" s="20">
        <v>10858.26</v>
      </c>
      <c r="E147" s="20">
        <v>0</v>
      </c>
      <c r="F147" s="20">
        <v>0</v>
      </c>
      <c r="G147" s="20">
        <v>0</v>
      </c>
      <c r="H147" s="20">
        <v>1</v>
      </c>
      <c r="I147" s="18">
        <v>0.883</v>
      </c>
      <c r="J147" s="18">
        <v>15.85</v>
      </c>
      <c r="K147" s="21">
        <v>4</v>
      </c>
      <c r="L147" s="21">
        <v>0</v>
      </c>
      <c r="M147" s="21">
        <v>0</v>
      </c>
      <c r="N147" s="21">
        <v>1</v>
      </c>
      <c r="O147" s="21">
        <v>0</v>
      </c>
      <c r="P147" s="21">
        <v>0.957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399315</v>
      </c>
      <c r="B148" s="20" t="s">
        <v>279</v>
      </c>
      <c r="C148" s="20">
        <v>4381.532</v>
      </c>
      <c r="D148" s="20">
        <v>5199.158</v>
      </c>
      <c r="E148" s="20">
        <v>0</v>
      </c>
      <c r="F148" s="20">
        <v>0</v>
      </c>
      <c r="G148" s="20">
        <v>0</v>
      </c>
      <c r="H148" s="20">
        <v>1</v>
      </c>
      <c r="I148" s="18">
        <v>2.693</v>
      </c>
      <c r="J148" s="18">
        <v>17.996</v>
      </c>
      <c r="K148" s="21">
        <v>4</v>
      </c>
      <c r="L148" s="21">
        <v>2</v>
      </c>
      <c r="M148" s="21">
        <v>0</v>
      </c>
      <c r="N148" s="21">
        <v>0</v>
      </c>
      <c r="O148" s="21">
        <v>0</v>
      </c>
      <c r="P148" s="21">
        <v>-0.752</v>
      </c>
      <c r="Q148" s="21">
        <v>0</v>
      </c>
      <c r="R148" s="21">
        <v>-1</v>
      </c>
      <c r="S148" s="22"/>
      <c r="T148" s="22"/>
      <c r="U148" s="22"/>
      <c r="V148" s="22"/>
      <c r="W148" s="22"/>
    </row>
    <row r="149" ht="16.5" spans="1:23">
      <c r="A149" s="20">
        <v>399316</v>
      </c>
      <c r="B149" s="20" t="s">
        <v>280</v>
      </c>
      <c r="C149" s="20">
        <v>5554.753</v>
      </c>
      <c r="D149" s="20">
        <v>6631.015</v>
      </c>
      <c r="E149" s="20">
        <v>0</v>
      </c>
      <c r="F149" s="20">
        <v>0</v>
      </c>
      <c r="G149" s="20">
        <v>0</v>
      </c>
      <c r="H149" s="20">
        <v>1</v>
      </c>
      <c r="I149" s="18">
        <v>0.248</v>
      </c>
      <c r="J149" s="18">
        <v>16.439</v>
      </c>
      <c r="K149" s="21">
        <v>4</v>
      </c>
      <c r="L149" s="21">
        <v>2</v>
      </c>
      <c r="M149" s="21">
        <v>0</v>
      </c>
      <c r="N149" s="21">
        <v>0</v>
      </c>
      <c r="O149" s="21">
        <v>0</v>
      </c>
      <c r="P149" s="21">
        <v>-0.726</v>
      </c>
      <c r="Q149" s="21">
        <v>0</v>
      </c>
      <c r="R149" s="21">
        <v>-1</v>
      </c>
      <c r="S149" s="22"/>
      <c r="T149" s="22"/>
      <c r="U149" s="22"/>
      <c r="V149" s="22"/>
      <c r="W149" s="22"/>
    </row>
    <row r="150" ht="16.5" spans="1:23">
      <c r="A150" s="20">
        <v>399317</v>
      </c>
      <c r="B150" s="20" t="s">
        <v>281</v>
      </c>
      <c r="C150" s="20">
        <v>6451.502</v>
      </c>
      <c r="D150" s="20">
        <v>7261.786</v>
      </c>
      <c r="E150" s="20">
        <v>0</v>
      </c>
      <c r="F150" s="20">
        <v>0</v>
      </c>
      <c r="G150" s="20">
        <v>0</v>
      </c>
      <c r="H150" s="20">
        <v>1</v>
      </c>
      <c r="I150" s="18">
        <v>0.236</v>
      </c>
      <c r="J150" s="18">
        <v>11.368</v>
      </c>
      <c r="K150" s="21">
        <v>2</v>
      </c>
      <c r="L150" s="21">
        <v>0</v>
      </c>
      <c r="M150" s="21">
        <v>1</v>
      </c>
      <c r="N150" s="21">
        <v>-1</v>
      </c>
      <c r="O150" s="21">
        <v>0</v>
      </c>
      <c r="P150" s="21">
        <v>-1.541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399319</v>
      </c>
      <c r="B151" s="20" t="s">
        <v>282</v>
      </c>
      <c r="C151" s="20">
        <v>2975.578</v>
      </c>
      <c r="D151" s="20">
        <v>3880.673</v>
      </c>
      <c r="E151" s="20">
        <v>0</v>
      </c>
      <c r="F151" s="20">
        <v>0</v>
      </c>
      <c r="G151" s="20">
        <v>0</v>
      </c>
      <c r="H151" s="20">
        <v>1</v>
      </c>
      <c r="I151" s="18">
        <v>0.947</v>
      </c>
      <c r="J151" s="18">
        <v>24.049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0.348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399326</v>
      </c>
      <c r="B152" s="20" t="s">
        <v>283</v>
      </c>
      <c r="C152" s="20">
        <v>5514.015</v>
      </c>
      <c r="D152" s="20">
        <v>6750.868</v>
      </c>
      <c r="E152" s="20">
        <v>0</v>
      </c>
      <c r="F152" s="20">
        <v>0</v>
      </c>
      <c r="G152" s="20">
        <v>0</v>
      </c>
      <c r="H152" s="20">
        <v>1</v>
      </c>
      <c r="I152" s="18">
        <v>4.288</v>
      </c>
      <c r="J152" s="18">
        <v>21.824</v>
      </c>
      <c r="K152" s="21">
        <v>3</v>
      </c>
      <c r="L152" s="21">
        <v>0</v>
      </c>
      <c r="M152" s="21">
        <v>1</v>
      </c>
      <c r="N152" s="21">
        <v>-1</v>
      </c>
      <c r="O152" s="21">
        <v>0</v>
      </c>
      <c r="P152" s="21">
        <v>-3.422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399333</v>
      </c>
      <c r="B153" s="20" t="s">
        <v>284</v>
      </c>
      <c r="C153" s="20">
        <v>9298.815</v>
      </c>
      <c r="D153" s="20">
        <v>10719.454</v>
      </c>
      <c r="E153" s="20">
        <v>0</v>
      </c>
      <c r="F153" s="20">
        <v>0</v>
      </c>
      <c r="G153" s="20">
        <v>0</v>
      </c>
      <c r="H153" s="20">
        <v>1</v>
      </c>
      <c r="I153" s="18">
        <v>0.39</v>
      </c>
      <c r="J153" s="18">
        <v>13.591</v>
      </c>
      <c r="K153" s="21">
        <v>4</v>
      </c>
      <c r="L153" s="21">
        <v>2</v>
      </c>
      <c r="M153" s="21">
        <v>0</v>
      </c>
      <c r="N153" s="21">
        <v>0</v>
      </c>
      <c r="O153" s="21">
        <v>0</v>
      </c>
      <c r="P153" s="21">
        <v>-1.661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399335</v>
      </c>
      <c r="B154" s="20" t="s">
        <v>285</v>
      </c>
      <c r="C154" s="20">
        <v>4033.293</v>
      </c>
      <c r="D154" s="20">
        <v>4675.788</v>
      </c>
      <c r="E154" s="20">
        <v>0</v>
      </c>
      <c r="F154" s="20">
        <v>0</v>
      </c>
      <c r="G154" s="20">
        <v>0</v>
      </c>
      <c r="H154" s="20">
        <v>1</v>
      </c>
      <c r="I154" s="18">
        <v>1.227</v>
      </c>
      <c r="J154" s="18">
        <v>14.799</v>
      </c>
      <c r="K154" s="21">
        <v>2</v>
      </c>
      <c r="L154" s="21">
        <v>2</v>
      </c>
      <c r="M154" s="21">
        <v>0</v>
      </c>
      <c r="N154" s="21">
        <v>0</v>
      </c>
      <c r="O154" s="21">
        <v>0</v>
      </c>
      <c r="P154" s="21">
        <v>-1.015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399344</v>
      </c>
      <c r="B155" s="20" t="s">
        <v>286</v>
      </c>
      <c r="C155" s="20">
        <v>6994.17</v>
      </c>
      <c r="D155" s="20">
        <v>7913.896</v>
      </c>
      <c r="E155" s="20">
        <v>0</v>
      </c>
      <c r="F155" s="20">
        <v>0</v>
      </c>
      <c r="G155" s="20">
        <v>0</v>
      </c>
      <c r="H155" s="20">
        <v>1</v>
      </c>
      <c r="I155" s="18">
        <v>0.152</v>
      </c>
      <c r="J155" s="18">
        <v>11.756</v>
      </c>
      <c r="K155" s="21">
        <v>4</v>
      </c>
      <c r="L155" s="21">
        <v>2</v>
      </c>
      <c r="M155" s="21">
        <v>0</v>
      </c>
      <c r="N155" s="21">
        <v>0</v>
      </c>
      <c r="O155" s="21">
        <v>0</v>
      </c>
      <c r="P155" s="21">
        <v>0.533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399346</v>
      </c>
      <c r="B156" s="20" t="s">
        <v>287</v>
      </c>
      <c r="C156" s="20">
        <v>4098.219</v>
      </c>
      <c r="D156" s="20">
        <v>4660.209</v>
      </c>
      <c r="E156" s="20">
        <v>0</v>
      </c>
      <c r="F156" s="20">
        <v>0</v>
      </c>
      <c r="G156" s="20">
        <v>0</v>
      </c>
      <c r="H156" s="20">
        <v>1</v>
      </c>
      <c r="I156" s="18">
        <v>0.271</v>
      </c>
      <c r="J156" s="18">
        <v>12.298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-4.07</v>
      </c>
      <c r="Q156" s="21">
        <v>0</v>
      </c>
      <c r="R156" s="21">
        <v>-1</v>
      </c>
      <c r="S156" s="22"/>
      <c r="T156" s="22"/>
      <c r="U156" s="22"/>
      <c r="V156" s="22"/>
      <c r="W156" s="22"/>
    </row>
    <row r="157" ht="16.5" spans="1:23">
      <c r="A157" s="20">
        <v>399348</v>
      </c>
      <c r="B157" s="20" t="s">
        <v>288</v>
      </c>
      <c r="C157" s="20">
        <v>6246.624</v>
      </c>
      <c r="D157" s="20">
        <v>6858.565</v>
      </c>
      <c r="E157" s="20">
        <v>0</v>
      </c>
      <c r="F157" s="20">
        <v>0</v>
      </c>
      <c r="G157" s="20">
        <v>0</v>
      </c>
      <c r="H157" s="20">
        <v>1</v>
      </c>
      <c r="I157" s="18">
        <v>1.264</v>
      </c>
      <c r="J157" s="18">
        <v>10.073</v>
      </c>
      <c r="K157" s="21">
        <v>2</v>
      </c>
      <c r="L157" s="21">
        <v>1</v>
      </c>
      <c r="M157" s="21">
        <v>1</v>
      </c>
      <c r="N157" s="21">
        <v>-1</v>
      </c>
      <c r="O157" s="21">
        <v>0</v>
      </c>
      <c r="P157" s="21">
        <v>-1.202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399358</v>
      </c>
      <c r="B158" s="20" t="s">
        <v>289</v>
      </c>
      <c r="C158" s="20">
        <v>5306.723</v>
      </c>
      <c r="D158" s="20">
        <v>5899.727</v>
      </c>
      <c r="E158" s="20">
        <v>0</v>
      </c>
      <c r="F158" s="20">
        <v>0</v>
      </c>
      <c r="G158" s="20">
        <v>0</v>
      </c>
      <c r="H158" s="20">
        <v>1</v>
      </c>
      <c r="I158" s="18">
        <v>1.222</v>
      </c>
      <c r="J158" s="18">
        <v>11.15</v>
      </c>
      <c r="K158" s="21">
        <v>4</v>
      </c>
      <c r="L158" s="21">
        <v>2</v>
      </c>
      <c r="M158" s="21">
        <v>0</v>
      </c>
      <c r="N158" s="21">
        <v>1</v>
      </c>
      <c r="O158" s="21">
        <v>0</v>
      </c>
      <c r="P158" s="21">
        <v>5.763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399365</v>
      </c>
      <c r="B159" s="20" t="s">
        <v>290</v>
      </c>
      <c r="C159" s="20">
        <v>12682.444</v>
      </c>
      <c r="D159" s="20">
        <v>14679.611</v>
      </c>
      <c r="E159" s="20">
        <v>0</v>
      </c>
      <c r="F159" s="20">
        <v>0</v>
      </c>
      <c r="G159" s="20">
        <v>0</v>
      </c>
      <c r="H159" s="20">
        <v>1</v>
      </c>
      <c r="I159" s="18">
        <v>6.883</v>
      </c>
      <c r="J159" s="18">
        <v>19.551</v>
      </c>
      <c r="K159" s="21">
        <v>4</v>
      </c>
      <c r="L159" s="21">
        <v>2</v>
      </c>
      <c r="M159" s="21">
        <v>0</v>
      </c>
      <c r="N159" s="21">
        <v>0</v>
      </c>
      <c r="O159" s="21">
        <v>0</v>
      </c>
      <c r="P159" s="21">
        <v>-0.993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399371</v>
      </c>
      <c r="B160" s="20" t="s">
        <v>291</v>
      </c>
      <c r="C160" s="20">
        <v>6943.631</v>
      </c>
      <c r="D160" s="20">
        <v>7456.082</v>
      </c>
      <c r="E160" s="20">
        <v>0</v>
      </c>
      <c r="F160" s="20">
        <v>0</v>
      </c>
      <c r="G160" s="20">
        <v>0</v>
      </c>
      <c r="H160" s="20">
        <v>1</v>
      </c>
      <c r="I160" s="18">
        <v>1.356</v>
      </c>
      <c r="J160" s="18">
        <v>8.135</v>
      </c>
      <c r="K160" s="21">
        <v>3</v>
      </c>
      <c r="L160" s="21">
        <v>2</v>
      </c>
      <c r="M160" s="21">
        <v>1</v>
      </c>
      <c r="N160" s="21">
        <v>-1</v>
      </c>
      <c r="O160" s="21">
        <v>0</v>
      </c>
      <c r="P160" s="21">
        <v>-0.659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399374</v>
      </c>
      <c r="B161" s="20" t="s">
        <v>292</v>
      </c>
      <c r="C161" s="20">
        <v>4175.789</v>
      </c>
      <c r="D161" s="20">
        <v>5090.513</v>
      </c>
      <c r="E161" s="20">
        <v>0</v>
      </c>
      <c r="F161" s="20">
        <v>0</v>
      </c>
      <c r="G161" s="20">
        <v>0</v>
      </c>
      <c r="H161" s="20">
        <v>1</v>
      </c>
      <c r="I161" s="18">
        <v>3.197</v>
      </c>
      <c r="J161" s="18">
        <v>20.592</v>
      </c>
      <c r="K161" s="21">
        <v>3</v>
      </c>
      <c r="L161" s="21">
        <v>0</v>
      </c>
      <c r="M161" s="21">
        <v>0</v>
      </c>
      <c r="N161" s="21">
        <v>0</v>
      </c>
      <c r="O161" s="21">
        <v>0</v>
      </c>
      <c r="P161" s="21">
        <v>0.153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399375</v>
      </c>
      <c r="B162" s="20" t="s">
        <v>293</v>
      </c>
      <c r="C162" s="20">
        <v>5536.338</v>
      </c>
      <c r="D162" s="20">
        <v>6524.915</v>
      </c>
      <c r="E162" s="20">
        <v>0</v>
      </c>
      <c r="F162" s="20">
        <v>0</v>
      </c>
      <c r="G162" s="20">
        <v>0</v>
      </c>
      <c r="H162" s="20">
        <v>1</v>
      </c>
      <c r="I162" s="18">
        <v>6.918</v>
      </c>
      <c r="J162" s="18">
        <v>21.021</v>
      </c>
      <c r="K162" s="21">
        <v>3</v>
      </c>
      <c r="L162" s="21">
        <v>2</v>
      </c>
      <c r="M162" s="21">
        <v>0</v>
      </c>
      <c r="N162" s="21">
        <v>0</v>
      </c>
      <c r="O162" s="21">
        <v>0</v>
      </c>
      <c r="P162" s="21">
        <v>0.335</v>
      </c>
      <c r="Q162" s="21">
        <v>0</v>
      </c>
      <c r="R162" s="21">
        <v>-1</v>
      </c>
      <c r="S162" s="22"/>
      <c r="T162" s="22"/>
      <c r="U162" s="22"/>
      <c r="V162" s="22"/>
      <c r="W162" s="22"/>
    </row>
    <row r="163" ht="16.5" spans="1:23">
      <c r="A163" s="20">
        <v>399377</v>
      </c>
      <c r="B163" s="20" t="s">
        <v>294</v>
      </c>
      <c r="C163" s="20">
        <v>7361.323</v>
      </c>
      <c r="D163" s="20">
        <v>8286.466</v>
      </c>
      <c r="E163" s="20">
        <v>0</v>
      </c>
      <c r="F163" s="20">
        <v>0</v>
      </c>
      <c r="G163" s="20">
        <v>0</v>
      </c>
      <c r="H163" s="20">
        <v>1</v>
      </c>
      <c r="I163" s="18">
        <v>1.681</v>
      </c>
      <c r="J163" s="18">
        <v>12.658</v>
      </c>
      <c r="K163" s="21">
        <v>4</v>
      </c>
      <c r="L163" s="21">
        <v>1</v>
      </c>
      <c r="M163" s="21">
        <v>0</v>
      </c>
      <c r="N163" s="21">
        <v>0</v>
      </c>
      <c r="O163" s="21">
        <v>0</v>
      </c>
      <c r="P163" s="21">
        <v>-0.938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399381</v>
      </c>
      <c r="B164" s="20" t="s">
        <v>295</v>
      </c>
      <c r="C164" s="20">
        <v>2914.782</v>
      </c>
      <c r="D164" s="20">
        <v>3414.877</v>
      </c>
      <c r="E164" s="20">
        <v>0</v>
      </c>
      <c r="F164" s="20">
        <v>0</v>
      </c>
      <c r="G164" s="20">
        <v>0</v>
      </c>
      <c r="H164" s="20">
        <v>1</v>
      </c>
      <c r="I164" s="18">
        <v>12.746</v>
      </c>
      <c r="J164" s="18">
        <v>25.524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0.333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399382</v>
      </c>
      <c r="B165" s="20" t="s">
        <v>296</v>
      </c>
      <c r="C165" s="20">
        <v>3301.87</v>
      </c>
      <c r="D165" s="20">
        <v>4411.24</v>
      </c>
      <c r="E165" s="20">
        <v>0</v>
      </c>
      <c r="F165" s="20">
        <v>0</v>
      </c>
      <c r="G165" s="20">
        <v>0</v>
      </c>
      <c r="H165" s="20">
        <v>1</v>
      </c>
      <c r="I165" s="18">
        <v>1.627</v>
      </c>
      <c r="J165" s="18">
        <v>26.367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-10.027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399383</v>
      </c>
      <c r="B166" s="20" t="s">
        <v>297</v>
      </c>
      <c r="C166" s="20">
        <v>2837.611</v>
      </c>
      <c r="D166" s="20">
        <v>3188.078</v>
      </c>
      <c r="E166" s="20">
        <v>0</v>
      </c>
      <c r="F166" s="20">
        <v>0</v>
      </c>
      <c r="G166" s="20">
        <v>0</v>
      </c>
      <c r="H166" s="20">
        <v>1</v>
      </c>
      <c r="I166" s="18">
        <v>2.847</v>
      </c>
      <c r="J166" s="18">
        <v>13.527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1.037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399389</v>
      </c>
      <c r="B167" s="20" t="s">
        <v>298</v>
      </c>
      <c r="C167" s="20">
        <v>6828.926</v>
      </c>
      <c r="D167" s="20">
        <v>8923.625</v>
      </c>
      <c r="E167" s="20">
        <v>0</v>
      </c>
      <c r="F167" s="20">
        <v>0</v>
      </c>
      <c r="G167" s="20">
        <v>0</v>
      </c>
      <c r="H167" s="20">
        <v>1</v>
      </c>
      <c r="I167" s="18">
        <v>2.362</v>
      </c>
      <c r="J167" s="18">
        <v>25.281</v>
      </c>
      <c r="K167" s="21">
        <v>1</v>
      </c>
      <c r="L167" s="21">
        <v>0</v>
      </c>
      <c r="M167" s="21">
        <v>0</v>
      </c>
      <c r="N167" s="21">
        <v>0</v>
      </c>
      <c r="O167" s="21">
        <v>0</v>
      </c>
      <c r="P167" s="21">
        <v>21.887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399390</v>
      </c>
      <c r="B168" s="20" t="s">
        <v>299</v>
      </c>
      <c r="C168" s="20">
        <v>2592.312</v>
      </c>
      <c r="D168" s="20">
        <v>2799.418</v>
      </c>
      <c r="E168" s="20">
        <v>0</v>
      </c>
      <c r="F168" s="20">
        <v>0</v>
      </c>
      <c r="G168" s="20">
        <v>0</v>
      </c>
      <c r="H168" s="20">
        <v>1</v>
      </c>
      <c r="I168" s="18">
        <v>5.709</v>
      </c>
      <c r="J168" s="18">
        <v>12.685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3.691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399398</v>
      </c>
      <c r="B169" s="20" t="s">
        <v>300</v>
      </c>
      <c r="C169" s="20">
        <v>10495.179</v>
      </c>
      <c r="D169" s="20">
        <v>11311.326</v>
      </c>
      <c r="E169" s="20">
        <v>0</v>
      </c>
      <c r="F169" s="20">
        <v>0</v>
      </c>
      <c r="G169" s="20">
        <v>0</v>
      </c>
      <c r="H169" s="20">
        <v>1</v>
      </c>
      <c r="I169" s="18">
        <v>0.807</v>
      </c>
      <c r="J169" s="18">
        <v>7.964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-16.56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399401</v>
      </c>
      <c r="B170" s="20" t="s">
        <v>301</v>
      </c>
      <c r="C170" s="20">
        <v>4438.521</v>
      </c>
      <c r="D170" s="20">
        <v>5273.522</v>
      </c>
      <c r="E170" s="20">
        <v>0</v>
      </c>
      <c r="F170" s="20">
        <v>0</v>
      </c>
      <c r="G170" s="20">
        <v>0</v>
      </c>
      <c r="H170" s="20">
        <v>1</v>
      </c>
      <c r="I170" s="18">
        <v>1.689</v>
      </c>
      <c r="J170" s="18">
        <v>17.255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0.1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399404</v>
      </c>
      <c r="B171" s="20" t="s">
        <v>302</v>
      </c>
      <c r="C171" s="20">
        <v>6073.034</v>
      </c>
      <c r="D171" s="20">
        <v>6681.427</v>
      </c>
      <c r="E171" s="20">
        <v>0</v>
      </c>
      <c r="F171" s="20">
        <v>0</v>
      </c>
      <c r="G171" s="20">
        <v>0</v>
      </c>
      <c r="H171" s="20">
        <v>1</v>
      </c>
      <c r="I171" s="18">
        <v>1.799</v>
      </c>
      <c r="J171" s="18">
        <v>10.741</v>
      </c>
      <c r="K171" s="21">
        <v>4</v>
      </c>
      <c r="L171" s="21">
        <v>2</v>
      </c>
      <c r="M171" s="21">
        <v>0</v>
      </c>
      <c r="N171" s="21">
        <v>0</v>
      </c>
      <c r="O171" s="21">
        <v>0</v>
      </c>
      <c r="P171" s="21">
        <v>2.492</v>
      </c>
      <c r="Q171" s="21">
        <v>0</v>
      </c>
      <c r="R171" s="21">
        <v>1</v>
      </c>
      <c r="S171" s="22"/>
      <c r="T171" s="22"/>
      <c r="U171" s="22"/>
      <c r="V171" s="22"/>
      <c r="W171" s="22"/>
    </row>
    <row r="172" ht="16.5" spans="1:23">
      <c r="A172" s="20">
        <v>399406</v>
      </c>
      <c r="B172" s="20" t="s">
        <v>303</v>
      </c>
      <c r="C172" s="20">
        <v>13198.322</v>
      </c>
      <c r="D172" s="20">
        <v>14415.199</v>
      </c>
      <c r="E172" s="20">
        <v>0</v>
      </c>
      <c r="F172" s="20">
        <v>0</v>
      </c>
      <c r="G172" s="20">
        <v>0</v>
      </c>
      <c r="H172" s="20">
        <v>1</v>
      </c>
      <c r="I172" s="18">
        <v>1.765</v>
      </c>
      <c r="J172" s="18">
        <v>10.058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3.897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399408</v>
      </c>
      <c r="B173" s="20" t="s">
        <v>304</v>
      </c>
      <c r="C173" s="20">
        <v>14861.655</v>
      </c>
      <c r="D173" s="20">
        <v>16348.338</v>
      </c>
      <c r="E173" s="20">
        <v>0</v>
      </c>
      <c r="F173" s="20">
        <v>0</v>
      </c>
      <c r="G173" s="20">
        <v>0</v>
      </c>
      <c r="H173" s="20">
        <v>1</v>
      </c>
      <c r="I173" s="18">
        <v>2.778</v>
      </c>
      <c r="J173" s="18">
        <v>11.619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25.329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399410</v>
      </c>
      <c r="B174" s="20" t="s">
        <v>305</v>
      </c>
      <c r="C174" s="20">
        <v>2515.859</v>
      </c>
      <c r="D174" s="20">
        <v>3290.161</v>
      </c>
      <c r="E174" s="20">
        <v>0</v>
      </c>
      <c r="F174" s="20">
        <v>0</v>
      </c>
      <c r="G174" s="20">
        <v>0</v>
      </c>
      <c r="H174" s="20">
        <v>1</v>
      </c>
      <c r="I174" s="18">
        <v>9.592</v>
      </c>
      <c r="J174" s="18">
        <v>30.868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-15.87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399411</v>
      </c>
      <c r="B175" s="20" t="s">
        <v>306</v>
      </c>
      <c r="C175" s="20">
        <v>3397.625</v>
      </c>
      <c r="D175" s="20">
        <v>3684.555</v>
      </c>
      <c r="E175" s="20">
        <v>0</v>
      </c>
      <c r="F175" s="20">
        <v>0</v>
      </c>
      <c r="G175" s="20">
        <v>0</v>
      </c>
      <c r="H175" s="20">
        <v>1</v>
      </c>
      <c r="I175" s="18">
        <v>1.148</v>
      </c>
      <c r="J175" s="18">
        <v>8.846</v>
      </c>
      <c r="K175" s="21">
        <v>4</v>
      </c>
      <c r="L175" s="21">
        <v>1</v>
      </c>
      <c r="M175" s="21">
        <v>-1</v>
      </c>
      <c r="N175" s="21">
        <v>1</v>
      </c>
      <c r="O175" s="21">
        <v>0</v>
      </c>
      <c r="P175" s="21">
        <v>19.644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399412</v>
      </c>
      <c r="B176" s="20" t="s">
        <v>307</v>
      </c>
      <c r="C176" s="20">
        <v>2834.078</v>
      </c>
      <c r="D176" s="20">
        <v>3220.217</v>
      </c>
      <c r="E176" s="20">
        <v>0</v>
      </c>
      <c r="F176" s="20">
        <v>0</v>
      </c>
      <c r="G176" s="20">
        <v>0</v>
      </c>
      <c r="H176" s="20">
        <v>1</v>
      </c>
      <c r="I176" s="18">
        <v>1.891</v>
      </c>
      <c r="J176" s="18">
        <v>13.655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11.018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399416</v>
      </c>
      <c r="B177" s="20" t="s">
        <v>308</v>
      </c>
      <c r="C177" s="20">
        <v>4506.783</v>
      </c>
      <c r="D177" s="20">
        <v>5341.819</v>
      </c>
      <c r="E177" s="20">
        <v>0</v>
      </c>
      <c r="F177" s="20">
        <v>0</v>
      </c>
      <c r="G177" s="20">
        <v>0</v>
      </c>
      <c r="H177" s="20">
        <v>1</v>
      </c>
      <c r="I177" s="18">
        <v>2.535</v>
      </c>
      <c r="J177" s="18">
        <v>17.771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-18.107</v>
      </c>
      <c r="Q177" s="21">
        <v>0</v>
      </c>
      <c r="R177" s="21">
        <v>-1</v>
      </c>
      <c r="S177" s="22"/>
      <c r="T177" s="22"/>
      <c r="U177" s="22"/>
      <c r="V177" s="22"/>
      <c r="W177" s="22"/>
    </row>
    <row r="178" ht="16.5" spans="1:23">
      <c r="A178" s="20">
        <v>399427</v>
      </c>
      <c r="B178" s="20" t="s">
        <v>309</v>
      </c>
      <c r="C178" s="20">
        <v>2139.628</v>
      </c>
      <c r="D178" s="20">
        <v>2475.492</v>
      </c>
      <c r="E178" s="20">
        <v>0</v>
      </c>
      <c r="F178" s="20">
        <v>0</v>
      </c>
      <c r="G178" s="20">
        <v>0</v>
      </c>
      <c r="H178" s="20">
        <v>1</v>
      </c>
      <c r="I178" s="18">
        <v>1.685</v>
      </c>
      <c r="J178" s="18">
        <v>15.024</v>
      </c>
      <c r="K178" s="21">
        <v>4</v>
      </c>
      <c r="L178" s="21">
        <v>0</v>
      </c>
      <c r="M178" s="21">
        <v>0</v>
      </c>
      <c r="N178" s="21">
        <v>1</v>
      </c>
      <c r="O178" s="21">
        <v>0</v>
      </c>
      <c r="P178" s="21">
        <v>3.879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399428</v>
      </c>
      <c r="B179" s="20" t="s">
        <v>310</v>
      </c>
      <c r="C179" s="20">
        <v>3940.898</v>
      </c>
      <c r="D179" s="20">
        <v>4753.871</v>
      </c>
      <c r="E179" s="20">
        <v>0</v>
      </c>
      <c r="F179" s="20">
        <v>0</v>
      </c>
      <c r="G179" s="20">
        <v>0</v>
      </c>
      <c r="H179" s="20">
        <v>1</v>
      </c>
      <c r="I179" s="18">
        <v>3.997</v>
      </c>
      <c r="J179" s="18">
        <v>20.415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3.4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399429</v>
      </c>
      <c r="B180" s="20" t="s">
        <v>311</v>
      </c>
      <c r="C180" s="20">
        <v>1536.691</v>
      </c>
      <c r="D180" s="20">
        <v>1929.996</v>
      </c>
      <c r="E180" s="20">
        <v>0</v>
      </c>
      <c r="F180" s="20">
        <v>0</v>
      </c>
      <c r="G180" s="20">
        <v>0</v>
      </c>
      <c r="H180" s="20">
        <v>1</v>
      </c>
      <c r="I180" s="18">
        <v>7.083</v>
      </c>
      <c r="J180" s="18">
        <v>26.018</v>
      </c>
      <c r="K180" s="21">
        <v>4</v>
      </c>
      <c r="L180" s="21">
        <v>2</v>
      </c>
      <c r="M180" s="21">
        <v>-1</v>
      </c>
      <c r="N180" s="21">
        <v>1</v>
      </c>
      <c r="O180" s="21">
        <v>0</v>
      </c>
      <c r="P180" s="21">
        <v>7.103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399435</v>
      </c>
      <c r="B181" s="20" t="s">
        <v>312</v>
      </c>
      <c r="C181" s="20">
        <v>3906.759</v>
      </c>
      <c r="D181" s="20">
        <v>4177.356</v>
      </c>
      <c r="E181" s="20">
        <v>0</v>
      </c>
      <c r="F181" s="20">
        <v>0</v>
      </c>
      <c r="G181" s="20">
        <v>0</v>
      </c>
      <c r="H181" s="20">
        <v>1</v>
      </c>
      <c r="I181" s="18">
        <v>3.247</v>
      </c>
      <c r="J181" s="18">
        <v>9.515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1.814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399436</v>
      </c>
      <c r="B182" s="20" t="s">
        <v>313</v>
      </c>
      <c r="C182" s="20">
        <v>3774.407</v>
      </c>
      <c r="D182" s="20">
        <v>4465.265</v>
      </c>
      <c r="E182" s="20">
        <v>0</v>
      </c>
      <c r="F182" s="20">
        <v>0</v>
      </c>
      <c r="G182" s="20">
        <v>0</v>
      </c>
      <c r="H182" s="20">
        <v>1</v>
      </c>
      <c r="I182" s="18">
        <v>9.518</v>
      </c>
      <c r="J182" s="18">
        <v>23.517</v>
      </c>
      <c r="K182" s="21">
        <v>2</v>
      </c>
      <c r="L182" s="21">
        <v>0</v>
      </c>
      <c r="M182" s="21">
        <v>0</v>
      </c>
      <c r="N182" s="21">
        <v>0</v>
      </c>
      <c r="O182" s="21">
        <v>0</v>
      </c>
      <c r="P182" s="21">
        <v>0.013</v>
      </c>
      <c r="Q182" s="21">
        <v>0</v>
      </c>
      <c r="R182" s="21">
        <v>1</v>
      </c>
      <c r="S182" s="22"/>
      <c r="T182" s="22"/>
      <c r="U182" s="22"/>
      <c r="V182" s="22"/>
      <c r="W182" s="22"/>
    </row>
    <row r="183" ht="16.5" spans="1:23">
      <c r="A183" s="20">
        <v>399438</v>
      </c>
      <c r="B183" s="20" t="s">
        <v>314</v>
      </c>
      <c r="C183" s="20">
        <v>1990.931</v>
      </c>
      <c r="D183" s="20">
        <v>2189.474</v>
      </c>
      <c r="E183" s="20">
        <v>0</v>
      </c>
      <c r="F183" s="20">
        <v>0</v>
      </c>
      <c r="G183" s="20">
        <v>0</v>
      </c>
      <c r="H183" s="20">
        <v>1</v>
      </c>
      <c r="I183" s="18">
        <v>8.932</v>
      </c>
      <c r="J183" s="18">
        <v>17.19</v>
      </c>
      <c r="K183" s="21">
        <v>1</v>
      </c>
      <c r="L183" s="21">
        <v>0</v>
      </c>
      <c r="M183" s="21">
        <v>0</v>
      </c>
      <c r="N183" s="21">
        <v>0</v>
      </c>
      <c r="O183" s="21">
        <v>0</v>
      </c>
      <c r="P183" s="21">
        <v>5.044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399439</v>
      </c>
      <c r="B184" s="20" t="s">
        <v>315</v>
      </c>
      <c r="C184" s="20">
        <v>1779.593</v>
      </c>
      <c r="D184" s="20">
        <v>2216.173</v>
      </c>
      <c r="E184" s="20">
        <v>0</v>
      </c>
      <c r="F184" s="20">
        <v>0</v>
      </c>
      <c r="G184" s="20">
        <v>0</v>
      </c>
      <c r="H184" s="20">
        <v>1</v>
      </c>
      <c r="I184" s="18">
        <v>12.536</v>
      </c>
      <c r="J184" s="18">
        <v>29.766</v>
      </c>
      <c r="K184" s="21">
        <v>4</v>
      </c>
      <c r="L184" s="21">
        <v>1</v>
      </c>
      <c r="M184" s="21">
        <v>0</v>
      </c>
      <c r="N184" s="21">
        <v>1</v>
      </c>
      <c r="O184" s="21">
        <v>0</v>
      </c>
      <c r="P184" s="21">
        <v>1.124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399440</v>
      </c>
      <c r="B185" s="20" t="s">
        <v>316</v>
      </c>
      <c r="C185" s="20">
        <v>1377.35</v>
      </c>
      <c r="D185" s="20">
        <v>1604.286</v>
      </c>
      <c r="E185" s="20">
        <v>0</v>
      </c>
      <c r="F185" s="20">
        <v>0</v>
      </c>
      <c r="G185" s="20">
        <v>0</v>
      </c>
      <c r="H185" s="20">
        <v>1</v>
      </c>
      <c r="I185" s="18">
        <v>2.531</v>
      </c>
      <c r="J185" s="18">
        <v>16.319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4.379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399551</v>
      </c>
      <c r="B186" s="20" t="s">
        <v>317</v>
      </c>
      <c r="C186" s="20">
        <v>9371.489</v>
      </c>
      <c r="D186" s="20">
        <v>11642.488</v>
      </c>
      <c r="E186" s="20">
        <v>0</v>
      </c>
      <c r="F186" s="20">
        <v>0</v>
      </c>
      <c r="G186" s="20">
        <v>0</v>
      </c>
      <c r="H186" s="20">
        <v>1</v>
      </c>
      <c r="I186" s="18">
        <v>3.225</v>
      </c>
      <c r="J186" s="18">
        <v>22.102</v>
      </c>
      <c r="K186" s="21">
        <v>1</v>
      </c>
      <c r="L186" s="21">
        <v>0</v>
      </c>
      <c r="M186" s="21">
        <v>0</v>
      </c>
      <c r="N186" s="21">
        <v>0</v>
      </c>
      <c r="O186" s="21">
        <v>0</v>
      </c>
      <c r="P186" s="21">
        <v>18.209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399604</v>
      </c>
      <c r="B187" s="20" t="s">
        <v>318</v>
      </c>
      <c r="C187" s="20">
        <v>1929.365</v>
      </c>
      <c r="D187" s="20">
        <v>2151.742</v>
      </c>
      <c r="E187" s="20">
        <v>0</v>
      </c>
      <c r="F187" s="20">
        <v>0</v>
      </c>
      <c r="G187" s="20">
        <v>0</v>
      </c>
      <c r="H187" s="20">
        <v>1</v>
      </c>
      <c r="I187" s="18">
        <v>4.033</v>
      </c>
      <c r="J187" s="18">
        <v>13.951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6.292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399608</v>
      </c>
      <c r="B188" s="20" t="s">
        <v>319</v>
      </c>
      <c r="C188" s="20">
        <v>3875.974</v>
      </c>
      <c r="D188" s="20">
        <v>4468.665</v>
      </c>
      <c r="E188" s="20">
        <v>0</v>
      </c>
      <c r="F188" s="20">
        <v>0</v>
      </c>
      <c r="G188" s="20">
        <v>0</v>
      </c>
      <c r="H188" s="20">
        <v>1</v>
      </c>
      <c r="I188" s="18">
        <v>0.185</v>
      </c>
      <c r="J188" s="18">
        <v>13.424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4.096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399613</v>
      </c>
      <c r="B189" s="20" t="s">
        <v>320</v>
      </c>
      <c r="C189" s="20">
        <v>3134.037</v>
      </c>
      <c r="D189" s="20">
        <v>3865.423</v>
      </c>
      <c r="E189" s="20">
        <v>0</v>
      </c>
      <c r="F189" s="20">
        <v>0</v>
      </c>
      <c r="G189" s="20">
        <v>0</v>
      </c>
      <c r="H189" s="20">
        <v>1</v>
      </c>
      <c r="I189" s="18">
        <v>11.103</v>
      </c>
      <c r="J189" s="18">
        <v>27.924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1.858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399614</v>
      </c>
      <c r="B190" s="20" t="s">
        <v>321</v>
      </c>
      <c r="C190" s="20">
        <v>3238.033</v>
      </c>
      <c r="D190" s="20">
        <v>4299.847</v>
      </c>
      <c r="E190" s="20">
        <v>0</v>
      </c>
      <c r="F190" s="20">
        <v>0</v>
      </c>
      <c r="G190" s="20">
        <v>0</v>
      </c>
      <c r="H190" s="20">
        <v>1</v>
      </c>
      <c r="I190" s="18">
        <v>3.835</v>
      </c>
      <c r="J190" s="18">
        <v>27.582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-12.654</v>
      </c>
      <c r="Q190" s="21">
        <v>0</v>
      </c>
      <c r="R190" s="21">
        <v>-1</v>
      </c>
      <c r="S190" s="22"/>
      <c r="T190" s="22"/>
      <c r="U190" s="22"/>
      <c r="V190" s="22"/>
      <c r="W190" s="22"/>
    </row>
    <row r="191" ht="16.5" spans="1:23">
      <c r="A191" s="20">
        <v>399615</v>
      </c>
      <c r="B191" s="20" t="s">
        <v>322</v>
      </c>
      <c r="C191" s="20">
        <v>3918.548</v>
      </c>
      <c r="D191" s="20">
        <v>4494.592</v>
      </c>
      <c r="E191" s="20">
        <v>0</v>
      </c>
      <c r="F191" s="20">
        <v>0</v>
      </c>
      <c r="G191" s="20">
        <v>0</v>
      </c>
      <c r="H191" s="20">
        <v>1</v>
      </c>
      <c r="I191" s="18">
        <v>2.589</v>
      </c>
      <c r="J191" s="18">
        <v>15.074</v>
      </c>
      <c r="K191" s="21">
        <v>4</v>
      </c>
      <c r="L191" s="21">
        <v>0</v>
      </c>
      <c r="M191" s="21">
        <v>0</v>
      </c>
      <c r="N191" s="21">
        <v>1</v>
      </c>
      <c r="O191" s="21">
        <v>0</v>
      </c>
      <c r="P191" s="21">
        <v>0.82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399621</v>
      </c>
      <c r="B192" s="20" t="s">
        <v>323</v>
      </c>
      <c r="C192" s="20">
        <v>9812.273</v>
      </c>
      <c r="D192" s="20">
        <v>13754.889</v>
      </c>
      <c r="E192" s="20">
        <v>0</v>
      </c>
      <c r="F192" s="20">
        <v>0</v>
      </c>
      <c r="G192" s="20">
        <v>0</v>
      </c>
      <c r="H192" s="20">
        <v>1</v>
      </c>
      <c r="I192" s="18">
        <v>0.219</v>
      </c>
      <c r="J192" s="18">
        <v>28.82</v>
      </c>
      <c r="K192" s="21">
        <v>4</v>
      </c>
      <c r="L192" s="21">
        <v>2</v>
      </c>
      <c r="M192" s="21">
        <v>0</v>
      </c>
      <c r="N192" s="21">
        <v>0</v>
      </c>
      <c r="O192" s="21">
        <v>0</v>
      </c>
      <c r="P192" s="21">
        <v>2.42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399622</v>
      </c>
      <c r="B193" s="20" t="s">
        <v>324</v>
      </c>
      <c r="C193" s="20">
        <v>1680.707</v>
      </c>
      <c r="D193" s="20">
        <v>1887.065</v>
      </c>
      <c r="E193" s="20">
        <v>0</v>
      </c>
      <c r="F193" s="20">
        <v>0</v>
      </c>
      <c r="G193" s="20">
        <v>0</v>
      </c>
      <c r="H193" s="20">
        <v>1</v>
      </c>
      <c r="I193" s="18">
        <v>13.305</v>
      </c>
      <c r="J193" s="18">
        <v>22.785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10.152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399623</v>
      </c>
      <c r="B194" s="20" t="s">
        <v>325</v>
      </c>
      <c r="C194" s="20">
        <v>8352.991</v>
      </c>
      <c r="D194" s="20">
        <v>9649.189</v>
      </c>
      <c r="E194" s="20">
        <v>0</v>
      </c>
      <c r="F194" s="20">
        <v>0</v>
      </c>
      <c r="G194" s="20">
        <v>0</v>
      </c>
      <c r="H194" s="20">
        <v>1</v>
      </c>
      <c r="I194" s="18">
        <v>0.478</v>
      </c>
      <c r="J194" s="18">
        <v>13.847</v>
      </c>
      <c r="K194" s="21">
        <v>3</v>
      </c>
      <c r="L194" s="21">
        <v>0</v>
      </c>
      <c r="M194" s="21">
        <v>0</v>
      </c>
      <c r="N194" s="21">
        <v>0</v>
      </c>
      <c r="O194" s="21">
        <v>0</v>
      </c>
      <c r="P194" s="21">
        <v>-9.625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399627</v>
      </c>
      <c r="B195" s="20" t="s">
        <v>326</v>
      </c>
      <c r="C195" s="20">
        <v>2385.06</v>
      </c>
      <c r="D195" s="20">
        <v>2639.915</v>
      </c>
      <c r="E195" s="20">
        <v>0</v>
      </c>
      <c r="F195" s="20">
        <v>0</v>
      </c>
      <c r="G195" s="20">
        <v>0</v>
      </c>
      <c r="H195" s="20">
        <v>1</v>
      </c>
      <c r="I195" s="18">
        <v>2.865</v>
      </c>
      <c r="J195" s="18">
        <v>12.243</v>
      </c>
      <c r="K195" s="21">
        <v>4</v>
      </c>
      <c r="L195" s="21">
        <v>0</v>
      </c>
      <c r="M195" s="21">
        <v>-1</v>
      </c>
      <c r="N195" s="21">
        <v>1</v>
      </c>
      <c r="O195" s="21">
        <v>0</v>
      </c>
      <c r="P195" s="21">
        <v>-0.113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399628</v>
      </c>
      <c r="B196" s="20" t="s">
        <v>327</v>
      </c>
      <c r="C196" s="20">
        <v>2197.112</v>
      </c>
      <c r="D196" s="20">
        <v>2624.917</v>
      </c>
      <c r="E196" s="20">
        <v>0</v>
      </c>
      <c r="F196" s="20">
        <v>0</v>
      </c>
      <c r="G196" s="20">
        <v>0</v>
      </c>
      <c r="H196" s="20">
        <v>1</v>
      </c>
      <c r="I196" s="18">
        <v>1.421</v>
      </c>
      <c r="J196" s="18">
        <v>17.488</v>
      </c>
      <c r="K196" s="21">
        <v>4</v>
      </c>
      <c r="L196" s="21">
        <v>0</v>
      </c>
      <c r="M196" s="21">
        <v>-1</v>
      </c>
      <c r="N196" s="21">
        <v>1</v>
      </c>
      <c r="O196" s="21">
        <v>0</v>
      </c>
      <c r="P196" s="21">
        <v>-0.258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399629</v>
      </c>
      <c r="B197" s="20" t="s">
        <v>328</v>
      </c>
      <c r="C197" s="20">
        <v>2760.741</v>
      </c>
      <c r="D197" s="20">
        <v>3103.006</v>
      </c>
      <c r="E197" s="20">
        <v>0</v>
      </c>
      <c r="F197" s="20">
        <v>0</v>
      </c>
      <c r="G197" s="20">
        <v>0</v>
      </c>
      <c r="H197" s="20">
        <v>1</v>
      </c>
      <c r="I197" s="18">
        <v>3.509</v>
      </c>
      <c r="J197" s="18">
        <v>14.152</v>
      </c>
      <c r="K197" s="21">
        <v>4</v>
      </c>
      <c r="L197" s="21">
        <v>0</v>
      </c>
      <c r="M197" s="21">
        <v>-1</v>
      </c>
      <c r="N197" s="21">
        <v>1</v>
      </c>
      <c r="O197" s="21">
        <v>0</v>
      </c>
      <c r="P197" s="21">
        <v>-1.476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399630</v>
      </c>
      <c r="B198" s="20" t="s">
        <v>329</v>
      </c>
      <c r="C198" s="20">
        <v>1647.697</v>
      </c>
      <c r="D198" s="20">
        <v>1881.207</v>
      </c>
      <c r="E198" s="20">
        <v>0</v>
      </c>
      <c r="F198" s="20">
        <v>0</v>
      </c>
      <c r="G198" s="20">
        <v>0</v>
      </c>
      <c r="H198" s="20">
        <v>1</v>
      </c>
      <c r="I198" s="18">
        <v>1.013</v>
      </c>
      <c r="J198" s="18">
        <v>13.3</v>
      </c>
      <c r="K198" s="21">
        <v>1</v>
      </c>
      <c r="L198" s="21">
        <v>0</v>
      </c>
      <c r="M198" s="21">
        <v>0</v>
      </c>
      <c r="N198" s="21">
        <v>0</v>
      </c>
      <c r="O198" s="21">
        <v>0</v>
      </c>
      <c r="P198" s="21">
        <v>0.677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399631</v>
      </c>
      <c r="B199" s="20" t="s">
        <v>330</v>
      </c>
      <c r="C199" s="20">
        <v>2164.982</v>
      </c>
      <c r="D199" s="20">
        <v>2364.258</v>
      </c>
      <c r="E199" s="20">
        <v>0</v>
      </c>
      <c r="F199" s="20">
        <v>0</v>
      </c>
      <c r="G199" s="20">
        <v>0</v>
      </c>
      <c r="H199" s="20">
        <v>1</v>
      </c>
      <c r="I199" s="18">
        <v>1.714</v>
      </c>
      <c r="J199" s="18">
        <v>9.998</v>
      </c>
      <c r="K199" s="21">
        <v>2</v>
      </c>
      <c r="L199" s="21">
        <v>2</v>
      </c>
      <c r="M199" s="21">
        <v>0</v>
      </c>
      <c r="N199" s="21">
        <v>0</v>
      </c>
      <c r="O199" s="21">
        <v>0</v>
      </c>
      <c r="P199" s="21">
        <v>2.062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399633</v>
      </c>
      <c r="B200" s="20" t="s">
        <v>331</v>
      </c>
      <c r="C200" s="20">
        <v>5768.828</v>
      </c>
      <c r="D200" s="20">
        <v>6738.611</v>
      </c>
      <c r="E200" s="20">
        <v>0</v>
      </c>
      <c r="F200" s="20">
        <v>0</v>
      </c>
      <c r="G200" s="20">
        <v>0</v>
      </c>
      <c r="H200" s="20">
        <v>1</v>
      </c>
      <c r="I200" s="18">
        <v>0.43</v>
      </c>
      <c r="J200" s="18">
        <v>14.759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5.15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399634</v>
      </c>
      <c r="B201" s="20" t="s">
        <v>332</v>
      </c>
      <c r="C201" s="20">
        <v>3998.289</v>
      </c>
      <c r="D201" s="20">
        <v>4654.319</v>
      </c>
      <c r="E201" s="20">
        <v>0</v>
      </c>
      <c r="F201" s="20">
        <v>0</v>
      </c>
      <c r="G201" s="20">
        <v>0</v>
      </c>
      <c r="H201" s="20">
        <v>1</v>
      </c>
      <c r="I201" s="18">
        <v>1.005</v>
      </c>
      <c r="J201" s="18">
        <v>14.958</v>
      </c>
      <c r="K201" s="21">
        <v>0</v>
      </c>
      <c r="L201" s="21">
        <v>2</v>
      </c>
      <c r="M201" s="21">
        <v>0</v>
      </c>
      <c r="N201" s="21">
        <v>0</v>
      </c>
      <c r="O201" s="21">
        <v>0</v>
      </c>
      <c r="P201" s="21">
        <v>4.947</v>
      </c>
      <c r="Q201" s="21">
        <v>0</v>
      </c>
      <c r="R201" s="21">
        <v>-1</v>
      </c>
      <c r="S201" s="22"/>
      <c r="T201" s="22"/>
      <c r="U201" s="22"/>
      <c r="V201" s="22"/>
      <c r="W201" s="22"/>
    </row>
    <row r="202" ht="16.5" spans="1:23">
      <c r="A202" s="20">
        <v>399636</v>
      </c>
      <c r="B202" s="20" t="s">
        <v>333</v>
      </c>
      <c r="C202" s="20">
        <v>7299.758</v>
      </c>
      <c r="D202" s="20">
        <v>8543.838</v>
      </c>
      <c r="E202" s="20">
        <v>0</v>
      </c>
      <c r="F202" s="20">
        <v>0</v>
      </c>
      <c r="G202" s="20">
        <v>0</v>
      </c>
      <c r="H202" s="20">
        <v>1</v>
      </c>
      <c r="I202" s="18">
        <v>2.297</v>
      </c>
      <c r="J202" s="18">
        <v>16.524</v>
      </c>
      <c r="K202" s="21">
        <v>4</v>
      </c>
      <c r="L202" s="21">
        <v>0</v>
      </c>
      <c r="M202" s="21">
        <v>0</v>
      </c>
      <c r="N202" s="21">
        <v>1</v>
      </c>
      <c r="O202" s="21">
        <v>0</v>
      </c>
      <c r="P202" s="21">
        <v>1.468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399639</v>
      </c>
      <c r="B203" s="20" t="s">
        <v>334</v>
      </c>
      <c r="C203" s="20">
        <v>2010.991</v>
      </c>
      <c r="D203" s="20">
        <v>2547.846</v>
      </c>
      <c r="E203" s="20">
        <v>0</v>
      </c>
      <c r="F203" s="20">
        <v>0</v>
      </c>
      <c r="G203" s="20">
        <v>0</v>
      </c>
      <c r="H203" s="20">
        <v>1</v>
      </c>
      <c r="I203" s="18">
        <v>4.004</v>
      </c>
      <c r="J203" s="18">
        <v>24.231</v>
      </c>
      <c r="K203" s="21">
        <v>4</v>
      </c>
      <c r="L203" s="21">
        <v>2</v>
      </c>
      <c r="M203" s="21">
        <v>0</v>
      </c>
      <c r="N203" s="21">
        <v>0</v>
      </c>
      <c r="O203" s="21">
        <v>0</v>
      </c>
      <c r="P203" s="21">
        <v>-0.612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399648</v>
      </c>
      <c r="B204" s="20" t="s">
        <v>335</v>
      </c>
      <c r="C204" s="20">
        <v>11414.253</v>
      </c>
      <c r="D204" s="20">
        <v>12757.795</v>
      </c>
      <c r="E204" s="20">
        <v>0</v>
      </c>
      <c r="F204" s="20">
        <v>0</v>
      </c>
      <c r="G204" s="20">
        <v>0</v>
      </c>
      <c r="H204" s="20">
        <v>1</v>
      </c>
      <c r="I204" s="18">
        <v>0.807</v>
      </c>
      <c r="J204" s="18">
        <v>11.253</v>
      </c>
      <c r="K204" s="21">
        <v>4</v>
      </c>
      <c r="L204" s="21">
        <v>0</v>
      </c>
      <c r="M204" s="21">
        <v>-1</v>
      </c>
      <c r="N204" s="21">
        <v>1</v>
      </c>
      <c r="O204" s="21">
        <v>0</v>
      </c>
      <c r="P204" s="21">
        <v>10.514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399657</v>
      </c>
      <c r="B205" s="20" t="s">
        <v>336</v>
      </c>
      <c r="C205" s="20">
        <v>6747.117</v>
      </c>
      <c r="D205" s="20">
        <v>7732.648</v>
      </c>
      <c r="E205" s="20">
        <v>0</v>
      </c>
      <c r="F205" s="20">
        <v>0</v>
      </c>
      <c r="G205" s="20">
        <v>0</v>
      </c>
      <c r="H205" s="20">
        <v>1</v>
      </c>
      <c r="I205" s="18">
        <v>1.313</v>
      </c>
      <c r="J205" s="18">
        <v>13.89</v>
      </c>
      <c r="K205" s="21">
        <v>4</v>
      </c>
      <c r="L205" s="21">
        <v>0</v>
      </c>
      <c r="M205" s="21">
        <v>0</v>
      </c>
      <c r="N205" s="21">
        <v>1</v>
      </c>
      <c r="O205" s="21">
        <v>0</v>
      </c>
      <c r="P205" s="21">
        <v>0.587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399658</v>
      </c>
      <c r="B206" s="20" t="s">
        <v>337</v>
      </c>
      <c r="C206" s="20">
        <v>4560.508</v>
      </c>
      <c r="D206" s="20">
        <v>5213.402</v>
      </c>
      <c r="E206" s="20">
        <v>0</v>
      </c>
      <c r="F206" s="20">
        <v>0</v>
      </c>
      <c r="G206" s="20">
        <v>0</v>
      </c>
      <c r="H206" s="20">
        <v>1</v>
      </c>
      <c r="I206" s="18">
        <v>0.454</v>
      </c>
      <c r="J206" s="18">
        <v>12.92</v>
      </c>
      <c r="K206" s="21">
        <v>4</v>
      </c>
      <c r="L206" s="21">
        <v>1</v>
      </c>
      <c r="M206" s="21">
        <v>0</v>
      </c>
      <c r="N206" s="21">
        <v>1</v>
      </c>
      <c r="O206" s="21">
        <v>0</v>
      </c>
      <c r="P206" s="21">
        <v>1.333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399659</v>
      </c>
      <c r="B207" s="20" t="s">
        <v>338</v>
      </c>
      <c r="C207" s="20">
        <v>4386.129</v>
      </c>
      <c r="D207" s="20">
        <v>5115.319</v>
      </c>
      <c r="E207" s="20">
        <v>0</v>
      </c>
      <c r="F207" s="20">
        <v>0</v>
      </c>
      <c r="G207" s="20">
        <v>0</v>
      </c>
      <c r="H207" s="20">
        <v>1</v>
      </c>
      <c r="I207" s="18">
        <v>1.311</v>
      </c>
      <c r="J207" s="18">
        <v>15.379</v>
      </c>
      <c r="K207" s="21">
        <v>4</v>
      </c>
      <c r="L207" s="21">
        <v>0</v>
      </c>
      <c r="M207" s="21">
        <v>0</v>
      </c>
      <c r="N207" s="21">
        <v>1</v>
      </c>
      <c r="O207" s="21">
        <v>0</v>
      </c>
      <c r="P207" s="21">
        <v>1.709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399661</v>
      </c>
      <c r="B208" s="20" t="s">
        <v>339</v>
      </c>
      <c r="C208" s="20">
        <v>5762.953</v>
      </c>
      <c r="D208" s="20">
        <v>6250.879</v>
      </c>
      <c r="E208" s="20">
        <v>0</v>
      </c>
      <c r="F208" s="20">
        <v>0</v>
      </c>
      <c r="G208" s="20">
        <v>0</v>
      </c>
      <c r="H208" s="20">
        <v>1</v>
      </c>
      <c r="I208" s="18">
        <v>0.764</v>
      </c>
      <c r="J208" s="18">
        <v>8.51</v>
      </c>
      <c r="K208" s="21">
        <v>4</v>
      </c>
      <c r="L208" s="21">
        <v>1</v>
      </c>
      <c r="M208" s="21">
        <v>0</v>
      </c>
      <c r="N208" s="21">
        <v>0</v>
      </c>
      <c r="O208" s="21">
        <v>0</v>
      </c>
      <c r="P208" s="21">
        <v>-1.921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399662</v>
      </c>
      <c r="B209" s="20" t="s">
        <v>340</v>
      </c>
      <c r="C209" s="20">
        <v>2196.317</v>
      </c>
      <c r="D209" s="20">
        <v>2685.234</v>
      </c>
      <c r="E209" s="20">
        <v>0</v>
      </c>
      <c r="F209" s="20">
        <v>0</v>
      </c>
      <c r="G209" s="20">
        <v>0</v>
      </c>
      <c r="H209" s="20">
        <v>1</v>
      </c>
      <c r="I209" s="18">
        <v>0.397</v>
      </c>
      <c r="J209" s="18">
        <v>18.532</v>
      </c>
      <c r="K209" s="21">
        <v>4</v>
      </c>
      <c r="L209" s="21">
        <v>0</v>
      </c>
      <c r="M209" s="21">
        <v>0</v>
      </c>
      <c r="N209" s="21">
        <v>1</v>
      </c>
      <c r="O209" s="21">
        <v>0</v>
      </c>
      <c r="P209" s="21">
        <v>1.281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399663</v>
      </c>
      <c r="B210" s="20" t="s">
        <v>341</v>
      </c>
      <c r="C210" s="20">
        <v>1906.684</v>
      </c>
      <c r="D210" s="20">
        <v>2081.158</v>
      </c>
      <c r="E210" s="20">
        <v>0</v>
      </c>
      <c r="F210" s="20">
        <v>0</v>
      </c>
      <c r="G210" s="20">
        <v>0</v>
      </c>
      <c r="H210" s="20">
        <v>1</v>
      </c>
      <c r="I210" s="18">
        <v>3.164</v>
      </c>
      <c r="J210" s="18">
        <v>11.282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0.084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399665</v>
      </c>
      <c r="B211" s="20" t="s">
        <v>342</v>
      </c>
      <c r="C211" s="20">
        <v>2252.343</v>
      </c>
      <c r="D211" s="20">
        <v>2518.848</v>
      </c>
      <c r="E211" s="20">
        <v>0</v>
      </c>
      <c r="F211" s="20">
        <v>0</v>
      </c>
      <c r="G211" s="20">
        <v>0</v>
      </c>
      <c r="H211" s="20">
        <v>1</v>
      </c>
      <c r="I211" s="18">
        <v>2.049</v>
      </c>
      <c r="J211" s="18">
        <v>12.413</v>
      </c>
      <c r="K211" s="21">
        <v>4</v>
      </c>
      <c r="L211" s="21">
        <v>0</v>
      </c>
      <c r="M211" s="21">
        <v>0</v>
      </c>
      <c r="N211" s="21">
        <v>1</v>
      </c>
      <c r="O211" s="21">
        <v>0</v>
      </c>
      <c r="P211" s="21">
        <v>6.878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399678</v>
      </c>
      <c r="B212" s="20" t="s">
        <v>343</v>
      </c>
      <c r="C212" s="20">
        <v>540.901</v>
      </c>
      <c r="D212" s="20">
        <v>659.254</v>
      </c>
      <c r="E212" s="20">
        <v>0</v>
      </c>
      <c r="F212" s="20">
        <v>0</v>
      </c>
      <c r="G212" s="20">
        <v>0</v>
      </c>
      <c r="H212" s="20">
        <v>1</v>
      </c>
      <c r="I212" s="18">
        <v>2.342</v>
      </c>
      <c r="J212" s="18">
        <v>19.874</v>
      </c>
      <c r="K212" s="21">
        <v>4</v>
      </c>
      <c r="L212" s="21">
        <v>0</v>
      </c>
      <c r="M212" s="21">
        <v>0</v>
      </c>
      <c r="N212" s="21">
        <v>0</v>
      </c>
      <c r="O212" s="21">
        <v>0</v>
      </c>
      <c r="P212" s="21">
        <v>-1.394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399679</v>
      </c>
      <c r="B213" s="20" t="s">
        <v>344</v>
      </c>
      <c r="C213" s="20">
        <v>5762.815</v>
      </c>
      <c r="D213" s="20">
        <v>7089.662</v>
      </c>
      <c r="E213" s="20">
        <v>0</v>
      </c>
      <c r="F213" s="20">
        <v>0</v>
      </c>
      <c r="G213" s="20">
        <v>0</v>
      </c>
      <c r="H213" s="20">
        <v>1</v>
      </c>
      <c r="I213" s="18">
        <v>1.728</v>
      </c>
      <c r="J213" s="18">
        <v>20.12</v>
      </c>
      <c r="K213" s="21">
        <v>4</v>
      </c>
      <c r="L213" s="21">
        <v>1</v>
      </c>
      <c r="M213" s="21">
        <v>-1</v>
      </c>
      <c r="N213" s="21">
        <v>1</v>
      </c>
      <c r="O213" s="21">
        <v>0</v>
      </c>
      <c r="P213" s="21">
        <v>0.952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399680</v>
      </c>
      <c r="B214" s="20" t="s">
        <v>345</v>
      </c>
      <c r="C214" s="20">
        <v>683.823</v>
      </c>
      <c r="D214" s="20">
        <v>909.405</v>
      </c>
      <c r="E214" s="20">
        <v>0</v>
      </c>
      <c r="F214" s="20">
        <v>0</v>
      </c>
      <c r="G214" s="20">
        <v>0</v>
      </c>
      <c r="H214" s="20">
        <v>1</v>
      </c>
      <c r="I214" s="18">
        <v>10.524</v>
      </c>
      <c r="J214" s="18">
        <v>32.719</v>
      </c>
      <c r="K214" s="21">
        <v>2</v>
      </c>
      <c r="L214" s="21">
        <v>1</v>
      </c>
      <c r="M214" s="21">
        <v>0</v>
      </c>
      <c r="N214" s="21">
        <v>1</v>
      </c>
      <c r="O214" s="21">
        <v>0</v>
      </c>
      <c r="P214" s="21">
        <v>11.295</v>
      </c>
      <c r="Q214" s="21">
        <v>0</v>
      </c>
      <c r="R214" s="21">
        <v>1</v>
      </c>
      <c r="S214" s="22"/>
      <c r="T214" s="22"/>
      <c r="U214" s="22"/>
      <c r="V214" s="22"/>
      <c r="W214" s="22"/>
    </row>
    <row r="215" ht="16.5" spans="1:23">
      <c r="A215" s="20">
        <v>399681</v>
      </c>
      <c r="B215" s="20" t="s">
        <v>346</v>
      </c>
      <c r="C215" s="20">
        <v>1129.938</v>
      </c>
      <c r="D215" s="20">
        <v>1506.691</v>
      </c>
      <c r="E215" s="20">
        <v>0</v>
      </c>
      <c r="F215" s="20">
        <v>0</v>
      </c>
      <c r="G215" s="20">
        <v>0</v>
      </c>
      <c r="H215" s="20">
        <v>1</v>
      </c>
      <c r="I215" s="18">
        <v>4.105</v>
      </c>
      <c r="J215" s="18">
        <v>28.084</v>
      </c>
      <c r="K215" s="21">
        <v>0</v>
      </c>
      <c r="L215" s="21">
        <v>0</v>
      </c>
      <c r="M215" s="21">
        <v>0</v>
      </c>
      <c r="N215" s="21">
        <v>0</v>
      </c>
      <c r="O215" s="21">
        <v>1</v>
      </c>
      <c r="P215" s="21">
        <v>31.476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399682</v>
      </c>
      <c r="B216" s="20" t="s">
        <v>347</v>
      </c>
      <c r="C216" s="20">
        <v>1797.451</v>
      </c>
      <c r="D216" s="20">
        <v>2032.074</v>
      </c>
      <c r="E216" s="20">
        <v>0</v>
      </c>
      <c r="F216" s="20">
        <v>0</v>
      </c>
      <c r="G216" s="20">
        <v>0</v>
      </c>
      <c r="H216" s="20">
        <v>1</v>
      </c>
      <c r="I216" s="18">
        <v>2.969</v>
      </c>
      <c r="J216" s="18">
        <v>14.173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2.17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399689</v>
      </c>
      <c r="B217" s="20" t="s">
        <v>348</v>
      </c>
      <c r="C217" s="20">
        <v>830.935</v>
      </c>
      <c r="D217" s="20">
        <v>936.689</v>
      </c>
      <c r="E217" s="20">
        <v>0</v>
      </c>
      <c r="F217" s="20">
        <v>0</v>
      </c>
      <c r="G217" s="20">
        <v>0</v>
      </c>
      <c r="H217" s="20">
        <v>1</v>
      </c>
      <c r="I217" s="18">
        <v>13.974</v>
      </c>
      <c r="J217" s="18">
        <v>23.686</v>
      </c>
      <c r="K217" s="21">
        <v>1</v>
      </c>
      <c r="L217" s="21">
        <v>0</v>
      </c>
      <c r="M217" s="21">
        <v>0</v>
      </c>
      <c r="N217" s="21">
        <v>1</v>
      </c>
      <c r="O217" s="21">
        <v>0</v>
      </c>
      <c r="P217" s="21">
        <v>9.646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399695</v>
      </c>
      <c r="B218" s="20" t="s">
        <v>349</v>
      </c>
      <c r="C218" s="20">
        <v>2733.628</v>
      </c>
      <c r="D218" s="20">
        <v>3248.313</v>
      </c>
      <c r="E218" s="20">
        <v>0</v>
      </c>
      <c r="F218" s="20">
        <v>0</v>
      </c>
      <c r="G218" s="20">
        <v>0</v>
      </c>
      <c r="H218" s="20">
        <v>1</v>
      </c>
      <c r="I218" s="18">
        <v>5.454</v>
      </c>
      <c r="J218" s="18">
        <v>20.435</v>
      </c>
      <c r="K218" s="21">
        <v>3</v>
      </c>
      <c r="L218" s="21">
        <v>0</v>
      </c>
      <c r="M218" s="21">
        <v>0</v>
      </c>
      <c r="N218" s="21">
        <v>0</v>
      </c>
      <c r="O218" s="21">
        <v>0</v>
      </c>
      <c r="P218" s="21">
        <v>0.249</v>
      </c>
      <c r="Q218" s="21">
        <v>0</v>
      </c>
      <c r="R218" s="21">
        <v>-1</v>
      </c>
      <c r="S218" s="22"/>
      <c r="T218" s="22"/>
      <c r="U218" s="22"/>
      <c r="V218" s="22"/>
      <c r="W218" s="22"/>
    </row>
    <row r="219" ht="16.5" spans="1:23">
      <c r="A219" s="20">
        <v>399698</v>
      </c>
      <c r="B219" s="20" t="s">
        <v>350</v>
      </c>
      <c r="C219" s="20">
        <v>49638.504</v>
      </c>
      <c r="D219" s="20">
        <v>56223.922</v>
      </c>
      <c r="E219" s="20">
        <v>0</v>
      </c>
      <c r="F219" s="20">
        <v>0</v>
      </c>
      <c r="G219" s="20">
        <v>0</v>
      </c>
      <c r="H219" s="20">
        <v>1</v>
      </c>
      <c r="I219" s="18">
        <v>1.774</v>
      </c>
      <c r="J219" s="18">
        <v>13.279</v>
      </c>
      <c r="K219" s="21">
        <v>4</v>
      </c>
      <c r="L219" s="21">
        <v>1</v>
      </c>
      <c r="M219" s="21">
        <v>0</v>
      </c>
      <c r="N219" s="21">
        <v>0</v>
      </c>
      <c r="O219" s="21">
        <v>0</v>
      </c>
      <c r="P219" s="21">
        <v>-22.024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399702</v>
      </c>
      <c r="B220" s="20" t="s">
        <v>351</v>
      </c>
      <c r="C220" s="20">
        <v>7329.648</v>
      </c>
      <c r="D220" s="20">
        <v>7973.841</v>
      </c>
      <c r="E220" s="20">
        <v>0</v>
      </c>
      <c r="F220" s="20">
        <v>0</v>
      </c>
      <c r="G220" s="20">
        <v>0</v>
      </c>
      <c r="H220" s="20">
        <v>1</v>
      </c>
      <c r="I220" s="18">
        <v>0.061</v>
      </c>
      <c r="J220" s="18">
        <v>8.135</v>
      </c>
      <c r="K220" s="21">
        <v>4</v>
      </c>
      <c r="L220" s="21">
        <v>2</v>
      </c>
      <c r="M220" s="21">
        <v>-1</v>
      </c>
      <c r="N220" s="21">
        <v>1</v>
      </c>
      <c r="O220" s="21">
        <v>0</v>
      </c>
      <c r="P220" s="21">
        <v>3.219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399703</v>
      </c>
      <c r="B221" s="20" t="s">
        <v>352</v>
      </c>
      <c r="C221" s="20">
        <v>7257.126</v>
      </c>
      <c r="D221" s="20">
        <v>7964.974</v>
      </c>
      <c r="E221" s="20">
        <v>0</v>
      </c>
      <c r="F221" s="20">
        <v>0</v>
      </c>
      <c r="G221" s="20">
        <v>0</v>
      </c>
      <c r="H221" s="20">
        <v>1</v>
      </c>
      <c r="I221" s="18">
        <v>0.857</v>
      </c>
      <c r="J221" s="18">
        <v>9.668</v>
      </c>
      <c r="K221" s="21">
        <v>4</v>
      </c>
      <c r="L221" s="21">
        <v>0</v>
      </c>
      <c r="M221" s="21">
        <v>0</v>
      </c>
      <c r="N221" s="21">
        <v>1</v>
      </c>
      <c r="O221" s="21">
        <v>0</v>
      </c>
      <c r="P221" s="21">
        <v>0.738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399704</v>
      </c>
      <c r="B222" s="20" t="s">
        <v>353</v>
      </c>
      <c r="C222" s="20">
        <v>5778.501</v>
      </c>
      <c r="D222" s="20">
        <v>8113.317</v>
      </c>
      <c r="E222" s="20">
        <v>0</v>
      </c>
      <c r="F222" s="20">
        <v>0</v>
      </c>
      <c r="G222" s="20">
        <v>0</v>
      </c>
      <c r="H222" s="20">
        <v>1</v>
      </c>
      <c r="I222" s="18">
        <v>2.139</v>
      </c>
      <c r="J222" s="18">
        <v>30.301</v>
      </c>
      <c r="K222" s="21">
        <v>4</v>
      </c>
      <c r="L222" s="21">
        <v>0</v>
      </c>
      <c r="M222" s="21">
        <v>-1</v>
      </c>
      <c r="N222" s="21">
        <v>1</v>
      </c>
      <c r="O222" s="21">
        <v>0</v>
      </c>
      <c r="P222" s="21">
        <v>7.355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399705</v>
      </c>
      <c r="B223" s="20" t="s">
        <v>354</v>
      </c>
      <c r="C223" s="20">
        <v>3899.244</v>
      </c>
      <c r="D223" s="20">
        <v>4571.82</v>
      </c>
      <c r="E223" s="20">
        <v>0</v>
      </c>
      <c r="F223" s="20">
        <v>0</v>
      </c>
      <c r="G223" s="20">
        <v>0</v>
      </c>
      <c r="H223" s="20">
        <v>1</v>
      </c>
      <c r="I223" s="18">
        <v>0.872</v>
      </c>
      <c r="J223" s="18">
        <v>15.455</v>
      </c>
      <c r="K223" s="21">
        <v>4</v>
      </c>
      <c r="L223" s="21">
        <v>0</v>
      </c>
      <c r="M223" s="21">
        <v>0</v>
      </c>
      <c r="N223" s="21">
        <v>1</v>
      </c>
      <c r="O223" s="21">
        <v>0</v>
      </c>
      <c r="P223" s="21">
        <v>9.527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399802</v>
      </c>
      <c r="B224" s="20" t="s">
        <v>355</v>
      </c>
      <c r="C224" s="20">
        <v>6285.179</v>
      </c>
      <c r="D224" s="20">
        <v>7810.545</v>
      </c>
      <c r="E224" s="20">
        <v>0</v>
      </c>
      <c r="F224" s="20">
        <v>0</v>
      </c>
      <c r="G224" s="20">
        <v>0</v>
      </c>
      <c r="H224" s="20">
        <v>1</v>
      </c>
      <c r="I224" s="18">
        <v>1.096</v>
      </c>
      <c r="J224" s="18">
        <v>20.412</v>
      </c>
      <c r="K224" s="21">
        <v>2</v>
      </c>
      <c r="L224" s="21">
        <v>1</v>
      </c>
      <c r="M224" s="21">
        <v>-1</v>
      </c>
      <c r="N224" s="21">
        <v>1</v>
      </c>
      <c r="O224" s="21">
        <v>0</v>
      </c>
      <c r="P224" s="21">
        <v>-0.002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399806</v>
      </c>
      <c r="B225" s="20" t="s">
        <v>356</v>
      </c>
      <c r="C225" s="20">
        <v>1324.902</v>
      </c>
      <c r="D225" s="20">
        <v>1528.785</v>
      </c>
      <c r="E225" s="20">
        <v>0</v>
      </c>
      <c r="F225" s="20">
        <v>0</v>
      </c>
      <c r="G225" s="20">
        <v>0</v>
      </c>
      <c r="H225" s="20">
        <v>1</v>
      </c>
      <c r="I225" s="18">
        <v>3.284</v>
      </c>
      <c r="J225" s="18">
        <v>16.182</v>
      </c>
      <c r="K225" s="21">
        <v>2</v>
      </c>
      <c r="L225" s="21">
        <v>1</v>
      </c>
      <c r="M225" s="21">
        <v>0</v>
      </c>
      <c r="N225" s="21">
        <v>1</v>
      </c>
      <c r="O225" s="21">
        <v>0</v>
      </c>
      <c r="P225" s="21">
        <v>6.293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399808</v>
      </c>
      <c r="B226" s="20" t="s">
        <v>357</v>
      </c>
      <c r="C226" s="20">
        <v>2621.305</v>
      </c>
      <c r="D226" s="20">
        <v>3130.609</v>
      </c>
      <c r="E226" s="20">
        <v>0</v>
      </c>
      <c r="F226" s="20">
        <v>0</v>
      </c>
      <c r="G226" s="20">
        <v>0</v>
      </c>
      <c r="H226" s="20">
        <v>1</v>
      </c>
      <c r="I226" s="18">
        <v>2.081</v>
      </c>
      <c r="J226" s="18">
        <v>18.011</v>
      </c>
      <c r="K226" s="21">
        <v>4</v>
      </c>
      <c r="L226" s="21">
        <v>0</v>
      </c>
      <c r="M226" s="21">
        <v>-1</v>
      </c>
      <c r="N226" s="21">
        <v>1</v>
      </c>
      <c r="O226" s="21">
        <v>0</v>
      </c>
      <c r="P226" s="21">
        <v>-0.381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399814</v>
      </c>
      <c r="B227" s="20" t="s">
        <v>358</v>
      </c>
      <c r="C227" s="20">
        <v>1135.681</v>
      </c>
      <c r="D227" s="20">
        <v>1255.053</v>
      </c>
      <c r="E227" s="20">
        <v>0</v>
      </c>
      <c r="F227" s="20">
        <v>0</v>
      </c>
      <c r="G227" s="20">
        <v>0</v>
      </c>
      <c r="H227" s="20">
        <v>1</v>
      </c>
      <c r="I227" s="18">
        <v>3.062</v>
      </c>
      <c r="J227" s="18">
        <v>12.282</v>
      </c>
      <c r="K227" s="21">
        <v>4</v>
      </c>
      <c r="L227" s="21">
        <v>0</v>
      </c>
      <c r="M227" s="21">
        <v>-1</v>
      </c>
      <c r="N227" s="21">
        <v>1</v>
      </c>
      <c r="O227" s="21">
        <v>0</v>
      </c>
      <c r="P227" s="21">
        <v>0.804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399852</v>
      </c>
      <c r="B228" s="20" t="s">
        <v>210</v>
      </c>
      <c r="C228" s="20">
        <v>7087.584</v>
      </c>
      <c r="D228" s="20">
        <v>8270.559</v>
      </c>
      <c r="E228" s="20">
        <v>0</v>
      </c>
      <c r="F228" s="20">
        <v>0</v>
      </c>
      <c r="G228" s="20">
        <v>0</v>
      </c>
      <c r="H228" s="20">
        <v>1</v>
      </c>
      <c r="I228" s="18">
        <v>0.784</v>
      </c>
      <c r="J228" s="18">
        <v>14.975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3.311</v>
      </c>
      <c r="Q228" s="21">
        <v>0</v>
      </c>
      <c r="R228" s="21">
        <v>1</v>
      </c>
      <c r="S228" s="22"/>
      <c r="T228" s="22"/>
      <c r="U228" s="22"/>
      <c r="V228" s="22"/>
      <c r="W228" s="22"/>
    </row>
    <row r="229" ht="16.5" spans="1:23">
      <c r="A229" s="20">
        <v>399901</v>
      </c>
      <c r="B229" s="20" t="s">
        <v>217</v>
      </c>
      <c r="C229" s="20">
        <v>6177.074</v>
      </c>
      <c r="D229" s="20">
        <v>6602.41</v>
      </c>
      <c r="E229" s="20">
        <v>0</v>
      </c>
      <c r="F229" s="20">
        <v>0</v>
      </c>
      <c r="G229" s="20">
        <v>0</v>
      </c>
      <c r="H229" s="20">
        <v>1</v>
      </c>
      <c r="I229" s="18">
        <v>1.752</v>
      </c>
      <c r="J229" s="18">
        <v>8.082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-4.633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399905</v>
      </c>
      <c r="B230" s="20" t="s">
        <v>359</v>
      </c>
      <c r="C230" s="20">
        <v>6843.094</v>
      </c>
      <c r="D230" s="20">
        <v>8298.312</v>
      </c>
      <c r="E230" s="20">
        <v>0</v>
      </c>
      <c r="F230" s="20">
        <v>0</v>
      </c>
      <c r="G230" s="20">
        <v>0</v>
      </c>
      <c r="H230" s="20">
        <v>1</v>
      </c>
      <c r="I230" s="18">
        <v>0.732</v>
      </c>
      <c r="J230" s="18">
        <v>18.14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1.261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399928</v>
      </c>
      <c r="B231" s="20" t="s">
        <v>228</v>
      </c>
      <c r="C231" s="20">
        <v>2805.668</v>
      </c>
      <c r="D231" s="20">
        <v>3288.363</v>
      </c>
      <c r="E231" s="20">
        <v>0</v>
      </c>
      <c r="F231" s="20">
        <v>0</v>
      </c>
      <c r="G231" s="20">
        <v>0</v>
      </c>
      <c r="H231" s="20">
        <v>1</v>
      </c>
      <c r="I231" s="18">
        <v>12.106</v>
      </c>
      <c r="J231" s="18">
        <v>25.008</v>
      </c>
      <c r="K231" s="21">
        <v>2</v>
      </c>
      <c r="L231" s="21">
        <v>1</v>
      </c>
      <c r="M231" s="21">
        <v>0</v>
      </c>
      <c r="N231" s="21">
        <v>0</v>
      </c>
      <c r="O231" s="21">
        <v>0</v>
      </c>
      <c r="P231" s="21">
        <v>6.707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399974</v>
      </c>
      <c r="B232" s="20" t="s">
        <v>360</v>
      </c>
      <c r="C232" s="20">
        <v>1818.848</v>
      </c>
      <c r="D232" s="20">
        <v>2013.015</v>
      </c>
      <c r="E232" s="20">
        <v>0</v>
      </c>
      <c r="F232" s="20">
        <v>0</v>
      </c>
      <c r="G232" s="20">
        <v>0</v>
      </c>
      <c r="H232" s="20">
        <v>1</v>
      </c>
      <c r="I232" s="18">
        <v>0.254</v>
      </c>
      <c r="J232" s="18">
        <v>9.875</v>
      </c>
      <c r="K232" s="21">
        <v>3</v>
      </c>
      <c r="L232" s="21">
        <v>0</v>
      </c>
      <c r="M232" s="21">
        <v>-1</v>
      </c>
      <c r="N232" s="21">
        <v>1</v>
      </c>
      <c r="O232" s="21">
        <v>0</v>
      </c>
      <c r="P232" s="21">
        <v>22.89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399982</v>
      </c>
      <c r="B233" s="20" t="s">
        <v>241</v>
      </c>
      <c r="C233" s="20">
        <v>8400.114</v>
      </c>
      <c r="D233" s="20">
        <v>9915.811</v>
      </c>
      <c r="E233" s="20">
        <v>0</v>
      </c>
      <c r="F233" s="20">
        <v>0</v>
      </c>
      <c r="G233" s="20">
        <v>0</v>
      </c>
      <c r="H233" s="20">
        <v>1</v>
      </c>
      <c r="I233" s="18">
        <v>1.181</v>
      </c>
      <c r="J233" s="18">
        <v>16.286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4.495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399990</v>
      </c>
      <c r="B234" s="20" t="s">
        <v>361</v>
      </c>
      <c r="C234" s="20">
        <v>2854.275</v>
      </c>
      <c r="D234" s="20">
        <v>3472.875</v>
      </c>
      <c r="E234" s="20">
        <v>0</v>
      </c>
      <c r="F234" s="20">
        <v>0</v>
      </c>
      <c r="G234" s="20">
        <v>0</v>
      </c>
      <c r="H234" s="20">
        <v>1</v>
      </c>
      <c r="I234" s="18">
        <v>4.625</v>
      </c>
      <c r="J234" s="18">
        <v>21.614</v>
      </c>
      <c r="K234" s="21">
        <v>1</v>
      </c>
      <c r="L234" s="21">
        <v>0</v>
      </c>
      <c r="M234" s="21">
        <v>0</v>
      </c>
      <c r="N234" s="21">
        <v>1</v>
      </c>
      <c r="O234" s="21">
        <v>0</v>
      </c>
      <c r="P234" s="21">
        <v>9.402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399991</v>
      </c>
      <c r="B235" s="20" t="s">
        <v>362</v>
      </c>
      <c r="C235" s="20">
        <v>2689.293</v>
      </c>
      <c r="D235" s="20">
        <v>3257.737</v>
      </c>
      <c r="E235" s="20">
        <v>0</v>
      </c>
      <c r="F235" s="20">
        <v>0</v>
      </c>
      <c r="G235" s="20">
        <v>0</v>
      </c>
      <c r="H235" s="20">
        <v>1</v>
      </c>
      <c r="I235" s="18">
        <v>6.781</v>
      </c>
      <c r="J235" s="18">
        <v>23.047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-1.524</v>
      </c>
      <c r="Q235" s="21">
        <v>0</v>
      </c>
      <c r="R235" s="21">
        <v>-1</v>
      </c>
      <c r="S235" s="22"/>
      <c r="T235" s="22"/>
      <c r="U235" s="22"/>
      <c r="V235" s="22"/>
      <c r="W235" s="22"/>
    </row>
    <row r="236" ht="16.5" spans="1:23">
      <c r="A236" s="20">
        <v>399992</v>
      </c>
      <c r="B236" s="20" t="s">
        <v>363</v>
      </c>
      <c r="C236" s="20">
        <v>1998.572</v>
      </c>
      <c r="D236" s="20">
        <v>2319.315</v>
      </c>
      <c r="E236" s="20">
        <v>0</v>
      </c>
      <c r="F236" s="20">
        <v>0</v>
      </c>
      <c r="G236" s="20">
        <v>0</v>
      </c>
      <c r="H236" s="20">
        <v>1</v>
      </c>
      <c r="I236" s="18">
        <v>0.116</v>
      </c>
      <c r="J236" s="18">
        <v>13.929</v>
      </c>
      <c r="K236" s="21">
        <v>4</v>
      </c>
      <c r="L236" s="21">
        <v>1</v>
      </c>
      <c r="M236" s="21">
        <v>0</v>
      </c>
      <c r="N236" s="21">
        <v>0</v>
      </c>
      <c r="O236" s="21">
        <v>0</v>
      </c>
      <c r="P236" s="21">
        <v>-25.518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399995</v>
      </c>
      <c r="B237" s="20" t="s">
        <v>364</v>
      </c>
      <c r="C237" s="20">
        <v>3764.498</v>
      </c>
      <c r="D237" s="20">
        <v>4190.81</v>
      </c>
      <c r="E237" s="20">
        <v>0</v>
      </c>
      <c r="F237" s="20">
        <v>0</v>
      </c>
      <c r="G237" s="20">
        <v>0</v>
      </c>
      <c r="H237" s="20">
        <v>1</v>
      </c>
      <c r="I237" s="18">
        <v>4.008</v>
      </c>
      <c r="J237" s="18">
        <v>13.773</v>
      </c>
      <c r="K237" s="21">
        <v>4</v>
      </c>
      <c r="L237" s="21">
        <v>2</v>
      </c>
      <c r="M237" s="21">
        <v>-1</v>
      </c>
      <c r="N237" s="21">
        <v>1</v>
      </c>
      <c r="O237" s="21">
        <v>0</v>
      </c>
      <c r="P237" s="21">
        <v>6.688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399998</v>
      </c>
      <c r="B238" s="20" t="s">
        <v>365</v>
      </c>
      <c r="C238" s="20">
        <v>1963.799</v>
      </c>
      <c r="D238" s="20">
        <v>2340.425</v>
      </c>
      <c r="E238" s="20">
        <v>0</v>
      </c>
      <c r="F238" s="20">
        <v>0</v>
      </c>
      <c r="G238" s="20">
        <v>0</v>
      </c>
      <c r="H238" s="20">
        <v>1</v>
      </c>
      <c r="I238" s="18">
        <v>8.588</v>
      </c>
      <c r="J238" s="18">
        <v>23.298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13.304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980027</v>
      </c>
      <c r="B239" s="20" t="s">
        <v>366</v>
      </c>
      <c r="C239" s="20">
        <v>3167.41</v>
      </c>
      <c r="D239" s="20">
        <v>3675.405</v>
      </c>
      <c r="E239" s="20">
        <v>0</v>
      </c>
      <c r="F239" s="20">
        <v>0</v>
      </c>
      <c r="G239" s="20">
        <v>0</v>
      </c>
      <c r="H239" s="20">
        <v>1</v>
      </c>
      <c r="I239" s="18">
        <v>4.156</v>
      </c>
      <c r="J239" s="18">
        <v>17.403</v>
      </c>
      <c r="K239" s="21">
        <v>1</v>
      </c>
      <c r="L239" s="21">
        <v>0</v>
      </c>
      <c r="M239" s="21">
        <v>0</v>
      </c>
      <c r="N239" s="21">
        <v>1</v>
      </c>
      <c r="O239" s="21">
        <v>0</v>
      </c>
      <c r="P239" s="21">
        <v>15.81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980035</v>
      </c>
      <c r="B240" s="20" t="s">
        <v>367</v>
      </c>
      <c r="C240" s="20">
        <v>2024.727</v>
      </c>
      <c r="D240" s="20">
        <v>2574.182</v>
      </c>
      <c r="E240" s="20">
        <v>0</v>
      </c>
      <c r="F240" s="20">
        <v>0</v>
      </c>
      <c r="G240" s="20">
        <v>0</v>
      </c>
      <c r="H240" s="20">
        <v>1</v>
      </c>
      <c r="I240" s="18">
        <v>6.876</v>
      </c>
      <c r="J240" s="18">
        <v>26.753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-2.678</v>
      </c>
      <c r="Q240" s="21">
        <v>0</v>
      </c>
      <c r="R240" s="21">
        <v>-1</v>
      </c>
      <c r="S240" s="22"/>
      <c r="T240" s="22"/>
      <c r="U240" s="22"/>
      <c r="V240" s="22"/>
      <c r="W240" s="22"/>
    </row>
    <row r="241" ht="16.5" spans="1:23">
      <c r="A241" s="20">
        <v>980068</v>
      </c>
      <c r="B241" s="20" t="s">
        <v>368</v>
      </c>
      <c r="C241" s="20">
        <v>3466.757</v>
      </c>
      <c r="D241" s="20">
        <v>4078.24</v>
      </c>
      <c r="E241" s="20">
        <v>0</v>
      </c>
      <c r="F241" s="20">
        <v>0</v>
      </c>
      <c r="G241" s="20">
        <v>0</v>
      </c>
      <c r="H241" s="20">
        <v>1</v>
      </c>
      <c r="I241" s="18">
        <v>7.57</v>
      </c>
      <c r="J241" s="18">
        <v>21.429</v>
      </c>
      <c r="K241" s="21">
        <v>3</v>
      </c>
      <c r="L241" s="21">
        <v>0</v>
      </c>
      <c r="M241" s="21">
        <v>0</v>
      </c>
      <c r="N241" s="21">
        <v>0</v>
      </c>
      <c r="O241" s="21">
        <v>0</v>
      </c>
      <c r="P241" s="21">
        <v>1.204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980092</v>
      </c>
      <c r="B242" s="20" t="s">
        <v>369</v>
      </c>
      <c r="C242" s="20">
        <v>5086.313</v>
      </c>
      <c r="D242" s="20">
        <v>5816.809</v>
      </c>
      <c r="E242" s="20">
        <v>0</v>
      </c>
      <c r="F242" s="20">
        <v>0</v>
      </c>
      <c r="G242" s="20">
        <v>0</v>
      </c>
      <c r="H242" s="20">
        <v>1</v>
      </c>
      <c r="I242" s="18">
        <v>6.589</v>
      </c>
      <c r="J242" s="18">
        <v>18.32</v>
      </c>
      <c r="K242" s="21">
        <v>2</v>
      </c>
      <c r="L242" s="21">
        <v>0</v>
      </c>
      <c r="M242" s="21">
        <v>0</v>
      </c>
      <c r="N242" s="21">
        <v>0</v>
      </c>
      <c r="O242" s="21">
        <v>0</v>
      </c>
      <c r="P242" s="21">
        <v>4.673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3">
        <v>5</v>
      </c>
      <c r="B243" s="23" t="s">
        <v>370</v>
      </c>
      <c r="C243" s="23">
        <v>2784.109</v>
      </c>
      <c r="D243" s="23">
        <v>2968.059</v>
      </c>
      <c r="E243" s="23">
        <v>0</v>
      </c>
      <c r="F243" s="23">
        <v>0</v>
      </c>
      <c r="G243" s="23">
        <v>1</v>
      </c>
      <c r="H243" s="18">
        <v>0</v>
      </c>
      <c r="I243" s="18">
        <v>0</v>
      </c>
      <c r="J243" s="18">
        <v>0</v>
      </c>
      <c r="K243" s="21">
        <v>4</v>
      </c>
      <c r="L243" s="21">
        <v>0</v>
      </c>
      <c r="M243" s="21">
        <v>-1</v>
      </c>
      <c r="N243" s="21">
        <v>1</v>
      </c>
      <c r="O243" s="21">
        <v>0</v>
      </c>
      <c r="P243" s="21">
        <v>13.645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3">
        <v>18</v>
      </c>
      <c r="B244" s="23" t="s">
        <v>371</v>
      </c>
      <c r="C244" s="23">
        <v>5548.699</v>
      </c>
      <c r="D244" s="23">
        <v>6104.335</v>
      </c>
      <c r="E244" s="23">
        <v>0</v>
      </c>
      <c r="F244" s="23">
        <v>0</v>
      </c>
      <c r="G244" s="23">
        <v>1</v>
      </c>
      <c r="H244" s="18">
        <v>0</v>
      </c>
      <c r="I244" s="18">
        <v>0</v>
      </c>
      <c r="J244" s="18">
        <v>0</v>
      </c>
      <c r="K244" s="21">
        <v>3</v>
      </c>
      <c r="L244" s="21">
        <v>0</v>
      </c>
      <c r="M244" s="21">
        <v>0</v>
      </c>
      <c r="N244" s="21">
        <v>0</v>
      </c>
      <c r="O244" s="21">
        <v>0</v>
      </c>
      <c r="P244" s="21">
        <v>4.062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3">
        <v>35</v>
      </c>
      <c r="B245" s="23" t="s">
        <v>372</v>
      </c>
      <c r="C245" s="23">
        <v>2835.929</v>
      </c>
      <c r="D245" s="23">
        <v>3111.039</v>
      </c>
      <c r="E245" s="23">
        <v>0</v>
      </c>
      <c r="F245" s="23">
        <v>0</v>
      </c>
      <c r="G245" s="23">
        <v>1</v>
      </c>
      <c r="H245" s="18">
        <v>0</v>
      </c>
      <c r="I245" s="18">
        <v>0</v>
      </c>
      <c r="J245" s="18">
        <v>0</v>
      </c>
      <c r="K245" s="21">
        <v>3</v>
      </c>
      <c r="L245" s="21">
        <v>0</v>
      </c>
      <c r="M245" s="21">
        <v>0</v>
      </c>
      <c r="N245" s="21">
        <v>1</v>
      </c>
      <c r="O245" s="21">
        <v>0</v>
      </c>
      <c r="P245" s="21">
        <v>8.79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3">
        <v>36</v>
      </c>
      <c r="B246" s="23" t="s">
        <v>373</v>
      </c>
      <c r="C246" s="23">
        <v>10632.078</v>
      </c>
      <c r="D246" s="23">
        <v>11531.497</v>
      </c>
      <c r="E246" s="23">
        <v>0</v>
      </c>
      <c r="F246" s="23">
        <v>0</v>
      </c>
      <c r="G246" s="23">
        <v>1</v>
      </c>
      <c r="H246" s="18">
        <v>0</v>
      </c>
      <c r="I246" s="18">
        <v>0</v>
      </c>
      <c r="J246" s="18">
        <v>0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-3.777</v>
      </c>
      <c r="Q246" s="21">
        <v>0</v>
      </c>
      <c r="R246" s="21">
        <v>-1</v>
      </c>
      <c r="S246" s="22"/>
      <c r="T246" s="22"/>
      <c r="U246" s="22"/>
      <c r="V246" s="22"/>
      <c r="W246" s="22"/>
    </row>
    <row r="247" ht="16.5" spans="1:23">
      <c r="A247" s="23">
        <v>37</v>
      </c>
      <c r="B247" s="23" t="s">
        <v>374</v>
      </c>
      <c r="C247" s="23">
        <v>6247.35</v>
      </c>
      <c r="D247" s="23">
        <v>7065.638</v>
      </c>
      <c r="E247" s="23">
        <v>0</v>
      </c>
      <c r="F247" s="23">
        <v>0</v>
      </c>
      <c r="G247" s="23">
        <v>1</v>
      </c>
      <c r="H247" s="18">
        <v>0</v>
      </c>
      <c r="I247" s="18">
        <v>0</v>
      </c>
      <c r="J247" s="18">
        <v>0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3">
        <v>38</v>
      </c>
      <c r="B248" s="23" t="s">
        <v>375</v>
      </c>
      <c r="C248" s="23">
        <v>5522.271</v>
      </c>
      <c r="D248" s="23">
        <v>6101.483</v>
      </c>
      <c r="E248" s="23">
        <v>0</v>
      </c>
      <c r="F248" s="23">
        <v>0</v>
      </c>
      <c r="G248" s="23">
        <v>1</v>
      </c>
      <c r="H248" s="18">
        <v>0</v>
      </c>
      <c r="I248" s="18">
        <v>0</v>
      </c>
      <c r="J248" s="18">
        <v>0</v>
      </c>
      <c r="K248" s="21">
        <v>4</v>
      </c>
      <c r="L248" s="21">
        <v>2</v>
      </c>
      <c r="M248" s="21">
        <v>0</v>
      </c>
      <c r="N248" s="21">
        <v>1</v>
      </c>
      <c r="O248" s="21">
        <v>0</v>
      </c>
      <c r="P248" s="21">
        <v>-0.668</v>
      </c>
      <c r="Q248" s="21">
        <v>1</v>
      </c>
      <c r="R248" s="21">
        <v>0</v>
      </c>
      <c r="S248" s="22"/>
      <c r="T248" s="22"/>
      <c r="U248" s="22"/>
      <c r="V248" s="22"/>
      <c r="W248" s="22"/>
    </row>
    <row r="249" ht="16.5" spans="1:23">
      <c r="A249" s="23">
        <v>69</v>
      </c>
      <c r="B249" s="23" t="s">
        <v>376</v>
      </c>
      <c r="C249" s="23">
        <v>4781.794</v>
      </c>
      <c r="D249" s="23">
        <v>5206.83</v>
      </c>
      <c r="E249" s="23">
        <v>0</v>
      </c>
      <c r="F249" s="23">
        <v>0</v>
      </c>
      <c r="G249" s="23">
        <v>1</v>
      </c>
      <c r="H249" s="18">
        <v>0</v>
      </c>
      <c r="I249" s="18">
        <v>0</v>
      </c>
      <c r="J249" s="18">
        <v>0</v>
      </c>
      <c r="K249" s="21">
        <v>4</v>
      </c>
      <c r="L249" s="21">
        <v>0</v>
      </c>
      <c r="M249" s="21">
        <v>0</v>
      </c>
      <c r="N249" s="21">
        <v>1</v>
      </c>
      <c r="O249" s="21">
        <v>0</v>
      </c>
      <c r="P249" s="21">
        <v>6.54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3">
        <v>74</v>
      </c>
      <c r="B250" s="23" t="s">
        <v>377</v>
      </c>
      <c r="C250" s="23">
        <v>6962.022</v>
      </c>
      <c r="D250" s="23">
        <v>7599.648</v>
      </c>
      <c r="E250" s="23">
        <v>0</v>
      </c>
      <c r="F250" s="23">
        <v>0</v>
      </c>
      <c r="G250" s="23">
        <v>1</v>
      </c>
      <c r="H250" s="18">
        <v>0</v>
      </c>
      <c r="I250" s="18">
        <v>0</v>
      </c>
      <c r="J250" s="18">
        <v>0</v>
      </c>
      <c r="K250" s="21">
        <v>4</v>
      </c>
      <c r="L250" s="21">
        <v>1</v>
      </c>
      <c r="M250" s="21">
        <v>0</v>
      </c>
      <c r="N250" s="21">
        <v>1</v>
      </c>
      <c r="O250" s="21">
        <v>0</v>
      </c>
      <c r="P250" s="21">
        <v>10.22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3">
        <v>75</v>
      </c>
      <c r="B251" s="23" t="s">
        <v>378</v>
      </c>
      <c r="C251" s="23">
        <v>6820.711</v>
      </c>
      <c r="D251" s="23">
        <v>7580.181</v>
      </c>
      <c r="E251" s="23">
        <v>0</v>
      </c>
      <c r="F251" s="23">
        <v>0</v>
      </c>
      <c r="G251" s="23">
        <v>1</v>
      </c>
      <c r="H251" s="18">
        <v>0</v>
      </c>
      <c r="I251" s="18">
        <v>0</v>
      </c>
      <c r="J251" s="18">
        <v>0</v>
      </c>
      <c r="K251" s="21">
        <v>4</v>
      </c>
      <c r="L251" s="21">
        <v>0</v>
      </c>
      <c r="M251" s="21">
        <v>0</v>
      </c>
      <c r="N251" s="21">
        <v>1</v>
      </c>
      <c r="O251" s="21">
        <v>0</v>
      </c>
      <c r="P251" s="21">
        <v>7.581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3">
        <v>76</v>
      </c>
      <c r="B252" s="23" t="s">
        <v>379</v>
      </c>
      <c r="C252" s="23">
        <v>5438.614</v>
      </c>
      <c r="D252" s="23">
        <v>5918.375</v>
      </c>
      <c r="E252" s="23">
        <v>0</v>
      </c>
      <c r="F252" s="23">
        <v>0</v>
      </c>
      <c r="G252" s="23">
        <v>1</v>
      </c>
      <c r="H252" s="18">
        <v>0</v>
      </c>
      <c r="I252" s="18">
        <v>0</v>
      </c>
      <c r="J252" s="18">
        <v>0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0.273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3">
        <v>96</v>
      </c>
      <c r="B253" s="23" t="s">
        <v>380</v>
      </c>
      <c r="C253" s="23">
        <v>4138.155</v>
      </c>
      <c r="D253" s="23">
        <v>4477.294</v>
      </c>
      <c r="E253" s="23">
        <v>0</v>
      </c>
      <c r="F253" s="23">
        <v>0</v>
      </c>
      <c r="G253" s="23">
        <v>1</v>
      </c>
      <c r="H253" s="18">
        <v>0</v>
      </c>
      <c r="I253" s="18">
        <v>0</v>
      </c>
      <c r="J253" s="18">
        <v>0</v>
      </c>
      <c r="K253" s="21">
        <v>4</v>
      </c>
      <c r="L253" s="21">
        <v>1</v>
      </c>
      <c r="M253" s="21">
        <v>-1</v>
      </c>
      <c r="N253" s="21">
        <v>1</v>
      </c>
      <c r="O253" s="21">
        <v>0</v>
      </c>
      <c r="P253" s="21">
        <v>1.864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3">
        <v>103</v>
      </c>
      <c r="B254" s="23" t="s">
        <v>381</v>
      </c>
      <c r="C254" s="23">
        <v>7840.205</v>
      </c>
      <c r="D254" s="23">
        <v>8690.543</v>
      </c>
      <c r="E254" s="23">
        <v>0</v>
      </c>
      <c r="F254" s="23">
        <v>0</v>
      </c>
      <c r="G254" s="23">
        <v>1</v>
      </c>
      <c r="H254" s="18">
        <v>0</v>
      </c>
      <c r="I254" s="18">
        <v>0</v>
      </c>
      <c r="J254" s="18">
        <v>0</v>
      </c>
      <c r="K254" s="21">
        <v>4</v>
      </c>
      <c r="L254" s="21">
        <v>0</v>
      </c>
      <c r="M254" s="21">
        <v>0</v>
      </c>
      <c r="N254" s="21">
        <v>0</v>
      </c>
      <c r="O254" s="21">
        <v>0</v>
      </c>
      <c r="P254" s="21">
        <v>2.422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3">
        <v>107</v>
      </c>
      <c r="B255" s="23" t="s">
        <v>382</v>
      </c>
      <c r="C255" s="23">
        <v>5379.106</v>
      </c>
      <c r="D255" s="23">
        <v>5965.059</v>
      </c>
      <c r="E255" s="23">
        <v>0</v>
      </c>
      <c r="F255" s="23">
        <v>0</v>
      </c>
      <c r="G255" s="23">
        <v>1</v>
      </c>
      <c r="H255" s="18">
        <v>0</v>
      </c>
      <c r="I255" s="18">
        <v>0</v>
      </c>
      <c r="J255" s="18">
        <v>0</v>
      </c>
      <c r="K255" s="21">
        <v>1</v>
      </c>
      <c r="L255" s="21">
        <v>0</v>
      </c>
      <c r="M255" s="21">
        <v>0</v>
      </c>
      <c r="N255" s="21">
        <v>1</v>
      </c>
      <c r="O255" s="21">
        <v>0</v>
      </c>
      <c r="P255" s="21">
        <v>10.487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3">
        <v>109</v>
      </c>
      <c r="B256" s="23" t="s">
        <v>383</v>
      </c>
      <c r="C256" s="23">
        <v>9745.025</v>
      </c>
      <c r="D256" s="23">
        <v>10813.193</v>
      </c>
      <c r="E256" s="23">
        <v>0</v>
      </c>
      <c r="F256" s="23">
        <v>0</v>
      </c>
      <c r="G256" s="23">
        <v>1</v>
      </c>
      <c r="H256" s="18">
        <v>0</v>
      </c>
      <c r="I256" s="18">
        <v>0</v>
      </c>
      <c r="J256" s="18">
        <v>0</v>
      </c>
      <c r="K256" s="21">
        <v>4</v>
      </c>
      <c r="L256" s="21">
        <v>2</v>
      </c>
      <c r="M256" s="21">
        <v>-1</v>
      </c>
      <c r="N256" s="21">
        <v>1</v>
      </c>
      <c r="O256" s="21">
        <v>0</v>
      </c>
      <c r="P256" s="21">
        <v>7.73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3">
        <v>121</v>
      </c>
      <c r="B257" s="23" t="s">
        <v>384</v>
      </c>
      <c r="C257" s="23">
        <v>7875.562</v>
      </c>
      <c r="D257" s="23">
        <v>8826.468</v>
      </c>
      <c r="E257" s="23">
        <v>0</v>
      </c>
      <c r="F257" s="23">
        <v>0</v>
      </c>
      <c r="G257" s="23">
        <v>1</v>
      </c>
      <c r="H257" s="18">
        <v>0</v>
      </c>
      <c r="I257" s="18">
        <v>0</v>
      </c>
      <c r="J257" s="18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8.067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3">
        <v>126</v>
      </c>
      <c r="B258" s="23" t="s">
        <v>385</v>
      </c>
      <c r="C258" s="23">
        <v>8013.002</v>
      </c>
      <c r="D258" s="23">
        <v>8576.175</v>
      </c>
      <c r="E258" s="23">
        <v>0</v>
      </c>
      <c r="F258" s="23">
        <v>0</v>
      </c>
      <c r="G258" s="23">
        <v>1</v>
      </c>
      <c r="H258" s="18">
        <v>0</v>
      </c>
      <c r="I258" s="18">
        <v>0</v>
      </c>
      <c r="J258" s="18">
        <v>0</v>
      </c>
      <c r="K258" s="21">
        <v>4</v>
      </c>
      <c r="L258" s="21">
        <v>0</v>
      </c>
      <c r="M258" s="21">
        <v>0</v>
      </c>
      <c r="N258" s="21">
        <v>0</v>
      </c>
      <c r="O258" s="21">
        <v>0</v>
      </c>
      <c r="P258" s="21">
        <v>-1.28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3">
        <v>147</v>
      </c>
      <c r="B259" s="23" t="s">
        <v>386</v>
      </c>
      <c r="C259" s="23">
        <v>6594.154</v>
      </c>
      <c r="D259" s="23">
        <v>7204.739</v>
      </c>
      <c r="E259" s="23">
        <v>0</v>
      </c>
      <c r="F259" s="23">
        <v>0</v>
      </c>
      <c r="G259" s="23">
        <v>1</v>
      </c>
      <c r="H259" s="18">
        <v>0</v>
      </c>
      <c r="I259" s="18">
        <v>0</v>
      </c>
      <c r="J259" s="18">
        <v>0</v>
      </c>
      <c r="K259" s="21">
        <v>3</v>
      </c>
      <c r="L259" s="21">
        <v>0</v>
      </c>
      <c r="M259" s="21">
        <v>-1</v>
      </c>
      <c r="N259" s="21">
        <v>1</v>
      </c>
      <c r="O259" s="21">
        <v>0</v>
      </c>
      <c r="P259" s="21">
        <v>3.429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3">
        <v>148</v>
      </c>
      <c r="B260" s="23" t="s">
        <v>387</v>
      </c>
      <c r="C260" s="23">
        <v>9194.985</v>
      </c>
      <c r="D260" s="23">
        <v>10053.207</v>
      </c>
      <c r="E260" s="23">
        <v>0</v>
      </c>
      <c r="F260" s="23">
        <v>0</v>
      </c>
      <c r="G260" s="23">
        <v>1</v>
      </c>
      <c r="H260" s="18">
        <v>0</v>
      </c>
      <c r="I260" s="18">
        <v>0</v>
      </c>
      <c r="J260" s="18">
        <v>0</v>
      </c>
      <c r="K260" s="21">
        <v>4</v>
      </c>
      <c r="L260" s="21">
        <v>1</v>
      </c>
      <c r="M260" s="21">
        <v>0</v>
      </c>
      <c r="N260" s="21">
        <v>0</v>
      </c>
      <c r="O260" s="21">
        <v>0</v>
      </c>
      <c r="P260" s="21">
        <v>2.768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3">
        <v>683</v>
      </c>
      <c r="B261" s="23" t="s">
        <v>388</v>
      </c>
      <c r="C261" s="23">
        <v>1055.668</v>
      </c>
      <c r="D261" s="23">
        <v>1237.492</v>
      </c>
      <c r="E261" s="23">
        <v>0</v>
      </c>
      <c r="F261" s="23">
        <v>0</v>
      </c>
      <c r="G261" s="23">
        <v>1</v>
      </c>
      <c r="H261" s="18">
        <v>0</v>
      </c>
      <c r="I261" s="18">
        <v>0</v>
      </c>
      <c r="J261" s="18">
        <v>0</v>
      </c>
      <c r="K261" s="21">
        <v>4</v>
      </c>
      <c r="L261" s="21">
        <v>0</v>
      </c>
      <c r="M261" s="21">
        <v>0</v>
      </c>
      <c r="N261" s="21">
        <v>1</v>
      </c>
      <c r="O261" s="21">
        <v>0</v>
      </c>
      <c r="P261" s="21">
        <v>3.021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3">
        <v>806</v>
      </c>
      <c r="B262" s="23" t="s">
        <v>389</v>
      </c>
      <c r="C262" s="23">
        <v>8251.555</v>
      </c>
      <c r="D262" s="23">
        <v>9030.313</v>
      </c>
      <c r="E262" s="23">
        <v>0</v>
      </c>
      <c r="F262" s="23">
        <v>0</v>
      </c>
      <c r="G262" s="23">
        <v>1</v>
      </c>
      <c r="H262" s="18">
        <v>0</v>
      </c>
      <c r="I262" s="18">
        <v>0</v>
      </c>
      <c r="J262" s="18">
        <v>0</v>
      </c>
      <c r="K262" s="21">
        <v>4</v>
      </c>
      <c r="L262" s="21">
        <v>0</v>
      </c>
      <c r="M262" s="21">
        <v>0</v>
      </c>
      <c r="N262" s="21">
        <v>1</v>
      </c>
      <c r="O262" s="21">
        <v>0</v>
      </c>
      <c r="P262" s="21">
        <v>0.619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3">
        <v>807</v>
      </c>
      <c r="B263" s="23" t="s">
        <v>45</v>
      </c>
      <c r="C263" s="23">
        <v>17863.279</v>
      </c>
      <c r="D263" s="23">
        <v>19790.666</v>
      </c>
      <c r="E263" s="23">
        <v>0</v>
      </c>
      <c r="F263" s="23">
        <v>0</v>
      </c>
      <c r="G263" s="23">
        <v>1</v>
      </c>
      <c r="H263" s="18">
        <v>0</v>
      </c>
      <c r="I263" s="18">
        <v>0</v>
      </c>
      <c r="J263" s="18">
        <v>0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3.2</v>
      </c>
      <c r="Q263" s="21">
        <v>0</v>
      </c>
      <c r="R263" s="21">
        <v>1</v>
      </c>
      <c r="S263" s="22"/>
      <c r="T263" s="22"/>
      <c r="U263" s="22"/>
      <c r="V263" s="22"/>
      <c r="W263" s="22"/>
    </row>
    <row r="264" ht="16.5" spans="1:23">
      <c r="A264" s="23">
        <v>808</v>
      </c>
      <c r="B264" s="23" t="s">
        <v>390</v>
      </c>
      <c r="C264" s="23">
        <v>8190.194</v>
      </c>
      <c r="D264" s="23">
        <v>9238.24</v>
      </c>
      <c r="E264" s="23">
        <v>0</v>
      </c>
      <c r="F264" s="23">
        <v>0</v>
      </c>
      <c r="G264" s="23">
        <v>1</v>
      </c>
      <c r="H264" s="18">
        <v>0</v>
      </c>
      <c r="I264" s="18">
        <v>0</v>
      </c>
      <c r="J264" s="18">
        <v>0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-4.795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3">
        <v>814</v>
      </c>
      <c r="B265" s="23" t="s">
        <v>391</v>
      </c>
      <c r="C265" s="23">
        <v>8197.102</v>
      </c>
      <c r="D265" s="23">
        <v>9222.486</v>
      </c>
      <c r="E265" s="23">
        <v>0</v>
      </c>
      <c r="F265" s="23">
        <v>0</v>
      </c>
      <c r="G265" s="23">
        <v>1</v>
      </c>
      <c r="H265" s="18">
        <v>0</v>
      </c>
      <c r="I265" s="18">
        <v>0</v>
      </c>
      <c r="J265" s="18">
        <v>0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1.4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3">
        <v>815</v>
      </c>
      <c r="B266" s="23" t="s">
        <v>392</v>
      </c>
      <c r="C266" s="23">
        <v>18309.822</v>
      </c>
      <c r="D266" s="23">
        <v>20302.553</v>
      </c>
      <c r="E266" s="23">
        <v>0</v>
      </c>
      <c r="F266" s="23">
        <v>0</v>
      </c>
      <c r="G266" s="23">
        <v>1</v>
      </c>
      <c r="H266" s="18">
        <v>0</v>
      </c>
      <c r="I266" s="18">
        <v>0</v>
      </c>
      <c r="J266" s="18">
        <v>0</v>
      </c>
      <c r="K266" s="21">
        <v>2</v>
      </c>
      <c r="L266" s="21">
        <v>1</v>
      </c>
      <c r="M266" s="21">
        <v>0</v>
      </c>
      <c r="N266" s="21">
        <v>0</v>
      </c>
      <c r="O266" s="21">
        <v>0</v>
      </c>
      <c r="P266" s="21">
        <v>6.179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3">
        <v>841</v>
      </c>
      <c r="B267" s="23" t="s">
        <v>393</v>
      </c>
      <c r="C267" s="23">
        <v>8219.974</v>
      </c>
      <c r="D267" s="23">
        <v>9252.348</v>
      </c>
      <c r="E267" s="23">
        <v>0</v>
      </c>
      <c r="F267" s="23">
        <v>0</v>
      </c>
      <c r="G267" s="23">
        <v>1</v>
      </c>
      <c r="H267" s="18">
        <v>0</v>
      </c>
      <c r="I267" s="18">
        <v>0</v>
      </c>
      <c r="J267" s="18">
        <v>0</v>
      </c>
      <c r="K267" s="21">
        <v>2</v>
      </c>
      <c r="L267" s="21">
        <v>0</v>
      </c>
      <c r="M267" s="21">
        <v>0</v>
      </c>
      <c r="N267" s="21">
        <v>1</v>
      </c>
      <c r="O267" s="21">
        <v>0</v>
      </c>
      <c r="P267" s="21">
        <v>19.622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3">
        <v>849</v>
      </c>
      <c r="B268" s="23" t="s">
        <v>394</v>
      </c>
      <c r="C268" s="23">
        <v>10180.973</v>
      </c>
      <c r="D268" s="23">
        <v>11870.45</v>
      </c>
      <c r="E268" s="23">
        <v>0</v>
      </c>
      <c r="F268" s="23">
        <v>0</v>
      </c>
      <c r="G268" s="23">
        <v>1</v>
      </c>
      <c r="H268" s="18">
        <v>0</v>
      </c>
      <c r="I268" s="18">
        <v>0</v>
      </c>
      <c r="J268" s="18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5.252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3">
        <v>911</v>
      </c>
      <c r="B269" s="23" t="s">
        <v>395</v>
      </c>
      <c r="C269" s="23">
        <v>6238.638</v>
      </c>
      <c r="D269" s="23">
        <v>6748.212</v>
      </c>
      <c r="E269" s="23">
        <v>0</v>
      </c>
      <c r="F269" s="23">
        <v>0</v>
      </c>
      <c r="G269" s="23">
        <v>1</v>
      </c>
      <c r="H269" s="18">
        <v>0</v>
      </c>
      <c r="I269" s="18">
        <v>0</v>
      </c>
      <c r="J269" s="18">
        <v>0</v>
      </c>
      <c r="K269" s="21">
        <v>1</v>
      </c>
      <c r="L269" s="21">
        <v>0</v>
      </c>
      <c r="M269" s="21">
        <v>0</v>
      </c>
      <c r="N269" s="21">
        <v>1</v>
      </c>
      <c r="O269" s="21">
        <v>0</v>
      </c>
      <c r="P269" s="21">
        <v>9.232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3">
        <v>913</v>
      </c>
      <c r="B270" s="23" t="s">
        <v>396</v>
      </c>
      <c r="C270" s="23">
        <v>8082.118</v>
      </c>
      <c r="D270" s="23">
        <v>9208.387</v>
      </c>
      <c r="E270" s="23">
        <v>0</v>
      </c>
      <c r="F270" s="23">
        <v>0</v>
      </c>
      <c r="G270" s="23">
        <v>1</v>
      </c>
      <c r="H270" s="18">
        <v>0</v>
      </c>
      <c r="I270" s="18">
        <v>0</v>
      </c>
      <c r="J270" s="18">
        <v>0</v>
      </c>
      <c r="K270" s="21">
        <v>4</v>
      </c>
      <c r="L270" s="21">
        <v>0</v>
      </c>
      <c r="M270" s="21">
        <v>0</v>
      </c>
      <c r="N270" s="21">
        <v>0</v>
      </c>
      <c r="O270" s="21">
        <v>0</v>
      </c>
      <c r="P270" s="21">
        <v>-2.655</v>
      </c>
      <c r="Q270" s="21">
        <v>0</v>
      </c>
      <c r="R270" s="21">
        <v>-1</v>
      </c>
      <c r="S270" s="22"/>
      <c r="T270" s="22"/>
      <c r="U270" s="22"/>
      <c r="V270" s="22"/>
      <c r="W270" s="22"/>
    </row>
    <row r="271" ht="16.5" spans="1:23">
      <c r="A271" s="23">
        <v>914</v>
      </c>
      <c r="B271" s="23" t="s">
        <v>397</v>
      </c>
      <c r="C271" s="23">
        <v>6345.357</v>
      </c>
      <c r="D271" s="23">
        <v>6932.146</v>
      </c>
      <c r="E271" s="23">
        <v>0</v>
      </c>
      <c r="F271" s="23">
        <v>0</v>
      </c>
      <c r="G271" s="23">
        <v>1</v>
      </c>
      <c r="H271" s="18">
        <v>0</v>
      </c>
      <c r="I271" s="18">
        <v>0</v>
      </c>
      <c r="J271" s="18">
        <v>0</v>
      </c>
      <c r="K271" s="21">
        <v>4</v>
      </c>
      <c r="L271" s="21">
        <v>1</v>
      </c>
      <c r="M271" s="21">
        <v>0</v>
      </c>
      <c r="N271" s="21">
        <v>0</v>
      </c>
      <c r="O271" s="21">
        <v>-1</v>
      </c>
      <c r="P271" s="21">
        <v>-24.076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3">
        <v>934</v>
      </c>
      <c r="B272" s="23" t="s">
        <v>398</v>
      </c>
      <c r="C272" s="23">
        <v>5967.102</v>
      </c>
      <c r="D272" s="23">
        <v>6476.935</v>
      </c>
      <c r="E272" s="23">
        <v>0</v>
      </c>
      <c r="F272" s="23">
        <v>0</v>
      </c>
      <c r="G272" s="23">
        <v>1</v>
      </c>
      <c r="H272" s="18">
        <v>0</v>
      </c>
      <c r="I272" s="18">
        <v>0</v>
      </c>
      <c r="J272" s="18">
        <v>0</v>
      </c>
      <c r="K272" s="21">
        <v>4</v>
      </c>
      <c r="L272" s="21">
        <v>2</v>
      </c>
      <c r="M272" s="21">
        <v>-1</v>
      </c>
      <c r="N272" s="21">
        <v>1</v>
      </c>
      <c r="O272" s="21">
        <v>0</v>
      </c>
      <c r="P272" s="21">
        <v>6.73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3">
        <v>942</v>
      </c>
      <c r="B273" s="23" t="s">
        <v>399</v>
      </c>
      <c r="C273" s="23">
        <v>9875.042</v>
      </c>
      <c r="D273" s="23">
        <v>10620.167</v>
      </c>
      <c r="E273" s="23">
        <v>0</v>
      </c>
      <c r="F273" s="23">
        <v>0</v>
      </c>
      <c r="G273" s="23">
        <v>1</v>
      </c>
      <c r="H273" s="18">
        <v>0</v>
      </c>
      <c r="I273" s="18">
        <v>0</v>
      </c>
      <c r="J273" s="18">
        <v>0</v>
      </c>
      <c r="K273" s="21">
        <v>4</v>
      </c>
      <c r="L273" s="21">
        <v>0</v>
      </c>
      <c r="M273" s="21">
        <v>0</v>
      </c>
      <c r="N273" s="21">
        <v>0</v>
      </c>
      <c r="O273" s="21">
        <v>0</v>
      </c>
      <c r="P273" s="21">
        <v>-0.133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3">
        <v>974</v>
      </c>
      <c r="B274" s="23" t="s">
        <v>400</v>
      </c>
      <c r="C274" s="23">
        <v>6677.932</v>
      </c>
      <c r="D274" s="23">
        <v>7267.968</v>
      </c>
      <c r="E274" s="23">
        <v>0</v>
      </c>
      <c r="F274" s="23">
        <v>0</v>
      </c>
      <c r="G274" s="23">
        <v>1</v>
      </c>
      <c r="H274" s="18">
        <v>0</v>
      </c>
      <c r="I274" s="18">
        <v>0</v>
      </c>
      <c r="J274" s="18">
        <v>0</v>
      </c>
      <c r="K274" s="21">
        <v>4</v>
      </c>
      <c r="L274" s="21">
        <v>1</v>
      </c>
      <c r="M274" s="21">
        <v>0</v>
      </c>
      <c r="N274" s="21">
        <v>1</v>
      </c>
      <c r="O274" s="21">
        <v>0</v>
      </c>
      <c r="P274" s="21">
        <v>3.365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3">
        <v>991</v>
      </c>
      <c r="B275" s="23" t="s">
        <v>21</v>
      </c>
      <c r="C275" s="23">
        <v>8625.144</v>
      </c>
      <c r="D275" s="23">
        <v>9696.62</v>
      </c>
      <c r="E275" s="23">
        <v>0</v>
      </c>
      <c r="F275" s="23">
        <v>0</v>
      </c>
      <c r="G275" s="23">
        <v>1</v>
      </c>
      <c r="H275" s="18">
        <v>0</v>
      </c>
      <c r="I275" s="18">
        <v>0</v>
      </c>
      <c r="J275" s="18">
        <v>0</v>
      </c>
      <c r="K275" s="21">
        <v>4</v>
      </c>
      <c r="L275" s="21">
        <v>1</v>
      </c>
      <c r="M275" s="21">
        <v>0</v>
      </c>
      <c r="N275" s="21">
        <v>1</v>
      </c>
      <c r="O275" s="21">
        <v>0</v>
      </c>
      <c r="P275" s="21">
        <v>4.52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3">
        <v>992</v>
      </c>
      <c r="B276" s="23" t="s">
        <v>5</v>
      </c>
      <c r="C276" s="23">
        <v>5713.244</v>
      </c>
      <c r="D276" s="23">
        <v>6186.443</v>
      </c>
      <c r="E276" s="23">
        <v>0</v>
      </c>
      <c r="F276" s="23">
        <v>0</v>
      </c>
      <c r="G276" s="23">
        <v>1</v>
      </c>
      <c r="H276" s="18">
        <v>0</v>
      </c>
      <c r="I276" s="18">
        <v>0</v>
      </c>
      <c r="J276" s="18">
        <v>0</v>
      </c>
      <c r="K276" s="21">
        <v>1</v>
      </c>
      <c r="L276" s="21">
        <v>2</v>
      </c>
      <c r="M276" s="21">
        <v>0</v>
      </c>
      <c r="N276" s="21">
        <v>1</v>
      </c>
      <c r="O276" s="21">
        <v>0</v>
      </c>
      <c r="P276" s="21">
        <v>13.136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3">
        <v>399240</v>
      </c>
      <c r="B277" s="23" t="s">
        <v>401</v>
      </c>
      <c r="C277" s="23">
        <v>1540.334</v>
      </c>
      <c r="D277" s="23">
        <v>1731.158</v>
      </c>
      <c r="E277" s="23">
        <v>0</v>
      </c>
      <c r="F277" s="23">
        <v>0</v>
      </c>
      <c r="G277" s="23">
        <v>1</v>
      </c>
      <c r="H277" s="18">
        <v>0</v>
      </c>
      <c r="I277" s="18">
        <v>0</v>
      </c>
      <c r="J277" s="18">
        <v>0</v>
      </c>
      <c r="K277" s="21">
        <v>4</v>
      </c>
      <c r="L277" s="21">
        <v>0</v>
      </c>
      <c r="M277" s="21">
        <v>0</v>
      </c>
      <c r="N277" s="21">
        <v>1</v>
      </c>
      <c r="O277" s="21">
        <v>0</v>
      </c>
      <c r="P277" s="21">
        <v>3.175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3">
        <v>399265</v>
      </c>
      <c r="B278" s="23" t="s">
        <v>402</v>
      </c>
      <c r="C278" s="23">
        <v>1003.934</v>
      </c>
      <c r="D278" s="23">
        <v>1168.84</v>
      </c>
      <c r="E278" s="23">
        <v>0</v>
      </c>
      <c r="F278" s="23">
        <v>0</v>
      </c>
      <c r="G278" s="23">
        <v>1</v>
      </c>
      <c r="H278" s="18">
        <v>0</v>
      </c>
      <c r="I278" s="18">
        <v>0</v>
      </c>
      <c r="J278" s="18">
        <v>0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6.383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3">
        <v>399275</v>
      </c>
      <c r="B279" s="23" t="s">
        <v>403</v>
      </c>
      <c r="C279" s="23">
        <v>2561.6</v>
      </c>
      <c r="D279" s="23">
        <v>2965.674</v>
      </c>
      <c r="E279" s="23">
        <v>0</v>
      </c>
      <c r="F279" s="23">
        <v>0</v>
      </c>
      <c r="G279" s="23">
        <v>1</v>
      </c>
      <c r="H279" s="18">
        <v>0</v>
      </c>
      <c r="I279" s="18">
        <v>0</v>
      </c>
      <c r="J279" s="18">
        <v>0</v>
      </c>
      <c r="K279" s="21">
        <v>4</v>
      </c>
      <c r="L279" s="21">
        <v>1</v>
      </c>
      <c r="M279" s="21">
        <v>0</v>
      </c>
      <c r="N279" s="21">
        <v>1</v>
      </c>
      <c r="O279" s="21">
        <v>0</v>
      </c>
      <c r="P279" s="21">
        <v>0.888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3">
        <v>399280</v>
      </c>
      <c r="B280" s="23" t="s">
        <v>404</v>
      </c>
      <c r="C280" s="23">
        <v>2013.288</v>
      </c>
      <c r="D280" s="23">
        <v>2274.276</v>
      </c>
      <c r="E280" s="23">
        <v>0</v>
      </c>
      <c r="F280" s="23">
        <v>0</v>
      </c>
      <c r="G280" s="23">
        <v>1</v>
      </c>
      <c r="H280" s="18">
        <v>0</v>
      </c>
      <c r="I280" s="18">
        <v>0</v>
      </c>
      <c r="J280" s="18">
        <v>0</v>
      </c>
      <c r="K280" s="21">
        <v>4</v>
      </c>
      <c r="L280" s="21">
        <v>0</v>
      </c>
      <c r="M280" s="21">
        <v>0</v>
      </c>
      <c r="N280" s="21">
        <v>1</v>
      </c>
      <c r="O280" s="21">
        <v>0</v>
      </c>
      <c r="P280" s="21">
        <v>1.223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3">
        <v>399356</v>
      </c>
      <c r="B281" s="23" t="s">
        <v>405</v>
      </c>
      <c r="C281" s="23">
        <v>9842.891</v>
      </c>
      <c r="D281" s="23">
        <v>10809.468</v>
      </c>
      <c r="E281" s="23">
        <v>0</v>
      </c>
      <c r="F281" s="23">
        <v>0</v>
      </c>
      <c r="G281" s="23">
        <v>1</v>
      </c>
      <c r="H281" s="18">
        <v>0</v>
      </c>
      <c r="I281" s="18">
        <v>0</v>
      </c>
      <c r="J281" s="18">
        <v>0</v>
      </c>
      <c r="K281" s="21">
        <v>4</v>
      </c>
      <c r="L281" s="21">
        <v>2</v>
      </c>
      <c r="M281" s="21">
        <v>0</v>
      </c>
      <c r="N281" s="21">
        <v>1</v>
      </c>
      <c r="O281" s="21">
        <v>0</v>
      </c>
      <c r="P281" s="21">
        <v>0.523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3">
        <v>399386</v>
      </c>
      <c r="B282" s="23" t="s">
        <v>406</v>
      </c>
      <c r="C282" s="23">
        <v>5606.117</v>
      </c>
      <c r="D282" s="23">
        <v>6323.43</v>
      </c>
      <c r="E282" s="23">
        <v>0</v>
      </c>
      <c r="F282" s="23">
        <v>0</v>
      </c>
      <c r="G282" s="23">
        <v>1</v>
      </c>
      <c r="H282" s="18">
        <v>0</v>
      </c>
      <c r="I282" s="18">
        <v>0</v>
      </c>
      <c r="J282" s="18">
        <v>0</v>
      </c>
      <c r="K282" s="21">
        <v>4</v>
      </c>
      <c r="L282" s="21">
        <v>1</v>
      </c>
      <c r="M282" s="21">
        <v>0</v>
      </c>
      <c r="N282" s="21">
        <v>0</v>
      </c>
      <c r="O282" s="21">
        <v>0</v>
      </c>
      <c r="P282" s="21">
        <v>-0.607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3">
        <v>399387</v>
      </c>
      <c r="B283" s="23" t="s">
        <v>407</v>
      </c>
      <c r="C283" s="23">
        <v>5365.915</v>
      </c>
      <c r="D283" s="23">
        <v>5834.988</v>
      </c>
      <c r="E283" s="23">
        <v>0</v>
      </c>
      <c r="F283" s="23">
        <v>0</v>
      </c>
      <c r="G283" s="23">
        <v>1</v>
      </c>
      <c r="H283" s="18">
        <v>0</v>
      </c>
      <c r="I283" s="18">
        <v>0</v>
      </c>
      <c r="J283" s="18">
        <v>0</v>
      </c>
      <c r="K283" s="21">
        <v>4</v>
      </c>
      <c r="L283" s="21">
        <v>1</v>
      </c>
      <c r="M283" s="21">
        <v>0</v>
      </c>
      <c r="N283" s="21">
        <v>0</v>
      </c>
      <c r="O283" s="21">
        <v>0</v>
      </c>
      <c r="P283" s="21">
        <v>1.391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3">
        <v>399394</v>
      </c>
      <c r="B284" s="23" t="s">
        <v>408</v>
      </c>
      <c r="C284" s="23">
        <v>8359.804</v>
      </c>
      <c r="D284" s="23">
        <v>9437.81</v>
      </c>
      <c r="E284" s="23">
        <v>0</v>
      </c>
      <c r="F284" s="23">
        <v>0</v>
      </c>
      <c r="G284" s="23">
        <v>1</v>
      </c>
      <c r="H284" s="18">
        <v>0</v>
      </c>
      <c r="I284" s="18">
        <v>0</v>
      </c>
      <c r="J284" s="18">
        <v>0</v>
      </c>
      <c r="K284" s="21">
        <v>4</v>
      </c>
      <c r="L284" s="21">
        <v>1</v>
      </c>
      <c r="M284" s="21">
        <v>0</v>
      </c>
      <c r="N284" s="21">
        <v>1</v>
      </c>
      <c r="O284" s="21">
        <v>0</v>
      </c>
      <c r="P284" s="21">
        <v>1.294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3">
        <v>399396</v>
      </c>
      <c r="B285" s="23" t="s">
        <v>409</v>
      </c>
      <c r="C285" s="23">
        <v>17089.537</v>
      </c>
      <c r="D285" s="23">
        <v>18941.932</v>
      </c>
      <c r="E285" s="23">
        <v>0</v>
      </c>
      <c r="F285" s="23">
        <v>0</v>
      </c>
      <c r="G285" s="23">
        <v>1</v>
      </c>
      <c r="H285" s="18">
        <v>0</v>
      </c>
      <c r="I285" s="18">
        <v>0</v>
      </c>
      <c r="J285" s="18">
        <v>0</v>
      </c>
      <c r="K285" s="21">
        <v>4</v>
      </c>
      <c r="L285" s="21">
        <v>2</v>
      </c>
      <c r="M285" s="21">
        <v>0</v>
      </c>
      <c r="N285" s="21">
        <v>1</v>
      </c>
      <c r="O285" s="21">
        <v>0</v>
      </c>
      <c r="P285" s="21">
        <v>2.407</v>
      </c>
      <c r="Q285" s="21">
        <v>1</v>
      </c>
      <c r="R285" s="21">
        <v>0</v>
      </c>
      <c r="S285" s="22"/>
      <c r="T285" s="22"/>
      <c r="U285" s="22"/>
      <c r="V285" s="22"/>
      <c r="W285" s="22"/>
    </row>
    <row r="286" ht="16.5" spans="1:23">
      <c r="A286" s="23">
        <v>399420</v>
      </c>
      <c r="B286" s="23" t="s">
        <v>410</v>
      </c>
      <c r="C286" s="23">
        <v>1460.544</v>
      </c>
      <c r="D286" s="23">
        <v>1677.647</v>
      </c>
      <c r="E286" s="23">
        <v>0</v>
      </c>
      <c r="F286" s="23">
        <v>0</v>
      </c>
      <c r="G286" s="23">
        <v>1</v>
      </c>
      <c r="H286" s="18">
        <v>0</v>
      </c>
      <c r="I286" s="18">
        <v>0</v>
      </c>
      <c r="J286" s="18">
        <v>0</v>
      </c>
      <c r="K286" s="21">
        <v>4</v>
      </c>
      <c r="L286" s="21">
        <v>0</v>
      </c>
      <c r="M286" s="21">
        <v>0</v>
      </c>
      <c r="N286" s="21">
        <v>1</v>
      </c>
      <c r="O286" s="21">
        <v>0</v>
      </c>
      <c r="P286" s="21">
        <v>-0.043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3">
        <v>399437</v>
      </c>
      <c r="B287" s="23" t="s">
        <v>411</v>
      </c>
      <c r="C287" s="23">
        <v>6421.368</v>
      </c>
      <c r="D287" s="23">
        <v>7255.791</v>
      </c>
      <c r="E287" s="23">
        <v>0</v>
      </c>
      <c r="F287" s="23">
        <v>0</v>
      </c>
      <c r="G287" s="23">
        <v>1</v>
      </c>
      <c r="H287" s="18">
        <v>0</v>
      </c>
      <c r="I287" s="18">
        <v>0</v>
      </c>
      <c r="J287" s="18">
        <v>0</v>
      </c>
      <c r="K287" s="21">
        <v>4</v>
      </c>
      <c r="L287" s="21">
        <v>1</v>
      </c>
      <c r="M287" s="21">
        <v>0</v>
      </c>
      <c r="N287" s="21">
        <v>0</v>
      </c>
      <c r="O287" s="21">
        <v>0</v>
      </c>
      <c r="P287" s="21">
        <v>-0.122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3">
        <v>399441</v>
      </c>
      <c r="B288" s="23" t="s">
        <v>412</v>
      </c>
      <c r="C288" s="23">
        <v>2115.149</v>
      </c>
      <c r="D288" s="23">
        <v>2420.422</v>
      </c>
      <c r="E288" s="23">
        <v>0</v>
      </c>
      <c r="F288" s="23">
        <v>0</v>
      </c>
      <c r="G288" s="23">
        <v>1</v>
      </c>
      <c r="H288" s="18">
        <v>0</v>
      </c>
      <c r="I288" s="18">
        <v>0</v>
      </c>
      <c r="J288" s="18">
        <v>0</v>
      </c>
      <c r="K288" s="21">
        <v>4</v>
      </c>
      <c r="L288" s="21">
        <v>2</v>
      </c>
      <c r="M288" s="21">
        <v>0</v>
      </c>
      <c r="N288" s="21">
        <v>0</v>
      </c>
      <c r="O288" s="21">
        <v>0</v>
      </c>
      <c r="P288" s="21">
        <v>1.429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3">
        <v>399618</v>
      </c>
      <c r="B289" s="23" t="s">
        <v>413</v>
      </c>
      <c r="C289" s="23">
        <v>7867.968</v>
      </c>
      <c r="D289" s="23">
        <v>8808.776</v>
      </c>
      <c r="E289" s="23">
        <v>0</v>
      </c>
      <c r="F289" s="23">
        <v>0</v>
      </c>
      <c r="G289" s="23">
        <v>1</v>
      </c>
      <c r="H289" s="18">
        <v>0</v>
      </c>
      <c r="I289" s="18">
        <v>0</v>
      </c>
      <c r="J289" s="18">
        <v>0</v>
      </c>
      <c r="K289" s="21">
        <v>4</v>
      </c>
      <c r="L289" s="21">
        <v>2</v>
      </c>
      <c r="M289" s="21">
        <v>0</v>
      </c>
      <c r="N289" s="21">
        <v>1</v>
      </c>
      <c r="O289" s="21">
        <v>0</v>
      </c>
      <c r="P289" s="21">
        <v>-1.963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3">
        <v>399647</v>
      </c>
      <c r="B290" s="23" t="s">
        <v>414</v>
      </c>
      <c r="C290" s="23">
        <v>7746.418</v>
      </c>
      <c r="D290" s="23">
        <v>8636.83</v>
      </c>
      <c r="E290" s="23">
        <v>0</v>
      </c>
      <c r="F290" s="23">
        <v>0</v>
      </c>
      <c r="G290" s="23">
        <v>1</v>
      </c>
      <c r="H290" s="18">
        <v>0</v>
      </c>
      <c r="I290" s="18">
        <v>0</v>
      </c>
      <c r="J290" s="18">
        <v>0</v>
      </c>
      <c r="K290" s="21">
        <v>4</v>
      </c>
      <c r="L290" s="21">
        <v>2</v>
      </c>
      <c r="M290" s="21">
        <v>0</v>
      </c>
      <c r="N290" s="21">
        <v>0</v>
      </c>
      <c r="O290" s="21">
        <v>0</v>
      </c>
      <c r="P290" s="21">
        <v>2.107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3">
        <v>399685</v>
      </c>
      <c r="B291" s="23" t="s">
        <v>415</v>
      </c>
      <c r="C291" s="23">
        <v>1600.414</v>
      </c>
      <c r="D291" s="23">
        <v>1787.521</v>
      </c>
      <c r="E291" s="23">
        <v>0</v>
      </c>
      <c r="F291" s="23">
        <v>0</v>
      </c>
      <c r="G291" s="23">
        <v>1</v>
      </c>
      <c r="H291" s="18">
        <v>0</v>
      </c>
      <c r="I291" s="18">
        <v>0</v>
      </c>
      <c r="J291" s="18">
        <v>0</v>
      </c>
      <c r="K291" s="21">
        <v>4</v>
      </c>
      <c r="L291" s="21">
        <v>2</v>
      </c>
      <c r="M291" s="21">
        <v>0</v>
      </c>
      <c r="N291" s="21">
        <v>0</v>
      </c>
      <c r="O291" s="21">
        <v>0</v>
      </c>
      <c r="P291" s="21">
        <v>6.674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3">
        <v>399707</v>
      </c>
      <c r="B292" s="23" t="s">
        <v>416</v>
      </c>
      <c r="C292" s="23">
        <v>6213.385</v>
      </c>
      <c r="D292" s="23">
        <v>6976.547</v>
      </c>
      <c r="E292" s="23">
        <v>0</v>
      </c>
      <c r="F292" s="23">
        <v>0</v>
      </c>
      <c r="G292" s="23">
        <v>1</v>
      </c>
      <c r="H292" s="18">
        <v>0</v>
      </c>
      <c r="I292" s="18">
        <v>0</v>
      </c>
      <c r="J292" s="18">
        <v>0</v>
      </c>
      <c r="K292" s="21">
        <v>4</v>
      </c>
      <c r="L292" s="21">
        <v>1</v>
      </c>
      <c r="M292" s="21">
        <v>0</v>
      </c>
      <c r="N292" s="21">
        <v>1</v>
      </c>
      <c r="O292" s="21">
        <v>-1</v>
      </c>
      <c r="P292" s="21">
        <v>-1.18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3">
        <v>399812</v>
      </c>
      <c r="B293" s="23" t="s">
        <v>417</v>
      </c>
      <c r="C293" s="23">
        <v>6235.404</v>
      </c>
      <c r="D293" s="23">
        <v>6731.224</v>
      </c>
      <c r="E293" s="23">
        <v>0</v>
      </c>
      <c r="F293" s="23">
        <v>0</v>
      </c>
      <c r="G293" s="23">
        <v>1</v>
      </c>
      <c r="H293" s="18">
        <v>0</v>
      </c>
      <c r="I293" s="18">
        <v>0</v>
      </c>
      <c r="J293" s="18">
        <v>0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21.426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3">
        <v>399913</v>
      </c>
      <c r="B294" s="23" t="s">
        <v>418</v>
      </c>
      <c r="C294" s="23">
        <v>8082.117</v>
      </c>
      <c r="D294" s="23">
        <v>9208.387</v>
      </c>
      <c r="E294" s="23">
        <v>0</v>
      </c>
      <c r="F294" s="23">
        <v>0</v>
      </c>
      <c r="G294" s="23">
        <v>1</v>
      </c>
      <c r="H294" s="18">
        <v>0</v>
      </c>
      <c r="I294" s="18">
        <v>0</v>
      </c>
      <c r="J294" s="18">
        <v>0</v>
      </c>
      <c r="K294" s="21">
        <v>4</v>
      </c>
      <c r="L294" s="21">
        <v>2</v>
      </c>
      <c r="M294" s="21">
        <v>0</v>
      </c>
      <c r="N294" s="21">
        <v>0</v>
      </c>
      <c r="O294" s="21">
        <v>0</v>
      </c>
      <c r="P294" s="21">
        <v>1.547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3">
        <v>399914</v>
      </c>
      <c r="B295" s="23" t="s">
        <v>419</v>
      </c>
      <c r="C295" s="23">
        <v>6345.357</v>
      </c>
      <c r="D295" s="23">
        <v>6932.146</v>
      </c>
      <c r="E295" s="23">
        <v>0</v>
      </c>
      <c r="F295" s="23">
        <v>0</v>
      </c>
      <c r="G295" s="23">
        <v>1</v>
      </c>
      <c r="H295" s="18">
        <v>0</v>
      </c>
      <c r="I295" s="18">
        <v>0</v>
      </c>
      <c r="J295" s="18">
        <v>0</v>
      </c>
      <c r="K295" s="21">
        <v>4</v>
      </c>
      <c r="L295" s="21">
        <v>2</v>
      </c>
      <c r="M295" s="21">
        <v>0</v>
      </c>
      <c r="N295" s="21">
        <v>1</v>
      </c>
      <c r="O295" s="21">
        <v>0</v>
      </c>
      <c r="P295" s="21">
        <v>8.551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3">
        <v>399934</v>
      </c>
      <c r="B296" s="23" t="s">
        <v>398</v>
      </c>
      <c r="C296" s="23">
        <v>5967.102</v>
      </c>
      <c r="D296" s="23">
        <v>6476.935</v>
      </c>
      <c r="E296" s="23">
        <v>0</v>
      </c>
      <c r="F296" s="23">
        <v>0</v>
      </c>
      <c r="G296" s="23">
        <v>1</v>
      </c>
      <c r="H296" s="18">
        <v>0</v>
      </c>
      <c r="I296" s="18">
        <v>0</v>
      </c>
      <c r="J296" s="18">
        <v>0</v>
      </c>
      <c r="K296" s="21">
        <v>4</v>
      </c>
      <c r="L296" s="21">
        <v>2</v>
      </c>
      <c r="M296" s="21">
        <v>0</v>
      </c>
      <c r="N296" s="21">
        <v>1</v>
      </c>
      <c r="O296" s="21">
        <v>0</v>
      </c>
      <c r="P296" s="21">
        <v>3.921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3">
        <v>399966</v>
      </c>
      <c r="B297" s="23" t="s">
        <v>420</v>
      </c>
      <c r="C297" s="23">
        <v>6134.766</v>
      </c>
      <c r="D297" s="23">
        <v>7024.012</v>
      </c>
      <c r="E297" s="23">
        <v>0</v>
      </c>
      <c r="F297" s="23">
        <v>0</v>
      </c>
      <c r="G297" s="23">
        <v>1</v>
      </c>
      <c r="H297" s="18">
        <v>0</v>
      </c>
      <c r="I297" s="18">
        <v>0</v>
      </c>
      <c r="J297" s="18">
        <v>0</v>
      </c>
      <c r="K297" s="21">
        <v>4</v>
      </c>
      <c r="L297" s="21">
        <v>1</v>
      </c>
      <c r="M297" s="21">
        <v>0</v>
      </c>
      <c r="N297" s="21">
        <v>1</v>
      </c>
      <c r="O297" s="21">
        <v>0</v>
      </c>
      <c r="P297" s="21">
        <v>0.969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3">
        <v>399975</v>
      </c>
      <c r="B298" s="23" t="s">
        <v>421</v>
      </c>
      <c r="C298" s="23">
        <v>809.664</v>
      </c>
      <c r="D298" s="23">
        <v>909.066</v>
      </c>
      <c r="E298" s="23">
        <v>0</v>
      </c>
      <c r="F298" s="23">
        <v>0</v>
      </c>
      <c r="G298" s="23">
        <v>1</v>
      </c>
      <c r="H298" s="18">
        <v>0</v>
      </c>
      <c r="I298" s="18">
        <v>0</v>
      </c>
      <c r="J298" s="18">
        <v>0</v>
      </c>
      <c r="K298" s="21">
        <v>4</v>
      </c>
      <c r="L298" s="21">
        <v>1</v>
      </c>
      <c r="M298" s="21">
        <v>0</v>
      </c>
      <c r="N298" s="21">
        <v>1</v>
      </c>
      <c r="O298" s="21">
        <v>0</v>
      </c>
      <c r="P298" s="21">
        <v>1.925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3">
        <v>399983</v>
      </c>
      <c r="B299" s="23" t="s">
        <v>422</v>
      </c>
      <c r="C299" s="23">
        <v>1969.744</v>
      </c>
      <c r="D299" s="23">
        <v>2336.817</v>
      </c>
      <c r="E299" s="23">
        <v>0</v>
      </c>
      <c r="F299" s="23">
        <v>0</v>
      </c>
      <c r="G299" s="23">
        <v>1</v>
      </c>
      <c r="H299" s="18">
        <v>0</v>
      </c>
      <c r="I299" s="18">
        <v>0</v>
      </c>
      <c r="J299" s="18">
        <v>0</v>
      </c>
      <c r="K299" s="21">
        <v>4</v>
      </c>
      <c r="L299" s="21">
        <v>1</v>
      </c>
      <c r="M299" s="21">
        <v>0</v>
      </c>
      <c r="N299" s="21">
        <v>1</v>
      </c>
      <c r="O299" s="21">
        <v>0</v>
      </c>
      <c r="P299" s="21">
        <v>0.261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3">
        <v>399987</v>
      </c>
      <c r="B300" s="23" t="s">
        <v>423</v>
      </c>
      <c r="C300" s="23">
        <v>4885.546</v>
      </c>
      <c r="D300" s="23">
        <v>5643.404</v>
      </c>
      <c r="E300" s="23">
        <v>0</v>
      </c>
      <c r="F300" s="23">
        <v>0</v>
      </c>
      <c r="G300" s="23">
        <v>1</v>
      </c>
      <c r="H300" s="18">
        <v>0</v>
      </c>
      <c r="I300" s="18">
        <v>0</v>
      </c>
      <c r="J300" s="18">
        <v>0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2.946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3">
        <v>399993</v>
      </c>
      <c r="B301" s="23" t="s">
        <v>424</v>
      </c>
      <c r="C301" s="23">
        <v>2561.155</v>
      </c>
      <c r="D301" s="23">
        <v>2975.202</v>
      </c>
      <c r="E301" s="23">
        <v>0</v>
      </c>
      <c r="F301" s="23">
        <v>0</v>
      </c>
      <c r="G301" s="23">
        <v>1</v>
      </c>
      <c r="H301" s="18">
        <v>0</v>
      </c>
      <c r="I301" s="18">
        <v>0</v>
      </c>
      <c r="J301" s="18">
        <v>0</v>
      </c>
      <c r="K301" s="21">
        <v>4</v>
      </c>
      <c r="L301" s="21">
        <v>1</v>
      </c>
      <c r="M301" s="21">
        <v>0</v>
      </c>
      <c r="N301" s="21">
        <v>1</v>
      </c>
      <c r="O301" s="21">
        <v>0</v>
      </c>
      <c r="P301" s="21">
        <v>0.114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3">
        <v>399997</v>
      </c>
      <c r="B302" s="23" t="s">
        <v>425</v>
      </c>
      <c r="C302" s="23">
        <v>8496.276</v>
      </c>
      <c r="D302" s="23">
        <v>9967.501</v>
      </c>
      <c r="E302" s="23">
        <v>0</v>
      </c>
      <c r="F302" s="23">
        <v>0</v>
      </c>
      <c r="G302" s="23">
        <v>1</v>
      </c>
      <c r="H302" s="18">
        <v>0</v>
      </c>
      <c r="I302" s="18">
        <v>0</v>
      </c>
      <c r="J302" s="18">
        <v>0</v>
      </c>
      <c r="K302" s="21">
        <v>4</v>
      </c>
      <c r="L302" s="21">
        <v>1</v>
      </c>
      <c r="M302" s="21">
        <v>0</v>
      </c>
      <c r="N302" s="21">
        <v>1</v>
      </c>
      <c r="O302" s="21">
        <v>0</v>
      </c>
      <c r="P302" s="21">
        <v>0.116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3">
        <v>980015</v>
      </c>
      <c r="B303" s="23" t="s">
        <v>426</v>
      </c>
      <c r="C303" s="23">
        <v>6218.81</v>
      </c>
      <c r="D303" s="23">
        <v>7092.881</v>
      </c>
      <c r="E303" s="23">
        <v>0</v>
      </c>
      <c r="F303" s="23">
        <v>0</v>
      </c>
      <c r="G303" s="23">
        <v>1</v>
      </c>
      <c r="H303" s="18">
        <v>0</v>
      </c>
      <c r="I303" s="18">
        <v>0</v>
      </c>
      <c r="J303" s="18">
        <v>0</v>
      </c>
      <c r="K303" s="21">
        <v>3</v>
      </c>
      <c r="L303" s="21">
        <v>2</v>
      </c>
      <c r="M303" s="21">
        <v>-1</v>
      </c>
      <c r="N303" s="21">
        <v>1</v>
      </c>
      <c r="O303" s="21">
        <v>0</v>
      </c>
      <c r="P303" s="21">
        <v>1.532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3">
        <v>980016</v>
      </c>
      <c r="B304" s="23" t="s">
        <v>427</v>
      </c>
      <c r="C304" s="23">
        <v>5984.468</v>
      </c>
      <c r="D304" s="23">
        <v>6777.682</v>
      </c>
      <c r="E304" s="23">
        <v>0</v>
      </c>
      <c r="F304" s="23">
        <v>0</v>
      </c>
      <c r="G304" s="23">
        <v>1</v>
      </c>
      <c r="H304" s="18">
        <v>0</v>
      </c>
      <c r="I304" s="18">
        <v>0</v>
      </c>
      <c r="J304" s="18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10" t="s">
        <v>428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2" t="s">
        <v>128</v>
      </c>
      <c r="L2" s="12" t="s">
        <v>129</v>
      </c>
      <c r="M2" s="12" t="s">
        <v>130</v>
      </c>
      <c r="N2" s="12" t="s">
        <v>131</v>
      </c>
      <c r="O2" s="12" t="s">
        <v>132</v>
      </c>
      <c r="P2" s="12" t="s">
        <v>133</v>
      </c>
      <c r="Q2" s="12" t="s">
        <v>134</v>
      </c>
      <c r="R2" s="12" t="s">
        <v>135</v>
      </c>
    </row>
    <row r="3" ht="20.25" spans="1:18">
      <c r="A3" s="5" t="s">
        <v>429</v>
      </c>
      <c r="B3" s="5" t="s">
        <v>430</v>
      </c>
      <c r="C3" s="5">
        <v>1250.472</v>
      </c>
      <c r="D3" s="5">
        <v>1307.469</v>
      </c>
      <c r="E3" s="5">
        <v>1</v>
      </c>
      <c r="F3" s="6">
        <v>0</v>
      </c>
      <c r="G3" s="6">
        <v>0</v>
      </c>
      <c r="H3" s="6">
        <v>1</v>
      </c>
      <c r="I3" s="6">
        <v>0.041</v>
      </c>
      <c r="J3" s="6">
        <v>4.398</v>
      </c>
      <c r="K3" s="13">
        <v>2</v>
      </c>
      <c r="L3" s="13">
        <v>1</v>
      </c>
      <c r="M3" s="13">
        <v>0</v>
      </c>
      <c r="N3" s="13">
        <v>0</v>
      </c>
      <c r="O3" s="13">
        <v>0</v>
      </c>
      <c r="P3" s="13">
        <v>0.515</v>
      </c>
      <c r="Q3" s="13">
        <v>0</v>
      </c>
      <c r="R3" s="13">
        <v>0</v>
      </c>
    </row>
    <row r="4" ht="20.25" spans="1:18">
      <c r="A4" s="5" t="s">
        <v>431</v>
      </c>
      <c r="B4" s="5" t="s">
        <v>432</v>
      </c>
      <c r="C4" s="5">
        <v>2223.896</v>
      </c>
      <c r="D4" s="5">
        <v>2495.723</v>
      </c>
      <c r="E4" s="5">
        <v>1</v>
      </c>
      <c r="F4" s="6">
        <v>0</v>
      </c>
      <c r="G4" s="6">
        <v>0</v>
      </c>
      <c r="H4" s="6">
        <v>1</v>
      </c>
      <c r="I4" s="6">
        <v>3.041</v>
      </c>
      <c r="J4" s="6">
        <v>13.602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8.627</v>
      </c>
      <c r="Q4" s="13">
        <v>0</v>
      </c>
      <c r="R4" s="13">
        <v>0</v>
      </c>
    </row>
    <row r="5" ht="20.25" spans="1:18">
      <c r="A5" s="5" t="s">
        <v>433</v>
      </c>
      <c r="B5" s="5" t="s">
        <v>434</v>
      </c>
      <c r="C5" s="5">
        <v>5352.628</v>
      </c>
      <c r="D5" s="5">
        <v>5884.541</v>
      </c>
      <c r="E5" s="5">
        <v>1</v>
      </c>
      <c r="F5" s="6">
        <v>0</v>
      </c>
      <c r="G5" s="6">
        <v>0</v>
      </c>
      <c r="H5" s="6">
        <v>1</v>
      </c>
      <c r="I5" s="6">
        <v>0.633</v>
      </c>
      <c r="J5" s="6">
        <v>9.615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-9.429</v>
      </c>
      <c r="Q5" s="13">
        <v>0</v>
      </c>
      <c r="R5" s="13">
        <v>0</v>
      </c>
    </row>
    <row r="6" ht="20.25" spans="1:18">
      <c r="A6" s="7" t="s">
        <v>435</v>
      </c>
      <c r="B6" s="7" t="s">
        <v>436</v>
      </c>
      <c r="C6" s="7">
        <v>20457.16</v>
      </c>
      <c r="D6" s="7">
        <v>23726.115</v>
      </c>
      <c r="E6" s="7">
        <v>0</v>
      </c>
      <c r="F6" s="7">
        <v>0</v>
      </c>
      <c r="G6" s="7">
        <v>0</v>
      </c>
      <c r="H6" s="7">
        <v>1</v>
      </c>
      <c r="I6" s="9">
        <v>1.017</v>
      </c>
      <c r="J6" s="9">
        <v>14.655</v>
      </c>
      <c r="K6" s="13">
        <v>3</v>
      </c>
      <c r="L6" s="13">
        <v>0</v>
      </c>
      <c r="M6" s="13">
        <v>0</v>
      </c>
      <c r="N6" s="13">
        <v>0</v>
      </c>
      <c r="O6" s="13">
        <v>0</v>
      </c>
      <c r="P6" s="13">
        <v>-8.416</v>
      </c>
      <c r="Q6" s="13">
        <v>0</v>
      </c>
      <c r="R6" s="13">
        <v>0</v>
      </c>
    </row>
    <row r="7" ht="20.25" spans="1:18">
      <c r="A7" s="7" t="s">
        <v>437</v>
      </c>
      <c r="B7" s="7" t="s">
        <v>438</v>
      </c>
      <c r="C7" s="7">
        <v>21391.578</v>
      </c>
      <c r="D7" s="7">
        <v>25164.176</v>
      </c>
      <c r="E7" s="7">
        <v>0</v>
      </c>
      <c r="F7" s="7">
        <v>0</v>
      </c>
      <c r="G7" s="7">
        <v>0</v>
      </c>
      <c r="H7" s="7">
        <v>1</v>
      </c>
      <c r="I7" s="9">
        <v>0.674</v>
      </c>
      <c r="J7" s="9">
        <v>15.565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1.793</v>
      </c>
      <c r="Q7" s="13">
        <v>1</v>
      </c>
      <c r="R7" s="13">
        <v>0</v>
      </c>
    </row>
    <row r="8" ht="20.25" spans="1:18">
      <c r="A8" s="7" t="s">
        <v>439</v>
      </c>
      <c r="B8" s="7" t="s">
        <v>440</v>
      </c>
      <c r="C8" s="7">
        <v>10245.345</v>
      </c>
      <c r="D8" s="7">
        <v>13384.068</v>
      </c>
      <c r="E8" s="7">
        <v>0</v>
      </c>
      <c r="F8" s="7">
        <v>0</v>
      </c>
      <c r="G8" s="7">
        <v>0</v>
      </c>
      <c r="H8" s="7">
        <v>1</v>
      </c>
      <c r="I8" s="9">
        <v>16.087</v>
      </c>
      <c r="J8" s="9">
        <v>35.766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-5.616</v>
      </c>
      <c r="Q8" s="13">
        <v>0</v>
      </c>
      <c r="R8" s="13">
        <v>0</v>
      </c>
    </row>
    <row r="9" ht="20.25" spans="1:18">
      <c r="A9" s="7" t="s">
        <v>441</v>
      </c>
      <c r="B9" s="7" t="s">
        <v>442</v>
      </c>
      <c r="C9" s="7">
        <v>2847.434</v>
      </c>
      <c r="D9" s="7">
        <v>3482.421</v>
      </c>
      <c r="E9" s="7">
        <v>0</v>
      </c>
      <c r="F9" s="7">
        <v>0</v>
      </c>
      <c r="G9" s="7">
        <v>0</v>
      </c>
      <c r="H9" s="7">
        <v>1</v>
      </c>
      <c r="I9" s="9">
        <v>13.609</v>
      </c>
      <c r="J9" s="9">
        <v>29.362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1.709</v>
      </c>
      <c r="Q9" s="13">
        <v>0</v>
      </c>
      <c r="R9" s="13">
        <v>0</v>
      </c>
    </row>
    <row r="10" ht="20.25" spans="1:18">
      <c r="A10" s="7" t="s">
        <v>443</v>
      </c>
      <c r="B10" s="7" t="s">
        <v>444</v>
      </c>
      <c r="C10" s="7">
        <v>2349.244</v>
      </c>
      <c r="D10" s="7">
        <v>3167.529</v>
      </c>
      <c r="E10" s="7">
        <v>0</v>
      </c>
      <c r="F10" s="7">
        <v>0</v>
      </c>
      <c r="G10" s="7">
        <v>0</v>
      </c>
      <c r="H10" s="7">
        <v>1</v>
      </c>
      <c r="I10" s="9">
        <v>34.46</v>
      </c>
      <c r="J10" s="9">
        <v>51.392</v>
      </c>
      <c r="K10" s="13">
        <v>4</v>
      </c>
      <c r="L10" s="13">
        <v>1</v>
      </c>
      <c r="M10" s="13">
        <v>0</v>
      </c>
      <c r="N10" s="13">
        <v>0</v>
      </c>
      <c r="O10" s="13">
        <v>0</v>
      </c>
      <c r="P10" s="13">
        <v>8.327</v>
      </c>
      <c r="Q10" s="13">
        <v>0</v>
      </c>
      <c r="R10" s="13">
        <v>1</v>
      </c>
    </row>
    <row r="11" ht="20.25" spans="1:18">
      <c r="A11" s="7" t="s">
        <v>445</v>
      </c>
      <c r="B11" s="7" t="s">
        <v>446</v>
      </c>
      <c r="C11" s="7">
        <v>14822.856</v>
      </c>
      <c r="D11" s="7">
        <v>16666.488</v>
      </c>
      <c r="E11" s="7">
        <v>0</v>
      </c>
      <c r="F11" s="7">
        <v>0</v>
      </c>
      <c r="G11" s="7">
        <v>0</v>
      </c>
      <c r="H11" s="7">
        <v>1</v>
      </c>
      <c r="I11" s="9">
        <v>2.45</v>
      </c>
      <c r="J11" s="9">
        <v>13.241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-1.242</v>
      </c>
      <c r="Q11" s="13">
        <v>0</v>
      </c>
      <c r="R11" s="13">
        <v>-1</v>
      </c>
    </row>
    <row r="12" ht="20.25" spans="1:18">
      <c r="A12" s="7" t="s">
        <v>447</v>
      </c>
      <c r="B12" s="7" t="s">
        <v>448</v>
      </c>
      <c r="C12" s="7">
        <v>4045.773</v>
      </c>
      <c r="D12" s="7">
        <v>4503.779</v>
      </c>
      <c r="E12" s="7">
        <v>0</v>
      </c>
      <c r="F12" s="7">
        <v>0</v>
      </c>
      <c r="G12" s="7">
        <v>0</v>
      </c>
      <c r="H12" s="7">
        <v>1</v>
      </c>
      <c r="I12" s="9">
        <v>8.142</v>
      </c>
      <c r="J12" s="9">
        <v>17.484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3.422</v>
      </c>
      <c r="Q12" s="13">
        <v>0</v>
      </c>
      <c r="R12" s="13">
        <v>0</v>
      </c>
    </row>
    <row r="13" ht="20.25" spans="1:18">
      <c r="A13" s="7" t="s">
        <v>449</v>
      </c>
      <c r="B13" s="7" t="s">
        <v>450</v>
      </c>
      <c r="C13" s="7">
        <v>3342.454</v>
      </c>
      <c r="D13" s="7">
        <v>3608.037</v>
      </c>
      <c r="E13" s="7">
        <v>0</v>
      </c>
      <c r="F13" s="7">
        <v>0</v>
      </c>
      <c r="G13" s="7">
        <v>0</v>
      </c>
      <c r="H13" s="7">
        <v>1</v>
      </c>
      <c r="I13" s="6">
        <v>8.286</v>
      </c>
      <c r="J13" s="6">
        <v>15.037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4.995</v>
      </c>
      <c r="Q13" s="13">
        <v>0</v>
      </c>
      <c r="R13" s="13">
        <v>0</v>
      </c>
    </row>
    <row r="14" ht="20.25" spans="1:18">
      <c r="A14" s="7" t="s">
        <v>451</v>
      </c>
      <c r="B14" s="7" t="s">
        <v>452</v>
      </c>
      <c r="C14" s="7">
        <v>5384.084</v>
      </c>
      <c r="D14" s="7">
        <v>6516.467</v>
      </c>
      <c r="E14" s="7">
        <v>0</v>
      </c>
      <c r="F14" s="7">
        <v>0</v>
      </c>
      <c r="G14" s="7">
        <v>0</v>
      </c>
      <c r="H14" s="7">
        <v>1</v>
      </c>
      <c r="I14" s="6">
        <v>22.331</v>
      </c>
      <c r="J14" s="6">
        <v>35.827</v>
      </c>
      <c r="K14" s="13">
        <v>3</v>
      </c>
      <c r="L14" s="13">
        <v>2</v>
      </c>
      <c r="M14" s="13">
        <v>0</v>
      </c>
      <c r="N14" s="13">
        <v>0</v>
      </c>
      <c r="O14" s="13">
        <v>0</v>
      </c>
      <c r="P14" s="13">
        <v>-25.035</v>
      </c>
      <c r="Q14" s="13">
        <v>0</v>
      </c>
      <c r="R14" s="13">
        <v>1</v>
      </c>
    </row>
    <row r="15" ht="20.25" spans="1:18">
      <c r="A15" s="7" t="s">
        <v>453</v>
      </c>
      <c r="B15" s="7" t="s">
        <v>454</v>
      </c>
      <c r="C15" s="7">
        <v>2139.659</v>
      </c>
      <c r="D15" s="7">
        <v>2334.818</v>
      </c>
      <c r="E15" s="7">
        <v>0</v>
      </c>
      <c r="F15" s="7">
        <v>0</v>
      </c>
      <c r="G15" s="7">
        <v>0</v>
      </c>
      <c r="H15" s="7">
        <v>1</v>
      </c>
      <c r="I15" s="6">
        <v>2.268</v>
      </c>
      <c r="J15" s="6">
        <v>10.437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-2.288</v>
      </c>
      <c r="Q15" s="13">
        <v>0</v>
      </c>
      <c r="R15" s="13">
        <v>0</v>
      </c>
    </row>
    <row r="16" ht="20.25" spans="1:18">
      <c r="A16" s="7" t="s">
        <v>455</v>
      </c>
      <c r="B16" s="7" t="s">
        <v>456</v>
      </c>
      <c r="C16" s="7">
        <v>2495.813</v>
      </c>
      <c r="D16" s="7">
        <v>2676.635</v>
      </c>
      <c r="E16" s="7">
        <v>0</v>
      </c>
      <c r="F16" s="7">
        <v>0</v>
      </c>
      <c r="G16" s="7">
        <v>0</v>
      </c>
      <c r="H16" s="7">
        <v>1</v>
      </c>
      <c r="I16" s="6">
        <v>1.63</v>
      </c>
      <c r="J16" s="6">
        <v>8.276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-1.715</v>
      </c>
      <c r="Q16" s="13">
        <v>0</v>
      </c>
      <c r="R16" s="13">
        <v>0</v>
      </c>
    </row>
    <row r="17" ht="20.25" spans="1:18">
      <c r="A17" s="7" t="s">
        <v>457</v>
      </c>
      <c r="B17" s="7" t="s">
        <v>458</v>
      </c>
      <c r="C17" s="7">
        <v>6316.561</v>
      </c>
      <c r="D17" s="7">
        <v>7830.599</v>
      </c>
      <c r="E17" s="7">
        <v>0</v>
      </c>
      <c r="F17" s="7">
        <v>0</v>
      </c>
      <c r="G17" s="7">
        <v>0</v>
      </c>
      <c r="H17" s="7">
        <v>1</v>
      </c>
      <c r="I17" s="6">
        <v>22.684</v>
      </c>
      <c r="J17" s="6">
        <v>37.633</v>
      </c>
      <c r="K17" s="13">
        <v>4</v>
      </c>
      <c r="L17" s="13">
        <v>2</v>
      </c>
      <c r="M17" s="13">
        <v>0</v>
      </c>
      <c r="N17" s="13">
        <v>0</v>
      </c>
      <c r="O17" s="13">
        <v>-1</v>
      </c>
      <c r="P17" s="13">
        <v>-58.549</v>
      </c>
      <c r="Q17" s="13">
        <v>0</v>
      </c>
      <c r="R17" s="13">
        <v>0</v>
      </c>
    </row>
    <row r="18" ht="20.25" spans="1:18">
      <c r="A18" s="7" t="s">
        <v>459</v>
      </c>
      <c r="B18" s="7" t="s">
        <v>460</v>
      </c>
      <c r="C18" s="7">
        <v>3612.677</v>
      </c>
      <c r="D18" s="7">
        <v>4216.684</v>
      </c>
      <c r="E18" s="7">
        <v>0</v>
      </c>
      <c r="F18" s="7">
        <v>0</v>
      </c>
      <c r="G18" s="7">
        <v>0</v>
      </c>
      <c r="H18" s="7">
        <v>1</v>
      </c>
      <c r="I18" s="6">
        <v>10.493</v>
      </c>
      <c r="J18" s="6">
        <v>23.314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-5.296</v>
      </c>
      <c r="Q18" s="13">
        <v>0</v>
      </c>
      <c r="R18" s="13">
        <v>0</v>
      </c>
    </row>
    <row r="19" ht="20.25" spans="1:18">
      <c r="A19" s="7" t="s">
        <v>461</v>
      </c>
      <c r="B19" s="7" t="s">
        <v>462</v>
      </c>
      <c r="C19" s="7">
        <v>6236.463</v>
      </c>
      <c r="D19" s="7">
        <v>7258.206</v>
      </c>
      <c r="E19" s="7">
        <v>0</v>
      </c>
      <c r="F19" s="7">
        <v>0</v>
      </c>
      <c r="G19" s="7">
        <v>0</v>
      </c>
      <c r="H19" s="7">
        <v>1</v>
      </c>
      <c r="I19" s="6">
        <v>13.407</v>
      </c>
      <c r="J19" s="6">
        <v>25.597</v>
      </c>
      <c r="K19" s="13">
        <v>2</v>
      </c>
      <c r="L19" s="13">
        <v>1</v>
      </c>
      <c r="M19" s="13">
        <v>0</v>
      </c>
      <c r="N19" s="13">
        <v>0</v>
      </c>
      <c r="O19" s="13">
        <v>0</v>
      </c>
      <c r="P19" s="13">
        <v>-11.602</v>
      </c>
      <c r="Q19" s="13">
        <v>0</v>
      </c>
      <c r="R19" s="13">
        <v>-1</v>
      </c>
    </row>
    <row r="20" ht="20.25" spans="1:18">
      <c r="A20" s="7" t="s">
        <v>463</v>
      </c>
      <c r="B20" s="7" t="s">
        <v>464</v>
      </c>
      <c r="C20" s="7">
        <v>6111.966</v>
      </c>
      <c r="D20" s="7">
        <v>7044.029</v>
      </c>
      <c r="E20" s="7">
        <v>0</v>
      </c>
      <c r="F20" s="7">
        <v>0</v>
      </c>
      <c r="G20" s="7">
        <v>0</v>
      </c>
      <c r="H20" s="7">
        <v>1</v>
      </c>
      <c r="I20" s="6">
        <v>17.168</v>
      </c>
      <c r="J20" s="6">
        <v>28.128</v>
      </c>
      <c r="K20" s="13">
        <v>2</v>
      </c>
      <c r="L20" s="13">
        <v>1</v>
      </c>
      <c r="M20" s="13">
        <v>0</v>
      </c>
      <c r="N20" s="13">
        <v>0</v>
      </c>
      <c r="O20" s="13">
        <v>0</v>
      </c>
      <c r="P20" s="13">
        <v>-9.989</v>
      </c>
      <c r="Q20" s="13">
        <v>0</v>
      </c>
      <c r="R20" s="13">
        <v>0</v>
      </c>
    </row>
    <row r="21" ht="20.25" spans="1:18">
      <c r="A21" s="7" t="s">
        <v>465</v>
      </c>
      <c r="B21" s="7" t="s">
        <v>466</v>
      </c>
      <c r="C21" s="7">
        <v>4500.063</v>
      </c>
      <c r="D21" s="7">
        <v>5218.619</v>
      </c>
      <c r="E21" s="7">
        <v>0</v>
      </c>
      <c r="F21" s="7">
        <v>0</v>
      </c>
      <c r="G21" s="7">
        <v>0</v>
      </c>
      <c r="H21" s="7">
        <v>1</v>
      </c>
      <c r="I21" s="6">
        <v>7.586</v>
      </c>
      <c r="J21" s="6">
        <v>20.311</v>
      </c>
      <c r="K21" s="13">
        <v>2</v>
      </c>
      <c r="L21" s="13">
        <v>0</v>
      </c>
      <c r="M21" s="13">
        <v>0</v>
      </c>
      <c r="N21" s="13">
        <v>0</v>
      </c>
      <c r="O21" s="13">
        <v>0</v>
      </c>
      <c r="P21" s="13">
        <v>-10.46</v>
      </c>
      <c r="Q21" s="13">
        <v>0</v>
      </c>
      <c r="R21" s="13">
        <v>0</v>
      </c>
    </row>
    <row r="22" ht="20.25" spans="1:18">
      <c r="A22" s="7" t="s">
        <v>467</v>
      </c>
      <c r="B22" s="7" t="s">
        <v>468</v>
      </c>
      <c r="C22" s="7">
        <v>6231.982</v>
      </c>
      <c r="D22" s="7">
        <v>7248.823</v>
      </c>
      <c r="E22" s="7">
        <v>0</v>
      </c>
      <c r="F22" s="7">
        <v>0</v>
      </c>
      <c r="G22" s="7">
        <v>0</v>
      </c>
      <c r="H22" s="7">
        <v>1</v>
      </c>
      <c r="I22" s="6">
        <v>13.612</v>
      </c>
      <c r="J22" s="6">
        <v>25.73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-7.899</v>
      </c>
      <c r="Q22" s="13">
        <v>0</v>
      </c>
      <c r="R22" s="13">
        <v>-1</v>
      </c>
    </row>
    <row r="23" ht="20.25" spans="1:18">
      <c r="A23" s="7" t="s">
        <v>469</v>
      </c>
      <c r="B23" s="7" t="s">
        <v>470</v>
      </c>
      <c r="C23" s="7">
        <v>2698.399</v>
      </c>
      <c r="D23" s="7">
        <v>2909.582</v>
      </c>
      <c r="E23" s="7">
        <v>0</v>
      </c>
      <c r="F23" s="7">
        <v>0</v>
      </c>
      <c r="G23" s="7">
        <v>0</v>
      </c>
      <c r="H23" s="7">
        <v>1</v>
      </c>
      <c r="I23" s="6">
        <v>7.427</v>
      </c>
      <c r="J23" s="6">
        <v>14.146</v>
      </c>
      <c r="K23" s="13">
        <v>4</v>
      </c>
      <c r="L23" s="13">
        <v>2</v>
      </c>
      <c r="M23" s="13">
        <v>-1</v>
      </c>
      <c r="N23" s="13">
        <v>0</v>
      </c>
      <c r="O23" s="13">
        <v>0</v>
      </c>
      <c r="P23" s="13">
        <v>4.344</v>
      </c>
      <c r="Q23" s="13">
        <v>0</v>
      </c>
      <c r="R23" s="13">
        <v>0</v>
      </c>
    </row>
    <row r="24" ht="20.25" spans="1:18">
      <c r="A24" s="7" t="s">
        <v>471</v>
      </c>
      <c r="B24" s="7" t="s">
        <v>472</v>
      </c>
      <c r="C24" s="7">
        <v>8232.4</v>
      </c>
      <c r="D24" s="7">
        <v>9368.172</v>
      </c>
      <c r="E24" s="7">
        <v>0</v>
      </c>
      <c r="F24" s="7">
        <v>0</v>
      </c>
      <c r="G24" s="7">
        <v>0</v>
      </c>
      <c r="H24" s="7">
        <v>1</v>
      </c>
      <c r="I24" s="6">
        <v>4.582</v>
      </c>
      <c r="J24" s="6">
        <v>16.15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11.15</v>
      </c>
      <c r="Q24" s="13">
        <v>0</v>
      </c>
      <c r="R24" s="13">
        <v>0</v>
      </c>
    </row>
    <row r="25" ht="20.25" spans="1:18">
      <c r="A25" s="7" t="s">
        <v>473</v>
      </c>
      <c r="B25" s="7" t="s">
        <v>474</v>
      </c>
      <c r="C25" s="7">
        <v>3974.487</v>
      </c>
      <c r="D25" s="7">
        <v>4704.844</v>
      </c>
      <c r="E25" s="7">
        <v>0</v>
      </c>
      <c r="F25" s="7">
        <v>0</v>
      </c>
      <c r="G25" s="7">
        <v>0</v>
      </c>
      <c r="H25" s="7">
        <v>1</v>
      </c>
      <c r="I25" s="6">
        <v>17.546</v>
      </c>
      <c r="J25" s="6">
        <v>30.345</v>
      </c>
      <c r="K25" s="13">
        <v>0</v>
      </c>
      <c r="L25" s="13">
        <v>1</v>
      </c>
      <c r="M25" s="13">
        <v>0</v>
      </c>
      <c r="N25" s="13">
        <v>-1</v>
      </c>
      <c r="O25" s="13">
        <v>0</v>
      </c>
      <c r="P25" s="13">
        <v>-35.913</v>
      </c>
      <c r="Q25" s="13">
        <v>0</v>
      </c>
      <c r="R25" s="13">
        <v>0</v>
      </c>
    </row>
    <row r="26" ht="20.25" spans="1:18">
      <c r="A26" s="7" t="s">
        <v>475</v>
      </c>
      <c r="B26" s="7" t="s">
        <v>476</v>
      </c>
      <c r="C26" s="7">
        <v>6104.793</v>
      </c>
      <c r="D26" s="7">
        <v>7060.708</v>
      </c>
      <c r="E26" s="7">
        <v>0</v>
      </c>
      <c r="F26" s="7">
        <v>0</v>
      </c>
      <c r="G26" s="7">
        <v>0</v>
      </c>
      <c r="H26" s="7">
        <v>1</v>
      </c>
      <c r="I26" s="6">
        <v>16.982</v>
      </c>
      <c r="J26" s="6">
        <v>28.221</v>
      </c>
      <c r="K26" s="13">
        <v>1</v>
      </c>
      <c r="L26" s="13">
        <v>2</v>
      </c>
      <c r="M26" s="13">
        <v>0</v>
      </c>
      <c r="N26" s="13">
        <v>0</v>
      </c>
      <c r="O26" s="13">
        <v>0</v>
      </c>
      <c r="P26" s="13">
        <v>-11.716</v>
      </c>
      <c r="Q26" s="13">
        <v>0</v>
      </c>
      <c r="R26" s="13">
        <v>0</v>
      </c>
    </row>
    <row r="27" ht="20.25" spans="1:18">
      <c r="A27" s="7" t="s">
        <v>477</v>
      </c>
      <c r="B27" s="7" t="s">
        <v>478</v>
      </c>
      <c r="C27" s="7">
        <v>4466.007</v>
      </c>
      <c r="D27" s="7">
        <v>5182.748</v>
      </c>
      <c r="E27" s="7">
        <v>0</v>
      </c>
      <c r="F27" s="7">
        <v>0</v>
      </c>
      <c r="G27" s="7">
        <v>0</v>
      </c>
      <c r="H27" s="7">
        <v>1</v>
      </c>
      <c r="I27" s="6">
        <v>9.85</v>
      </c>
      <c r="J27" s="6">
        <v>22.317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8.681</v>
      </c>
      <c r="Q27" s="13">
        <v>0</v>
      </c>
      <c r="R27" s="13">
        <v>0</v>
      </c>
    </row>
    <row r="28" ht="20.25" spans="1:18">
      <c r="A28" s="7" t="s">
        <v>479</v>
      </c>
      <c r="B28" s="7" t="s">
        <v>480</v>
      </c>
      <c r="C28" s="7">
        <v>7676.8</v>
      </c>
      <c r="D28" s="7">
        <v>8350.153</v>
      </c>
      <c r="E28" s="7">
        <v>0</v>
      </c>
      <c r="F28" s="7">
        <v>0</v>
      </c>
      <c r="G28" s="7">
        <v>0</v>
      </c>
      <c r="H28" s="7">
        <v>1</v>
      </c>
      <c r="I28" s="6">
        <v>4.241</v>
      </c>
      <c r="J28" s="6">
        <v>11.963</v>
      </c>
      <c r="K28" s="14">
        <v>4</v>
      </c>
      <c r="L28" s="13">
        <v>0</v>
      </c>
      <c r="M28" s="13">
        <v>0</v>
      </c>
      <c r="N28" s="13">
        <v>0</v>
      </c>
      <c r="O28" s="13">
        <v>0</v>
      </c>
      <c r="P28" s="13">
        <v>1.422</v>
      </c>
      <c r="Q28" s="13">
        <v>0</v>
      </c>
      <c r="R28" s="13">
        <v>0</v>
      </c>
    </row>
    <row r="29" ht="20.25" spans="1:18">
      <c r="A29" s="7" t="s">
        <v>481</v>
      </c>
      <c r="B29" s="7" t="s">
        <v>482</v>
      </c>
      <c r="C29" s="7">
        <v>13435.575</v>
      </c>
      <c r="D29" s="7">
        <v>15077.545</v>
      </c>
      <c r="E29" s="7">
        <v>0</v>
      </c>
      <c r="F29" s="7">
        <v>0</v>
      </c>
      <c r="G29" s="7">
        <v>0</v>
      </c>
      <c r="H29" s="7">
        <v>1</v>
      </c>
      <c r="I29" s="6">
        <v>3.349</v>
      </c>
      <c r="J29" s="6">
        <v>13.875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-9.739</v>
      </c>
      <c r="Q29" s="13">
        <v>0</v>
      </c>
      <c r="R29" s="13">
        <v>0</v>
      </c>
    </row>
    <row r="30" ht="20.25" spans="1:18">
      <c r="A30" s="7" t="s">
        <v>483</v>
      </c>
      <c r="B30" s="7" t="s">
        <v>484</v>
      </c>
      <c r="C30" s="7">
        <v>19756.002</v>
      </c>
      <c r="D30" s="7">
        <v>21200.719</v>
      </c>
      <c r="E30" s="7">
        <v>0</v>
      </c>
      <c r="F30" s="7">
        <v>0</v>
      </c>
      <c r="G30" s="7">
        <v>0</v>
      </c>
      <c r="H30" s="7">
        <v>1</v>
      </c>
      <c r="I30" s="6">
        <v>1.962</v>
      </c>
      <c r="J30" s="6">
        <v>8.643</v>
      </c>
      <c r="K30" s="14">
        <v>4</v>
      </c>
      <c r="L30" s="13">
        <v>2</v>
      </c>
      <c r="M30" s="13">
        <v>0</v>
      </c>
      <c r="N30" s="13">
        <v>1</v>
      </c>
      <c r="O30" s="13">
        <v>0</v>
      </c>
      <c r="P30" s="13">
        <v>-5.248</v>
      </c>
      <c r="Q30" s="13">
        <v>0</v>
      </c>
      <c r="R30" s="13">
        <v>0</v>
      </c>
    </row>
    <row r="31" ht="20.25" spans="1:18">
      <c r="A31" s="7" t="s">
        <v>485</v>
      </c>
      <c r="B31" s="7" t="s">
        <v>486</v>
      </c>
      <c r="C31" s="7">
        <v>2050.548</v>
      </c>
      <c r="D31" s="7">
        <v>2445.63</v>
      </c>
      <c r="E31" s="7">
        <v>0</v>
      </c>
      <c r="F31" s="7">
        <v>0</v>
      </c>
      <c r="G31" s="7">
        <v>0</v>
      </c>
      <c r="H31" s="7">
        <v>1</v>
      </c>
      <c r="I31" s="6">
        <v>13.06</v>
      </c>
      <c r="J31" s="6">
        <v>27.105</v>
      </c>
      <c r="K31" s="14">
        <v>4</v>
      </c>
      <c r="L31" s="13">
        <v>1</v>
      </c>
      <c r="M31" s="13">
        <v>0</v>
      </c>
      <c r="N31" s="13">
        <v>0</v>
      </c>
      <c r="O31" s="13">
        <v>0</v>
      </c>
      <c r="P31" s="13">
        <v>0.9</v>
      </c>
      <c r="Q31" s="13">
        <v>0</v>
      </c>
      <c r="R31" s="13">
        <v>0</v>
      </c>
    </row>
    <row r="32" ht="20.25" spans="1:18">
      <c r="A32" s="7" t="s">
        <v>487</v>
      </c>
      <c r="B32" s="7" t="s">
        <v>488</v>
      </c>
      <c r="C32" s="7">
        <v>8716.436</v>
      </c>
      <c r="D32" s="7">
        <v>9740.312</v>
      </c>
      <c r="E32" s="7">
        <v>0</v>
      </c>
      <c r="F32" s="7">
        <v>0</v>
      </c>
      <c r="G32" s="7">
        <v>0</v>
      </c>
      <c r="H32" s="7">
        <v>1</v>
      </c>
      <c r="I32" s="6">
        <v>1.603</v>
      </c>
      <c r="J32" s="6">
        <v>11.946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-2.727</v>
      </c>
      <c r="Q32" s="13">
        <v>0</v>
      </c>
      <c r="R32" s="13">
        <v>0</v>
      </c>
    </row>
    <row r="33" ht="20.25" spans="1:18">
      <c r="A33" s="7" t="s">
        <v>489</v>
      </c>
      <c r="B33" s="7" t="s">
        <v>490</v>
      </c>
      <c r="C33" s="7">
        <v>6122.424</v>
      </c>
      <c r="D33" s="7">
        <v>7008.513</v>
      </c>
      <c r="E33" s="7">
        <v>0</v>
      </c>
      <c r="F33" s="7">
        <v>0</v>
      </c>
      <c r="G33" s="7">
        <v>0</v>
      </c>
      <c r="H33" s="7">
        <v>1</v>
      </c>
      <c r="I33" s="6">
        <v>17.721</v>
      </c>
      <c r="J33" s="6">
        <v>28.124</v>
      </c>
      <c r="K33" s="14">
        <v>4</v>
      </c>
      <c r="L33" s="13">
        <v>1</v>
      </c>
      <c r="M33" s="13">
        <v>0</v>
      </c>
      <c r="N33" s="13">
        <v>0</v>
      </c>
      <c r="O33" s="13">
        <v>0</v>
      </c>
      <c r="P33" s="13">
        <v>5.972</v>
      </c>
      <c r="Q33" s="13">
        <v>0</v>
      </c>
      <c r="R33" s="13">
        <v>0</v>
      </c>
    </row>
    <row r="34" ht="20.25" spans="1:18">
      <c r="A34" s="7" t="s">
        <v>491</v>
      </c>
      <c r="B34" s="7" t="s">
        <v>492</v>
      </c>
      <c r="C34" s="7">
        <v>5710.694</v>
      </c>
      <c r="D34" s="7">
        <v>6672.424</v>
      </c>
      <c r="E34" s="7">
        <v>0</v>
      </c>
      <c r="F34" s="7">
        <v>0</v>
      </c>
      <c r="G34" s="7">
        <v>0</v>
      </c>
      <c r="H34" s="7">
        <v>1</v>
      </c>
      <c r="I34" s="6">
        <v>19.249</v>
      </c>
      <c r="J34" s="6">
        <v>30.888</v>
      </c>
      <c r="K34" s="14">
        <v>3</v>
      </c>
      <c r="L34" s="13">
        <v>2</v>
      </c>
      <c r="M34" s="13">
        <v>0</v>
      </c>
      <c r="N34" s="13">
        <v>0</v>
      </c>
      <c r="O34" s="13">
        <v>0</v>
      </c>
      <c r="P34" s="13">
        <v>-14.253</v>
      </c>
      <c r="Q34" s="13">
        <v>0</v>
      </c>
      <c r="R34" s="13">
        <v>0</v>
      </c>
    </row>
    <row r="35" ht="20.25" spans="1:18">
      <c r="A35" s="7" t="s">
        <v>493</v>
      </c>
      <c r="B35" s="7" t="s">
        <v>494</v>
      </c>
      <c r="C35" s="7">
        <v>5604.928</v>
      </c>
      <c r="D35" s="7">
        <v>6505.305</v>
      </c>
      <c r="E35" s="7">
        <v>0</v>
      </c>
      <c r="F35" s="7">
        <v>0</v>
      </c>
      <c r="G35" s="7">
        <v>0</v>
      </c>
      <c r="H35" s="7">
        <v>1</v>
      </c>
      <c r="I35" s="6">
        <v>22.055</v>
      </c>
      <c r="J35" s="6">
        <v>32.843</v>
      </c>
      <c r="K35" s="14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16.353</v>
      </c>
      <c r="Q35" s="13">
        <v>0</v>
      </c>
      <c r="R35" s="13">
        <v>0</v>
      </c>
    </row>
    <row r="36" ht="20.25" spans="1:18">
      <c r="A36" s="7" t="s">
        <v>495</v>
      </c>
      <c r="B36" s="7" t="s">
        <v>496</v>
      </c>
      <c r="C36" s="7">
        <v>6668.232</v>
      </c>
      <c r="D36" s="7">
        <v>7934.584</v>
      </c>
      <c r="E36" s="7">
        <v>0</v>
      </c>
      <c r="F36" s="7">
        <v>0</v>
      </c>
      <c r="G36" s="7">
        <v>0</v>
      </c>
      <c r="H36" s="7">
        <v>1</v>
      </c>
      <c r="I36" s="6">
        <v>22.98</v>
      </c>
      <c r="J36" s="6">
        <v>35.272</v>
      </c>
      <c r="K36" s="14">
        <v>4</v>
      </c>
      <c r="L36" s="13">
        <v>2</v>
      </c>
      <c r="M36" s="13">
        <v>-1</v>
      </c>
      <c r="N36" s="13">
        <v>1</v>
      </c>
      <c r="O36" s="13">
        <v>0</v>
      </c>
      <c r="P36" s="13">
        <v>5.905</v>
      </c>
      <c r="Q36" s="13">
        <v>0</v>
      </c>
      <c r="R36" s="13">
        <v>0</v>
      </c>
    </row>
    <row r="37" ht="20.25" spans="1:18">
      <c r="A37" s="7" t="s">
        <v>497</v>
      </c>
      <c r="B37" s="7" t="s">
        <v>498</v>
      </c>
      <c r="C37" s="7">
        <v>4905.4</v>
      </c>
      <c r="D37" s="7">
        <v>5886.236</v>
      </c>
      <c r="E37" s="7">
        <v>0</v>
      </c>
      <c r="F37" s="7">
        <v>0</v>
      </c>
      <c r="G37" s="7">
        <v>0</v>
      </c>
      <c r="H37" s="7">
        <v>1</v>
      </c>
      <c r="I37" s="6">
        <v>5.045</v>
      </c>
      <c r="J37" s="6">
        <v>20.868</v>
      </c>
      <c r="K37" s="14">
        <v>3</v>
      </c>
      <c r="L37" s="13">
        <v>0</v>
      </c>
      <c r="M37" s="13">
        <v>0</v>
      </c>
      <c r="N37" s="13">
        <v>0</v>
      </c>
      <c r="O37" s="13">
        <v>0</v>
      </c>
      <c r="P37" s="13">
        <v>23.105</v>
      </c>
      <c r="Q37" s="13">
        <v>0</v>
      </c>
      <c r="R37" s="13">
        <v>0</v>
      </c>
    </row>
    <row r="38" ht="20.25" spans="1:18">
      <c r="A38" s="7" t="s">
        <v>499</v>
      </c>
      <c r="B38" s="7" t="s">
        <v>500</v>
      </c>
      <c r="C38" s="7">
        <v>5663.037</v>
      </c>
      <c r="D38" s="7">
        <v>6106.461</v>
      </c>
      <c r="E38" s="7">
        <v>0</v>
      </c>
      <c r="F38" s="7">
        <v>0</v>
      </c>
      <c r="G38" s="7">
        <v>0</v>
      </c>
      <c r="H38" s="7">
        <v>1</v>
      </c>
      <c r="I38" s="6">
        <v>0.901</v>
      </c>
      <c r="J38" s="6">
        <v>8.097</v>
      </c>
      <c r="K38" s="14">
        <v>4</v>
      </c>
      <c r="L38" s="13">
        <v>0</v>
      </c>
      <c r="M38" s="13">
        <v>0</v>
      </c>
      <c r="N38" s="13">
        <v>0</v>
      </c>
      <c r="O38" s="13">
        <v>0</v>
      </c>
      <c r="P38" s="13">
        <v>-7.6</v>
      </c>
      <c r="Q38" s="13">
        <v>0</v>
      </c>
      <c r="R38" s="13">
        <v>0</v>
      </c>
    </row>
    <row r="39" ht="20.25" spans="1:18">
      <c r="A39" s="7" t="s">
        <v>501</v>
      </c>
      <c r="B39" s="7" t="s">
        <v>502</v>
      </c>
      <c r="C39" s="7">
        <v>5073.436</v>
      </c>
      <c r="D39" s="7">
        <v>5399.84</v>
      </c>
      <c r="E39" s="7">
        <v>0</v>
      </c>
      <c r="F39" s="7">
        <v>0</v>
      </c>
      <c r="G39" s="7">
        <v>0</v>
      </c>
      <c r="H39" s="7">
        <v>1</v>
      </c>
      <c r="I39" s="6">
        <v>0.793</v>
      </c>
      <c r="J39" s="6">
        <v>6.79</v>
      </c>
      <c r="K39" s="14">
        <v>3</v>
      </c>
      <c r="L39" s="13">
        <v>0</v>
      </c>
      <c r="M39" s="13">
        <v>0</v>
      </c>
      <c r="N39" s="13">
        <v>0</v>
      </c>
      <c r="O39" s="13">
        <v>0</v>
      </c>
      <c r="P39" s="13">
        <v>-3.025</v>
      </c>
      <c r="Q39" s="13">
        <v>0</v>
      </c>
      <c r="R39" s="13">
        <v>0</v>
      </c>
    </row>
    <row r="40" ht="20.25" spans="1:18">
      <c r="A40" s="7" t="s">
        <v>503</v>
      </c>
      <c r="B40" s="7" t="s">
        <v>504</v>
      </c>
      <c r="C40" s="7">
        <v>4579.871</v>
      </c>
      <c r="D40" s="7">
        <v>5538.95</v>
      </c>
      <c r="E40" s="7">
        <v>0</v>
      </c>
      <c r="F40" s="7">
        <v>0</v>
      </c>
      <c r="G40" s="7">
        <v>0</v>
      </c>
      <c r="H40" s="7">
        <v>1</v>
      </c>
      <c r="I40" s="6">
        <v>21.299</v>
      </c>
      <c r="J40" s="6">
        <v>34.927</v>
      </c>
      <c r="K40" s="14">
        <v>4</v>
      </c>
      <c r="L40" s="13">
        <v>2</v>
      </c>
      <c r="M40" s="13">
        <v>0</v>
      </c>
      <c r="N40" s="13">
        <v>1</v>
      </c>
      <c r="O40" s="13">
        <v>0</v>
      </c>
      <c r="P40" s="13">
        <v>3.709</v>
      </c>
      <c r="Q40" s="13">
        <v>0</v>
      </c>
      <c r="R40" s="13">
        <v>0</v>
      </c>
    </row>
    <row r="41" ht="20.25" spans="1:18">
      <c r="A41" s="7" t="s">
        <v>505</v>
      </c>
      <c r="B41" s="7" t="s">
        <v>506</v>
      </c>
      <c r="C41" s="7">
        <v>1640.725</v>
      </c>
      <c r="D41" s="7">
        <v>1822.371</v>
      </c>
      <c r="E41" s="7">
        <v>0</v>
      </c>
      <c r="F41" s="7">
        <v>0</v>
      </c>
      <c r="G41" s="7">
        <v>0</v>
      </c>
      <c r="H41" s="7">
        <v>1</v>
      </c>
      <c r="I41" s="6">
        <v>2.807</v>
      </c>
      <c r="J41" s="6">
        <v>12.495</v>
      </c>
      <c r="K41" s="14">
        <v>3</v>
      </c>
      <c r="L41" s="13">
        <v>0</v>
      </c>
      <c r="M41" s="13">
        <v>0</v>
      </c>
      <c r="N41" s="13">
        <v>0</v>
      </c>
      <c r="O41" s="13">
        <v>0</v>
      </c>
      <c r="P41" s="13">
        <v>-2.442</v>
      </c>
      <c r="Q41" s="13">
        <v>0</v>
      </c>
      <c r="R41" s="13">
        <v>1</v>
      </c>
    </row>
    <row r="42" ht="20.25" spans="1:18">
      <c r="A42" s="7" t="s">
        <v>507</v>
      </c>
      <c r="B42" s="7" t="s">
        <v>508</v>
      </c>
      <c r="C42" s="7">
        <v>6681.996</v>
      </c>
      <c r="D42" s="7">
        <v>8289.489</v>
      </c>
      <c r="E42" s="7">
        <v>0</v>
      </c>
      <c r="F42" s="7">
        <v>0</v>
      </c>
      <c r="G42" s="7">
        <v>0</v>
      </c>
      <c r="H42" s="7">
        <v>1</v>
      </c>
      <c r="I42" s="6">
        <v>0.139</v>
      </c>
      <c r="J42" s="6">
        <v>19.504</v>
      </c>
      <c r="K42" s="14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-0.527</v>
      </c>
      <c r="Q42" s="13">
        <v>0</v>
      </c>
      <c r="R42" s="13">
        <v>0</v>
      </c>
    </row>
    <row r="43" ht="20.25" spans="1:18">
      <c r="A43" s="7" t="s">
        <v>509</v>
      </c>
      <c r="B43" s="7" t="s">
        <v>510</v>
      </c>
      <c r="C43" s="7">
        <v>6842.549</v>
      </c>
      <c r="D43" s="7">
        <v>8215.926</v>
      </c>
      <c r="E43" s="7">
        <v>0</v>
      </c>
      <c r="F43" s="7">
        <v>0</v>
      </c>
      <c r="G43" s="7">
        <v>0</v>
      </c>
      <c r="H43" s="7">
        <v>1</v>
      </c>
      <c r="I43" s="6">
        <v>0.74</v>
      </c>
      <c r="J43" s="6">
        <v>17.333</v>
      </c>
      <c r="K43" s="14">
        <v>4</v>
      </c>
      <c r="L43" s="13">
        <v>0</v>
      </c>
      <c r="M43" s="13">
        <v>0</v>
      </c>
      <c r="N43" s="13">
        <v>0</v>
      </c>
      <c r="O43" s="13">
        <v>0</v>
      </c>
      <c r="P43" s="13">
        <v>7.076</v>
      </c>
      <c r="Q43" s="13">
        <v>0</v>
      </c>
      <c r="R43" s="13">
        <v>0</v>
      </c>
    </row>
    <row r="44" ht="20.25" spans="1:18">
      <c r="A44" s="7" t="s">
        <v>511</v>
      </c>
      <c r="B44" s="7" t="s">
        <v>512</v>
      </c>
      <c r="C44" s="7">
        <v>930.296</v>
      </c>
      <c r="D44" s="7">
        <v>1422.8</v>
      </c>
      <c r="E44" s="7">
        <v>0</v>
      </c>
      <c r="F44" s="7">
        <v>0</v>
      </c>
      <c r="G44" s="7">
        <v>0</v>
      </c>
      <c r="H44" s="7">
        <v>1</v>
      </c>
      <c r="I44" s="6">
        <v>29.568</v>
      </c>
      <c r="J44" s="6">
        <v>53.948</v>
      </c>
      <c r="K44" s="14">
        <v>3</v>
      </c>
      <c r="L44" s="13">
        <v>0</v>
      </c>
      <c r="M44" s="13">
        <v>0</v>
      </c>
      <c r="N44" s="13">
        <v>0</v>
      </c>
      <c r="O44" s="13">
        <v>0</v>
      </c>
      <c r="P44" s="13">
        <v>-10.342</v>
      </c>
      <c r="Q44" s="13">
        <v>0</v>
      </c>
      <c r="R44" s="13">
        <v>1</v>
      </c>
    </row>
    <row r="45" ht="20.25" spans="1:18">
      <c r="A45" s="7" t="s">
        <v>513</v>
      </c>
      <c r="B45" s="7" t="s">
        <v>514</v>
      </c>
      <c r="C45" s="7">
        <v>2845.805</v>
      </c>
      <c r="D45" s="7">
        <v>3688.783</v>
      </c>
      <c r="E45" s="7">
        <v>0</v>
      </c>
      <c r="F45" s="7">
        <v>0</v>
      </c>
      <c r="G45" s="7">
        <v>0</v>
      </c>
      <c r="H45" s="7">
        <v>1</v>
      </c>
      <c r="I45" s="6">
        <v>34.631</v>
      </c>
      <c r="J45" s="6">
        <v>49.569</v>
      </c>
      <c r="K45" s="14">
        <v>4</v>
      </c>
      <c r="L45" s="13">
        <v>1</v>
      </c>
      <c r="M45" s="13">
        <v>0</v>
      </c>
      <c r="N45" s="13">
        <v>0</v>
      </c>
      <c r="O45" s="13">
        <v>0</v>
      </c>
      <c r="P45" s="13">
        <v>-10.023</v>
      </c>
      <c r="Q45" s="13">
        <v>0</v>
      </c>
      <c r="R45" s="13">
        <v>1</v>
      </c>
    </row>
    <row r="46" ht="20.25" spans="1:18">
      <c r="A46" s="7" t="s">
        <v>515</v>
      </c>
      <c r="B46" s="7" t="s">
        <v>516</v>
      </c>
      <c r="C46" s="7">
        <v>12025.993</v>
      </c>
      <c r="D46" s="7">
        <v>13597.246</v>
      </c>
      <c r="E46" s="7">
        <v>0</v>
      </c>
      <c r="F46" s="7">
        <v>0</v>
      </c>
      <c r="G46" s="7">
        <v>0</v>
      </c>
      <c r="H46" s="7">
        <v>1</v>
      </c>
      <c r="I46" s="6">
        <v>0.423</v>
      </c>
      <c r="J46" s="6">
        <v>11.93</v>
      </c>
      <c r="K46" s="14">
        <v>1</v>
      </c>
      <c r="L46" s="13">
        <v>2</v>
      </c>
      <c r="M46" s="13">
        <v>0</v>
      </c>
      <c r="N46" s="13">
        <v>0</v>
      </c>
      <c r="O46" s="13">
        <v>0</v>
      </c>
      <c r="P46" s="13">
        <v>6.966</v>
      </c>
      <c r="Q46" s="13">
        <v>0</v>
      </c>
      <c r="R46" s="13">
        <v>0</v>
      </c>
    </row>
    <row r="47" ht="20.25" spans="1:18">
      <c r="A47" s="7" t="s">
        <v>517</v>
      </c>
      <c r="B47" s="7" t="s">
        <v>518</v>
      </c>
      <c r="C47" s="7">
        <v>418.531</v>
      </c>
      <c r="D47" s="7">
        <v>532.349</v>
      </c>
      <c r="E47" s="7">
        <v>0</v>
      </c>
      <c r="F47" s="7">
        <v>0</v>
      </c>
      <c r="G47" s="7">
        <v>0</v>
      </c>
      <c r="H47" s="7">
        <v>1</v>
      </c>
      <c r="I47" s="6">
        <v>29.443</v>
      </c>
      <c r="J47" s="6">
        <v>44.529</v>
      </c>
      <c r="K47" s="14">
        <v>2</v>
      </c>
      <c r="L47" s="13">
        <v>0</v>
      </c>
      <c r="M47" s="13">
        <v>0</v>
      </c>
      <c r="N47" s="13">
        <v>0</v>
      </c>
      <c r="O47" s="13">
        <v>0</v>
      </c>
      <c r="P47" s="13">
        <v>1.931</v>
      </c>
      <c r="Q47" s="13">
        <v>0</v>
      </c>
      <c r="R47" s="13">
        <v>0</v>
      </c>
    </row>
    <row r="48" ht="20.25" spans="1:18">
      <c r="A48" s="8" t="s">
        <v>519</v>
      </c>
      <c r="B48" s="8" t="s">
        <v>520</v>
      </c>
      <c r="C48" s="8">
        <v>275.168</v>
      </c>
      <c r="D48" s="8">
        <v>307.364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4">
        <v>3</v>
      </c>
      <c r="L48" s="13">
        <v>0</v>
      </c>
      <c r="M48" s="13">
        <v>1</v>
      </c>
      <c r="N48" s="13">
        <v>-1</v>
      </c>
      <c r="O48" s="13">
        <v>0</v>
      </c>
      <c r="P48" s="13">
        <v>0.091</v>
      </c>
      <c r="Q48" s="13">
        <v>0</v>
      </c>
      <c r="R48" s="13">
        <v>0</v>
      </c>
    </row>
    <row r="49" ht="20.25" spans="1:18">
      <c r="A49" s="8" t="s">
        <v>521</v>
      </c>
      <c r="B49" s="8" t="s">
        <v>522</v>
      </c>
      <c r="C49" s="8">
        <v>11363.231</v>
      </c>
      <c r="D49" s="8">
        <v>12750.127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v>-3.846</v>
      </c>
      <c r="Q49" s="13">
        <v>0</v>
      </c>
      <c r="R49" s="13">
        <v>0</v>
      </c>
    </row>
    <row r="50" ht="20.25" spans="1:18">
      <c r="A50" s="8" t="s">
        <v>523</v>
      </c>
      <c r="B50" s="8" t="s">
        <v>524</v>
      </c>
      <c r="C50" s="8">
        <v>2627.982</v>
      </c>
      <c r="D50" s="8">
        <v>3237.309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4">
        <v>2</v>
      </c>
      <c r="L50" s="13">
        <v>0</v>
      </c>
      <c r="M50" s="13">
        <v>1</v>
      </c>
      <c r="N50" s="13">
        <v>-1</v>
      </c>
      <c r="O50" s="13">
        <v>0</v>
      </c>
      <c r="P50" s="13">
        <v>7.748</v>
      </c>
      <c r="Q50" s="13">
        <v>0</v>
      </c>
      <c r="R50" s="13">
        <v>0</v>
      </c>
    </row>
    <row r="51" ht="20.25" spans="1:18">
      <c r="A51" s="8" t="s">
        <v>525</v>
      </c>
      <c r="B51" s="8" t="s">
        <v>526</v>
      </c>
      <c r="C51" s="8">
        <v>2544.073</v>
      </c>
      <c r="D51" s="8">
        <v>3003.527</v>
      </c>
      <c r="E51" s="8">
        <v>0</v>
      </c>
      <c r="F51" s="8">
        <v>0</v>
      </c>
      <c r="G51" s="8">
        <v>1</v>
      </c>
      <c r="H51" s="6">
        <v>0</v>
      </c>
      <c r="I51" s="6">
        <v>0</v>
      </c>
      <c r="J51" s="6">
        <v>0</v>
      </c>
      <c r="K51" s="14">
        <v>4</v>
      </c>
      <c r="L51" s="13">
        <v>0</v>
      </c>
      <c r="M51" s="13">
        <v>0</v>
      </c>
      <c r="N51" s="13">
        <v>1</v>
      </c>
      <c r="O51" s="13">
        <v>0</v>
      </c>
      <c r="P51" s="13">
        <v>3.728</v>
      </c>
      <c r="Q51" s="13">
        <v>0</v>
      </c>
      <c r="R51" s="13">
        <v>0</v>
      </c>
    </row>
    <row r="52" ht="20.25" spans="1:18">
      <c r="A52" s="8" t="s">
        <v>527</v>
      </c>
      <c r="B52" s="8" t="s">
        <v>528</v>
      </c>
      <c r="C52" s="8">
        <v>967.581</v>
      </c>
      <c r="D52" s="8">
        <v>1188.864</v>
      </c>
      <c r="E52" s="8">
        <v>0</v>
      </c>
      <c r="F52" s="8">
        <v>0</v>
      </c>
      <c r="G52" s="8">
        <v>1</v>
      </c>
      <c r="H52" s="6">
        <v>0</v>
      </c>
      <c r="I52" s="6">
        <v>0</v>
      </c>
      <c r="J52" s="6">
        <v>0</v>
      </c>
      <c r="K52" s="14">
        <v>4</v>
      </c>
      <c r="L52" s="13">
        <v>0</v>
      </c>
      <c r="M52" s="13">
        <v>0</v>
      </c>
      <c r="N52" s="13">
        <v>0</v>
      </c>
      <c r="O52" s="13">
        <v>0</v>
      </c>
      <c r="P52" s="13">
        <v>3.163</v>
      </c>
      <c r="Q52" s="13">
        <v>0</v>
      </c>
      <c r="R52" s="13">
        <v>1</v>
      </c>
    </row>
    <row r="53" ht="20.25" spans="1:18">
      <c r="A53" s="8" t="s">
        <v>529</v>
      </c>
      <c r="B53" s="8" t="s">
        <v>530</v>
      </c>
      <c r="C53" s="8">
        <v>46679.199</v>
      </c>
      <c r="D53" s="8">
        <v>61950.363</v>
      </c>
      <c r="E53" s="8">
        <v>0</v>
      </c>
      <c r="F53" s="8">
        <v>0</v>
      </c>
      <c r="G53" s="8">
        <v>1</v>
      </c>
      <c r="H53" s="6">
        <v>0</v>
      </c>
      <c r="I53" s="6">
        <v>0</v>
      </c>
      <c r="J53" s="6">
        <v>0</v>
      </c>
      <c r="K53" s="14">
        <v>1</v>
      </c>
      <c r="L53" s="13">
        <v>0</v>
      </c>
      <c r="M53" s="13">
        <v>0</v>
      </c>
      <c r="N53" s="13">
        <v>0</v>
      </c>
      <c r="O53" s="13">
        <v>0</v>
      </c>
      <c r="P53" s="13">
        <v>199.419</v>
      </c>
      <c r="Q53" s="13">
        <v>0</v>
      </c>
      <c r="R53" s="13">
        <v>0</v>
      </c>
    </row>
    <row r="54" ht="20.25" spans="1:18">
      <c r="A54" s="9" t="s">
        <v>531</v>
      </c>
      <c r="B54" s="9" t="s">
        <v>532</v>
      </c>
      <c r="C54" s="9">
        <v>11689.682</v>
      </c>
      <c r="D54" s="9">
        <v>26220.822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46.38</v>
      </c>
      <c r="K54" s="14">
        <v>4</v>
      </c>
      <c r="L54" s="13">
        <v>0</v>
      </c>
      <c r="M54" s="13">
        <v>0</v>
      </c>
      <c r="N54" s="13">
        <v>1</v>
      </c>
      <c r="O54" s="13">
        <v>0</v>
      </c>
      <c r="P54" s="13">
        <v>-14.869</v>
      </c>
      <c r="Q54" s="13">
        <v>0</v>
      </c>
      <c r="R54" s="13">
        <v>0</v>
      </c>
    </row>
    <row r="55" ht="20.25" spans="1:18">
      <c r="A55" s="9" t="s">
        <v>533</v>
      </c>
      <c r="B55" s="9" t="s">
        <v>534</v>
      </c>
      <c r="C55" s="9">
        <v>2550.637</v>
      </c>
      <c r="D55" s="9">
        <v>3008.674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11.986</v>
      </c>
      <c r="K55" s="14">
        <v>1</v>
      </c>
      <c r="L55" s="13">
        <v>1</v>
      </c>
      <c r="M55" s="13">
        <v>0</v>
      </c>
      <c r="N55" s="13">
        <v>0</v>
      </c>
      <c r="O55" s="13">
        <v>0</v>
      </c>
      <c r="P55" s="13">
        <v>5.63</v>
      </c>
      <c r="Q55" s="13">
        <v>0</v>
      </c>
      <c r="R55" s="13">
        <v>0</v>
      </c>
    </row>
    <row r="56" ht="20.25" spans="1:18">
      <c r="A56" s="9" t="s">
        <v>535</v>
      </c>
      <c r="B56" s="9" t="s">
        <v>536</v>
      </c>
      <c r="C56" s="9">
        <v>918.704</v>
      </c>
      <c r="D56" s="9">
        <v>1149.294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19.556</v>
      </c>
      <c r="K56" s="14">
        <v>4</v>
      </c>
      <c r="L56" s="13">
        <v>0</v>
      </c>
      <c r="M56" s="13">
        <v>0</v>
      </c>
      <c r="N56" s="13">
        <v>0</v>
      </c>
      <c r="O56" s="13">
        <v>0</v>
      </c>
      <c r="P56" s="13">
        <v>-0.703</v>
      </c>
      <c r="Q56" s="13">
        <v>0</v>
      </c>
      <c r="R56" s="13">
        <v>0</v>
      </c>
    </row>
    <row r="57" ht="20.25" spans="1:18">
      <c r="A57" s="9" t="s">
        <v>537</v>
      </c>
      <c r="B57" s="9" t="s">
        <v>538</v>
      </c>
      <c r="C57" s="9">
        <v>86480.602</v>
      </c>
      <c r="D57" s="9">
        <v>108476.891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14.308</v>
      </c>
      <c r="K57" s="14">
        <v>4</v>
      </c>
      <c r="L57" s="13">
        <v>0</v>
      </c>
      <c r="M57" s="13">
        <v>-1</v>
      </c>
      <c r="N57" s="13">
        <v>1</v>
      </c>
      <c r="O57" s="13">
        <v>0</v>
      </c>
      <c r="P57" s="13">
        <v>0.352</v>
      </c>
      <c r="Q57" s="13">
        <v>0</v>
      </c>
      <c r="R57" s="13">
        <v>0</v>
      </c>
    </row>
    <row r="58" ht="20.25" spans="1:18">
      <c r="A58" s="9" t="s">
        <v>539</v>
      </c>
      <c r="B58" s="9" t="s">
        <v>540</v>
      </c>
      <c r="C58" s="9">
        <v>3190.691</v>
      </c>
      <c r="D58" s="9">
        <v>3352.475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3.107</v>
      </c>
      <c r="K58" s="14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-1.195</v>
      </c>
      <c r="Q58" s="13">
        <v>0</v>
      </c>
      <c r="R58" s="13">
        <v>0</v>
      </c>
    </row>
    <row r="59" ht="20.25" spans="1:18">
      <c r="A59" s="9" t="s">
        <v>541</v>
      </c>
      <c r="B59" s="9" t="s">
        <v>542</v>
      </c>
      <c r="C59" s="9">
        <v>113124.805</v>
      </c>
      <c r="D59" s="9">
        <v>148116.609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18.697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64.588</v>
      </c>
      <c r="Q59" s="13">
        <v>0</v>
      </c>
      <c r="R59" s="13">
        <v>1</v>
      </c>
    </row>
    <row r="60" ht="20.25" spans="1:18">
      <c r="A60" s="9" t="s">
        <v>543</v>
      </c>
      <c r="B60" s="9" t="s">
        <v>544</v>
      </c>
      <c r="C60" s="9">
        <v>3939.32</v>
      </c>
      <c r="D60" s="9">
        <v>4325.241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6.117</v>
      </c>
      <c r="K60" s="14">
        <v>2</v>
      </c>
      <c r="L60" s="13">
        <v>2</v>
      </c>
      <c r="M60" s="13">
        <v>0</v>
      </c>
      <c r="N60" s="13">
        <v>1</v>
      </c>
      <c r="O60" s="13">
        <v>0</v>
      </c>
      <c r="P60" s="13">
        <v>6.482</v>
      </c>
      <c r="Q60" s="13">
        <v>0</v>
      </c>
      <c r="R60" s="13">
        <v>1</v>
      </c>
    </row>
    <row r="61" ht="20.25" spans="1:18">
      <c r="A61" s="9" t="s">
        <v>545</v>
      </c>
      <c r="B61" s="9" t="s">
        <v>546</v>
      </c>
      <c r="C61" s="9">
        <v>16058.642</v>
      </c>
      <c r="D61" s="9">
        <v>17909.957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3.144</v>
      </c>
      <c r="K61" s="14">
        <v>1</v>
      </c>
      <c r="L61" s="13">
        <v>0</v>
      </c>
      <c r="M61" s="13">
        <v>0</v>
      </c>
      <c r="N61" s="13">
        <v>0</v>
      </c>
      <c r="O61" s="13">
        <v>0</v>
      </c>
      <c r="P61" s="13">
        <v>-6.164</v>
      </c>
      <c r="Q61" s="13">
        <v>0</v>
      </c>
      <c r="R61" s="13">
        <v>-1</v>
      </c>
    </row>
    <row r="62" ht="20.25" spans="1:18">
      <c r="A62" s="9" t="s">
        <v>547</v>
      </c>
      <c r="B62" s="9" t="s">
        <v>548</v>
      </c>
      <c r="C62" s="9">
        <v>3024.382</v>
      </c>
      <c r="D62" s="9">
        <v>3195.744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3.621</v>
      </c>
      <c r="K62" s="14">
        <v>1</v>
      </c>
      <c r="L62" s="13">
        <v>0</v>
      </c>
      <c r="M62" s="13">
        <v>0</v>
      </c>
      <c r="N62" s="13">
        <v>0</v>
      </c>
      <c r="O62" s="13">
        <v>0</v>
      </c>
      <c r="P62" s="13">
        <v>-0.176</v>
      </c>
      <c r="Q62" s="13">
        <v>0</v>
      </c>
      <c r="R62" s="13">
        <v>0</v>
      </c>
    </row>
    <row r="63" ht="20.25" spans="1:18">
      <c r="A63" s="9" t="s">
        <v>549</v>
      </c>
      <c r="B63" s="9" t="s">
        <v>550</v>
      </c>
      <c r="C63" s="9">
        <v>291249.438</v>
      </c>
      <c r="D63" s="9">
        <v>428486.906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24.909</v>
      </c>
      <c r="K63" s="14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-29.948</v>
      </c>
      <c r="Q63" s="13">
        <v>0</v>
      </c>
      <c r="R63" s="13">
        <v>0</v>
      </c>
    </row>
    <row r="64" ht="20.25" spans="1:18">
      <c r="A64" s="9" t="s">
        <v>551</v>
      </c>
      <c r="B64" s="9" t="s">
        <v>552</v>
      </c>
      <c r="C64" s="9">
        <v>5183.269</v>
      </c>
      <c r="D64" s="9">
        <v>5706.727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1.758</v>
      </c>
      <c r="K64" s="14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2.795</v>
      </c>
      <c r="Q64" s="13">
        <v>0</v>
      </c>
      <c r="R64" s="13">
        <v>0</v>
      </c>
    </row>
    <row r="65" ht="20.25" spans="1:18">
      <c r="A65" s="9" t="s">
        <v>553</v>
      </c>
      <c r="B65" s="9" t="s">
        <v>554</v>
      </c>
      <c r="C65" s="9">
        <v>12511.529</v>
      </c>
      <c r="D65" s="9">
        <v>14561.282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12.507</v>
      </c>
      <c r="K65" s="14">
        <v>4</v>
      </c>
      <c r="L65" s="13">
        <v>2</v>
      </c>
      <c r="M65" s="13">
        <v>0</v>
      </c>
      <c r="N65" s="13">
        <v>0</v>
      </c>
      <c r="O65" s="13">
        <v>0</v>
      </c>
      <c r="P65" s="13">
        <v>-4.534</v>
      </c>
      <c r="Q65" s="13">
        <v>0</v>
      </c>
      <c r="R65" s="13">
        <v>1</v>
      </c>
    </row>
    <row r="66" ht="20.25" spans="1:18">
      <c r="A66" s="9" t="s">
        <v>555</v>
      </c>
      <c r="B66" s="9" t="s">
        <v>556</v>
      </c>
      <c r="C66" s="9">
        <v>3027.276</v>
      </c>
      <c r="D66" s="9">
        <v>3512.294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9.336</v>
      </c>
      <c r="K66" s="14">
        <v>3</v>
      </c>
      <c r="L66" s="13">
        <v>0</v>
      </c>
      <c r="M66" s="13">
        <v>0</v>
      </c>
      <c r="N66" s="13">
        <v>0</v>
      </c>
      <c r="O66" s="13">
        <v>0</v>
      </c>
      <c r="P66" s="13">
        <v>-2.885</v>
      </c>
      <c r="Q66" s="13">
        <v>0</v>
      </c>
      <c r="R66" s="13">
        <v>0</v>
      </c>
    </row>
    <row r="67" ht="20.25" spans="1:18">
      <c r="A67" s="9" t="s">
        <v>557</v>
      </c>
      <c r="B67" s="9" t="s">
        <v>558</v>
      </c>
      <c r="C67" s="9">
        <v>22341.664</v>
      </c>
      <c r="D67" s="9">
        <v>25801.889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7.793</v>
      </c>
      <c r="K67" s="14">
        <v>2</v>
      </c>
      <c r="L67" s="13">
        <v>1</v>
      </c>
      <c r="M67" s="13">
        <v>0</v>
      </c>
      <c r="N67" s="13">
        <v>0</v>
      </c>
      <c r="O67" s="13">
        <v>0</v>
      </c>
      <c r="P67" s="13">
        <v>-11.833</v>
      </c>
      <c r="Q67" s="13">
        <v>0</v>
      </c>
      <c r="R67" s="13">
        <v>0</v>
      </c>
    </row>
    <row r="68" ht="20.25" spans="1:18">
      <c r="A68" s="6" t="s">
        <v>559</v>
      </c>
      <c r="B68" s="6" t="s">
        <v>560</v>
      </c>
      <c r="C68" s="6">
        <v>739.898</v>
      </c>
      <c r="D68" s="6">
        <v>823.129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8.542</v>
      </c>
      <c r="K68" s="14">
        <v>4</v>
      </c>
      <c r="L68" s="13">
        <v>0</v>
      </c>
      <c r="M68" s="13">
        <v>-1</v>
      </c>
      <c r="N68" s="13">
        <v>1</v>
      </c>
      <c r="O68" s="13">
        <v>0</v>
      </c>
      <c r="P68" s="13">
        <v>-1.748</v>
      </c>
      <c r="Q68" s="13">
        <v>1</v>
      </c>
      <c r="R68" s="13">
        <v>0</v>
      </c>
    </row>
    <row r="69" ht="20.25" spans="1:18">
      <c r="A69" s="6" t="s">
        <v>561</v>
      </c>
      <c r="B69" s="6" t="s">
        <v>562</v>
      </c>
      <c r="C69" s="6">
        <v>1583.489</v>
      </c>
      <c r="D69" s="6">
        <v>1903.82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9.36</v>
      </c>
      <c r="K69" s="14">
        <v>2</v>
      </c>
      <c r="L69" s="13">
        <v>0</v>
      </c>
      <c r="M69" s="13">
        <v>0</v>
      </c>
      <c r="N69" s="13">
        <v>0</v>
      </c>
      <c r="O69" s="13">
        <v>0</v>
      </c>
      <c r="P69" s="13">
        <v>1.023</v>
      </c>
      <c r="Q69" s="13">
        <v>0</v>
      </c>
      <c r="R69" s="13">
        <v>0</v>
      </c>
    </row>
    <row r="70" ht="20.25" spans="1:18">
      <c r="A70" s="6" t="s">
        <v>563</v>
      </c>
      <c r="B70" s="6" t="s">
        <v>564</v>
      </c>
      <c r="C70" s="6">
        <v>3272.563</v>
      </c>
      <c r="D70" s="6">
        <v>3644.107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5.335</v>
      </c>
      <c r="K70" s="14">
        <v>3</v>
      </c>
      <c r="L70" s="13">
        <v>0</v>
      </c>
      <c r="M70" s="13">
        <v>0</v>
      </c>
      <c r="N70" s="13">
        <v>0</v>
      </c>
      <c r="O70" s="13">
        <v>0</v>
      </c>
      <c r="P70" s="13">
        <v>0.879</v>
      </c>
      <c r="Q70" s="13">
        <v>0</v>
      </c>
      <c r="R70" s="13">
        <v>1</v>
      </c>
    </row>
    <row r="71" ht="20.25" spans="1:18">
      <c r="A71" s="6" t="s">
        <v>565</v>
      </c>
      <c r="B71" s="6" t="s">
        <v>566</v>
      </c>
      <c r="C71" s="6">
        <v>1009.736</v>
      </c>
      <c r="D71" s="6">
        <v>1346.337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14.247</v>
      </c>
      <c r="K71" s="14">
        <v>1</v>
      </c>
      <c r="L71" s="13">
        <v>2</v>
      </c>
      <c r="M71" s="13">
        <v>0</v>
      </c>
      <c r="N71" s="13">
        <v>0</v>
      </c>
      <c r="O71" s="13">
        <v>0</v>
      </c>
      <c r="P71" s="13">
        <v>2.675</v>
      </c>
      <c r="Q71" s="13">
        <v>0</v>
      </c>
      <c r="R71" s="13">
        <v>0</v>
      </c>
    </row>
    <row r="72" ht="20.25" spans="1:18">
      <c r="A72" s="6" t="s">
        <v>567</v>
      </c>
      <c r="B72" s="6" t="s">
        <v>568</v>
      </c>
      <c r="C72" s="6">
        <v>750.763</v>
      </c>
      <c r="D72" s="6">
        <v>825.842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4.846</v>
      </c>
      <c r="K72" s="14">
        <v>2</v>
      </c>
      <c r="L72" s="13">
        <v>1</v>
      </c>
      <c r="M72" s="13">
        <v>0</v>
      </c>
      <c r="N72" s="13">
        <v>0</v>
      </c>
      <c r="O72" s="13">
        <v>0</v>
      </c>
      <c r="P72" s="13">
        <v>-1.088</v>
      </c>
      <c r="Q72" s="13">
        <v>0</v>
      </c>
      <c r="R72" s="13">
        <v>0</v>
      </c>
    </row>
    <row r="73" ht="20.25" spans="1:18">
      <c r="A73" s="6" t="s">
        <v>569</v>
      </c>
      <c r="B73" s="6" t="s">
        <v>570</v>
      </c>
      <c r="C73" s="6">
        <v>3478.948</v>
      </c>
      <c r="D73" s="6">
        <v>3590.593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2.768</v>
      </c>
      <c r="K73" s="14">
        <v>4</v>
      </c>
      <c r="L73" s="13">
        <v>2</v>
      </c>
      <c r="M73" s="13">
        <v>0</v>
      </c>
      <c r="N73" s="13">
        <v>0</v>
      </c>
      <c r="O73" s="13">
        <v>0</v>
      </c>
      <c r="P73" s="13">
        <v>0.214</v>
      </c>
      <c r="Q73" s="13">
        <v>0</v>
      </c>
      <c r="R73" s="13">
        <v>-1</v>
      </c>
    </row>
    <row r="74" ht="20.25" spans="1:18">
      <c r="A74" s="6" t="s">
        <v>571</v>
      </c>
      <c r="B74" s="6" t="s">
        <v>572</v>
      </c>
      <c r="C74" s="6">
        <v>8827.416</v>
      </c>
      <c r="D74" s="6">
        <v>10078.146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11.584</v>
      </c>
      <c r="K74" s="14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-48.481</v>
      </c>
      <c r="Q74" s="13">
        <v>0</v>
      </c>
      <c r="R74" s="13">
        <v>0</v>
      </c>
    </row>
    <row r="75" ht="20.25" spans="1:18">
      <c r="A75" s="6" t="s">
        <v>573</v>
      </c>
      <c r="B75" s="6" t="s">
        <v>574</v>
      </c>
      <c r="C75" s="6">
        <v>8677</v>
      </c>
      <c r="D75" s="6">
        <v>10326.54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4.438</v>
      </c>
      <c r="K75" s="14">
        <v>2</v>
      </c>
      <c r="L75" s="13">
        <v>2</v>
      </c>
      <c r="M75" s="13">
        <v>0</v>
      </c>
      <c r="N75" s="13">
        <v>0</v>
      </c>
      <c r="O75" s="13">
        <v>0</v>
      </c>
      <c r="P75" s="13">
        <v>-12.658</v>
      </c>
      <c r="Q75" s="13">
        <v>0</v>
      </c>
      <c r="R75" s="13">
        <v>1</v>
      </c>
    </row>
    <row r="76" ht="20.25" spans="1:18">
      <c r="A76" s="6" t="s">
        <v>575</v>
      </c>
      <c r="B76" s="6" t="s">
        <v>576</v>
      </c>
      <c r="C76" s="6">
        <v>1017.145</v>
      </c>
      <c r="D76" s="6">
        <v>1223.992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10.463</v>
      </c>
      <c r="K76" s="14">
        <v>1</v>
      </c>
      <c r="L76" s="13">
        <v>2</v>
      </c>
      <c r="M76" s="13">
        <v>0</v>
      </c>
      <c r="N76" s="13">
        <v>0</v>
      </c>
      <c r="O76" s="13">
        <v>0</v>
      </c>
      <c r="P76" s="13">
        <v>2.178</v>
      </c>
      <c r="Q76" s="13">
        <v>0</v>
      </c>
      <c r="R76" s="13">
        <v>0</v>
      </c>
    </row>
    <row r="77" ht="20.25" spans="1:18">
      <c r="A77" s="6" t="s">
        <v>577</v>
      </c>
      <c r="B77" s="6" t="s">
        <v>578</v>
      </c>
      <c r="C77" s="6">
        <v>2395.6</v>
      </c>
      <c r="D77" s="6">
        <v>3103.491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13.14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1.476</v>
      </c>
      <c r="Q77" s="13">
        <v>0</v>
      </c>
      <c r="R77" s="13">
        <v>0</v>
      </c>
    </row>
    <row r="78" ht="20.25" spans="1:18">
      <c r="A78" s="6" t="s">
        <v>579</v>
      </c>
      <c r="B78" s="6" t="s">
        <v>580</v>
      </c>
      <c r="C78" s="6">
        <v>7642.632</v>
      </c>
      <c r="D78" s="6">
        <v>8103.405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5.577</v>
      </c>
      <c r="K78" s="14">
        <v>3</v>
      </c>
      <c r="L78" s="13">
        <v>0</v>
      </c>
      <c r="M78" s="13">
        <v>0</v>
      </c>
      <c r="N78" s="13">
        <v>0</v>
      </c>
      <c r="O78" s="13">
        <v>0</v>
      </c>
      <c r="P78" s="13">
        <v>8.721</v>
      </c>
      <c r="Q78" s="13">
        <v>0</v>
      </c>
      <c r="R78" s="13">
        <v>1</v>
      </c>
    </row>
    <row r="79" ht="20.25" spans="1:18">
      <c r="A79" s="6" t="s">
        <v>581</v>
      </c>
      <c r="B79" s="6" t="s">
        <v>582</v>
      </c>
      <c r="C79" s="6">
        <v>2242.509</v>
      </c>
      <c r="D79" s="6">
        <v>2821.127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19.91</v>
      </c>
      <c r="K79" s="14">
        <v>4</v>
      </c>
      <c r="L79" s="13">
        <v>0</v>
      </c>
      <c r="M79" s="13">
        <v>0</v>
      </c>
      <c r="N79" s="13">
        <v>0</v>
      </c>
      <c r="O79" s="13">
        <v>0</v>
      </c>
      <c r="P79" s="13">
        <v>-32.71</v>
      </c>
      <c r="Q79" s="13">
        <v>0</v>
      </c>
      <c r="R79" s="13">
        <v>0</v>
      </c>
    </row>
    <row r="80" ht="20.25" spans="1:18">
      <c r="A80" s="6" t="s">
        <v>583</v>
      </c>
      <c r="B80" s="6" t="s">
        <v>584</v>
      </c>
      <c r="C80" s="6">
        <v>1121.105</v>
      </c>
      <c r="D80" s="6">
        <v>1295.94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12.55</v>
      </c>
      <c r="K80" s="14">
        <v>2</v>
      </c>
      <c r="L80" s="13">
        <v>2</v>
      </c>
      <c r="M80" s="13">
        <v>0</v>
      </c>
      <c r="N80" s="13">
        <v>0</v>
      </c>
      <c r="O80" s="13">
        <v>0</v>
      </c>
      <c r="P80" s="13">
        <v>0.44</v>
      </c>
      <c r="Q80" s="13">
        <v>0</v>
      </c>
      <c r="R80" s="13">
        <v>-1</v>
      </c>
    </row>
    <row r="81" ht="20.25" spans="1:18">
      <c r="A81" s="6" t="s">
        <v>585</v>
      </c>
      <c r="B81" s="6" t="s">
        <v>586</v>
      </c>
      <c r="C81" s="6">
        <v>2137.58</v>
      </c>
      <c r="D81" s="6">
        <v>2641.033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16.173</v>
      </c>
      <c r="K81" s="14">
        <v>2</v>
      </c>
      <c r="L81" s="13">
        <v>2</v>
      </c>
      <c r="M81" s="13">
        <v>0</v>
      </c>
      <c r="N81" s="13">
        <v>0</v>
      </c>
      <c r="O81" s="13">
        <v>0</v>
      </c>
      <c r="P81" s="13">
        <v>2.409</v>
      </c>
      <c r="Q81" s="13">
        <v>0</v>
      </c>
      <c r="R81" s="13">
        <v>0</v>
      </c>
    </row>
    <row r="82" ht="20.25" spans="1:18">
      <c r="A82" s="6" t="s">
        <v>587</v>
      </c>
      <c r="B82" s="6" t="s">
        <v>588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6" t="s">
        <v>589</v>
      </c>
      <c r="B83" s="6" t="s">
        <v>590</v>
      </c>
      <c r="C83" s="6">
        <v>4383.155</v>
      </c>
      <c r="D83" s="6">
        <v>4796.142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5.909</v>
      </c>
      <c r="K83" s="14">
        <v>4</v>
      </c>
      <c r="L83" s="13">
        <v>0</v>
      </c>
      <c r="M83" s="13">
        <v>0</v>
      </c>
      <c r="N83" s="13">
        <v>1</v>
      </c>
      <c r="O83" s="13">
        <v>0</v>
      </c>
      <c r="P83" s="13">
        <v>0.389</v>
      </c>
      <c r="Q83" s="13">
        <v>1</v>
      </c>
      <c r="R83" s="13">
        <v>0</v>
      </c>
    </row>
    <row r="84" ht="20.25" spans="1:18">
      <c r="A84" s="6" t="s">
        <v>591</v>
      </c>
      <c r="B84" s="6" t="s">
        <v>592</v>
      </c>
      <c r="C84" s="6">
        <v>2922.891</v>
      </c>
      <c r="D84" s="6">
        <v>3154.301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1.467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0.412</v>
      </c>
      <c r="Q84" s="13">
        <v>0</v>
      </c>
      <c r="R84" s="13">
        <v>0</v>
      </c>
    </row>
    <row r="85" ht="20.25" spans="1:18">
      <c r="A85" s="6" t="s">
        <v>593</v>
      </c>
      <c r="B85" s="6" t="s">
        <v>594</v>
      </c>
      <c r="C85" s="6">
        <v>107.622</v>
      </c>
      <c r="D85" s="6">
        <v>108.673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0.635</v>
      </c>
      <c r="K85" s="14">
        <v>0</v>
      </c>
      <c r="L85" s="13">
        <v>0</v>
      </c>
      <c r="M85" s="13">
        <v>0</v>
      </c>
      <c r="N85" s="13">
        <v>-1</v>
      </c>
      <c r="O85" s="13">
        <v>0</v>
      </c>
      <c r="P85" s="13">
        <v>0.008</v>
      </c>
      <c r="Q85" s="13">
        <v>-1</v>
      </c>
      <c r="R85" s="13">
        <v>0</v>
      </c>
    </row>
    <row r="86" ht="20.25" spans="1:18">
      <c r="A86" s="6" t="s">
        <v>595</v>
      </c>
      <c r="B86" s="6" t="s">
        <v>596</v>
      </c>
      <c r="C86" s="6">
        <v>105.617</v>
      </c>
      <c r="D86" s="6">
        <v>106.339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0.333</v>
      </c>
      <c r="K86" s="14">
        <v>0</v>
      </c>
      <c r="L86" s="13">
        <v>0</v>
      </c>
      <c r="M86" s="13">
        <v>0</v>
      </c>
      <c r="N86" s="13">
        <v>-1</v>
      </c>
      <c r="O86" s="13">
        <v>0</v>
      </c>
      <c r="P86" s="13">
        <v>0.002</v>
      </c>
      <c r="Q86" s="13">
        <v>0</v>
      </c>
      <c r="R86" s="13">
        <v>0</v>
      </c>
    </row>
    <row r="87" ht="20.25" spans="1:18">
      <c r="A87" s="6" t="s">
        <v>597</v>
      </c>
      <c r="B87" s="6" t="s">
        <v>598</v>
      </c>
      <c r="C87" s="6">
        <v>110.894</v>
      </c>
      <c r="D87" s="6">
        <v>116.163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0.463</v>
      </c>
      <c r="K87" s="14">
        <v>0</v>
      </c>
      <c r="L87" s="13">
        <v>0</v>
      </c>
      <c r="M87" s="13">
        <v>0</v>
      </c>
      <c r="N87" s="13">
        <v>-1</v>
      </c>
      <c r="O87" s="13">
        <v>0</v>
      </c>
      <c r="P87" s="13">
        <v>0.026</v>
      </c>
      <c r="Q87" s="13">
        <v>0</v>
      </c>
      <c r="R87" s="13">
        <v>0</v>
      </c>
    </row>
    <row r="88" ht="20.25" spans="1:18">
      <c r="A88" s="6" t="s">
        <v>599</v>
      </c>
      <c r="B88" s="6" t="s">
        <v>600</v>
      </c>
      <c r="C88" s="6">
        <v>102.366</v>
      </c>
      <c r="D88" s="6">
        <v>102.641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0.105</v>
      </c>
      <c r="K88" s="14">
        <v>1</v>
      </c>
      <c r="L88" s="13">
        <v>0</v>
      </c>
      <c r="M88" s="13">
        <v>0</v>
      </c>
      <c r="N88" s="13">
        <v>0</v>
      </c>
      <c r="O88" s="13">
        <v>0</v>
      </c>
      <c r="P88" s="13">
        <v>0.001</v>
      </c>
      <c r="Q88" s="13">
        <v>0</v>
      </c>
      <c r="R88" s="13">
        <v>0</v>
      </c>
    </row>
    <row r="89" ht="20.25" spans="1:18">
      <c r="A89" s="6" t="s">
        <v>601</v>
      </c>
      <c r="B89" s="6" t="s">
        <v>602</v>
      </c>
      <c r="C89" s="6">
        <v>75135.641</v>
      </c>
      <c r="D89" s="6">
        <v>95203.797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15.937</v>
      </c>
      <c r="K89" s="14">
        <v>4</v>
      </c>
      <c r="L89" s="13">
        <v>0</v>
      </c>
      <c r="M89" s="13">
        <v>0</v>
      </c>
      <c r="N89" s="13">
        <v>1</v>
      </c>
      <c r="O89" s="13">
        <v>0</v>
      </c>
      <c r="P89" s="13">
        <v>-61.439</v>
      </c>
      <c r="Q89" s="13">
        <v>1</v>
      </c>
      <c r="R89" s="13">
        <v>0</v>
      </c>
    </row>
    <row r="90" ht="20.25" spans="1:18">
      <c r="A90" s="6" t="s">
        <v>603</v>
      </c>
      <c r="B90" s="6" t="s">
        <v>604</v>
      </c>
      <c r="C90" s="6">
        <v>83825.063</v>
      </c>
      <c r="D90" s="6">
        <v>167570.625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46.601</v>
      </c>
      <c r="K90" s="14">
        <v>1</v>
      </c>
      <c r="L90" s="13">
        <v>0</v>
      </c>
      <c r="M90" s="13">
        <v>0</v>
      </c>
      <c r="N90" s="13">
        <v>0</v>
      </c>
      <c r="O90" s="13">
        <v>0</v>
      </c>
      <c r="P90" s="13">
        <v>220.483</v>
      </c>
      <c r="Q90" s="13">
        <v>0</v>
      </c>
      <c r="R90" s="13">
        <v>0</v>
      </c>
    </row>
    <row r="91" ht="20.25" spans="1:18">
      <c r="A91" s="6" t="s">
        <v>605</v>
      </c>
      <c r="B91" s="6" t="s">
        <v>606</v>
      </c>
      <c r="C91" s="6">
        <v>8157.298</v>
      </c>
      <c r="D91" s="6">
        <v>9374.322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5.641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-1.576</v>
      </c>
      <c r="Q91" s="13">
        <v>0</v>
      </c>
      <c r="R91" s="13">
        <v>0</v>
      </c>
    </row>
    <row r="92" ht="20.25" spans="1:18">
      <c r="A92" s="6" t="s">
        <v>607</v>
      </c>
      <c r="B92" s="6" t="s">
        <v>608</v>
      </c>
      <c r="C92" s="6">
        <v>369.373</v>
      </c>
      <c r="D92" s="6">
        <v>568.335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11.336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-0.715</v>
      </c>
      <c r="Q92" s="13">
        <v>0</v>
      </c>
      <c r="R92" s="13">
        <v>1</v>
      </c>
    </row>
    <row r="93" ht="20.25" spans="1:18">
      <c r="A93" s="6" t="s">
        <v>609</v>
      </c>
      <c r="B93" s="6" t="s">
        <v>610</v>
      </c>
      <c r="C93" s="6">
        <v>428.983</v>
      </c>
      <c r="D93" s="6">
        <v>725.101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24.027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-0.704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2026-03-12T16:49:31Z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76633984F86145C295FE3C1AD7EBBAD5_13</vt:lpwstr>
  </property>
  <property fmtid="{D5CDD505-2E9C-101B-9397-08002B2CF9AE}" pid="3" name="KSOProductBuildVer">
    <vt:lpwstr>2052-12.1.0.15712</vt:lpwstr>
  </property>
</Properties>
</file>