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<sst xmlns="http://schemas.openxmlformats.org/spreadsheetml/2006/main" count="662" uniqueCount="620">
  <si>
    <t>强转弱</t>
  </si>
  <si>
    <t>弱转强</t>
  </si>
  <si>
    <t>代码</t>
  </si>
  <si>
    <t>简称</t>
  </si>
  <si>
    <t>总市值</t>
  </si>
  <si>
    <t>全指金融</t>
  </si>
  <si>
    <t>169455.69亿</t>
  </si>
  <si>
    <t>上证50</t>
  </si>
  <si>
    <t>236937.95亿</t>
  </si>
  <si>
    <t>银行</t>
  </si>
  <si>
    <t>102773.97亿</t>
  </si>
  <si>
    <t>破净资产</t>
  </si>
  <si>
    <t>144531.09亿</t>
  </si>
  <si>
    <t>持续增长</t>
  </si>
  <si>
    <t>74489.03亿</t>
  </si>
  <si>
    <t>低市净率</t>
  </si>
  <si>
    <t>140788.52亿</t>
  </si>
  <si>
    <t>全指医药</t>
  </si>
  <si>
    <t>41158.52亿</t>
  </si>
  <si>
    <t>证金汇金持股</t>
  </si>
  <si>
    <t>128844.21亿</t>
  </si>
  <si>
    <t>证券</t>
  </si>
  <si>
    <t>32939.25亿</t>
  </si>
  <si>
    <t>跨境支付CIPS</t>
  </si>
  <si>
    <t>89032.37亿</t>
  </si>
  <si>
    <t>白酒概念</t>
  </si>
  <si>
    <t>30879.61亿</t>
  </si>
  <si>
    <t>家用电器</t>
  </si>
  <si>
    <t>19276.20亿</t>
  </si>
  <si>
    <t>次新股</t>
  </si>
  <si>
    <t>25352.29亿</t>
  </si>
  <si>
    <t>即将解禁</t>
  </si>
  <si>
    <t>17796.29亿</t>
  </si>
  <si>
    <t>商业连锁</t>
  </si>
  <si>
    <t>9530.27亿</t>
  </si>
  <si>
    <t>仿制药</t>
  </si>
  <si>
    <t>16468.93亿</t>
  </si>
  <si>
    <t>电信运营</t>
  </si>
  <si>
    <t>8715.52亿</t>
  </si>
  <si>
    <t>中小银行</t>
  </si>
  <si>
    <t>15967.51亿</t>
  </si>
  <si>
    <t>深证Ｂ指</t>
  </si>
  <si>
    <t>426.28亿</t>
  </si>
  <si>
    <t>数字货币</t>
  </si>
  <si>
    <t>15184.93亿</t>
  </si>
  <si>
    <t>成份Ｂ指</t>
  </si>
  <si>
    <t>303.20亿</t>
  </si>
  <si>
    <t>预制菜</t>
  </si>
  <si>
    <t>14581.00亿</t>
  </si>
  <si>
    <t>创医药</t>
  </si>
  <si>
    <t>--</t>
  </si>
  <si>
    <t>肝炎概念</t>
  </si>
  <si>
    <t>14517.80亿</t>
  </si>
  <si>
    <t>中证银行</t>
  </si>
  <si>
    <t>含B股</t>
  </si>
  <si>
    <t>11438.21亿</t>
  </si>
  <si>
    <t>科创板次新</t>
  </si>
  <si>
    <t>11063.67亿</t>
  </si>
  <si>
    <t>房地产</t>
  </si>
  <si>
    <t>10991.28亿</t>
  </si>
  <si>
    <t>生物疫苗</t>
  </si>
  <si>
    <t>10767.87亿</t>
  </si>
  <si>
    <t>信托重仓</t>
  </si>
  <si>
    <t>9456.08亿</t>
  </si>
  <si>
    <t>猪肉</t>
  </si>
  <si>
    <t>8316.66亿</t>
  </si>
  <si>
    <t>山西板块</t>
  </si>
  <si>
    <t>8134.93亿</t>
  </si>
  <si>
    <t>仓储物流</t>
  </si>
  <si>
    <t>7463.52亿</t>
  </si>
  <si>
    <t>幽门螺杆菌</t>
  </si>
  <si>
    <t>6775.86亿</t>
  </si>
  <si>
    <t>风险提示</t>
  </si>
  <si>
    <t>5806.00亿</t>
  </si>
  <si>
    <t>吉林板块</t>
  </si>
  <si>
    <t>4173.70亿</t>
  </si>
  <si>
    <t>电子身份证</t>
  </si>
  <si>
    <t>3858.30亿</t>
  </si>
  <si>
    <t>鸡肉</t>
  </si>
  <si>
    <t>3182.76亿</t>
  </si>
  <si>
    <t>文教休闲</t>
  </si>
  <si>
    <t>3089.23亿</t>
  </si>
  <si>
    <t>高商誉</t>
  </si>
  <si>
    <t>1771.05亿</t>
  </si>
  <si>
    <t>DRG-DIP</t>
  </si>
  <si>
    <t>1763.92亿</t>
  </si>
  <si>
    <t>Ｂ股指数</t>
  </si>
  <si>
    <t>689.55亿</t>
  </si>
  <si>
    <t>投资时钟</t>
  </si>
  <si>
    <t>大盘价值</t>
  </si>
  <si>
    <t>长三角</t>
  </si>
  <si>
    <t>国证服务</t>
  </si>
  <si>
    <t>区块链50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</si>
  <si>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</si>
  <si>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</si>
  <si>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</si>
  <si>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</si>
  <si>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</si>
  <si>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</si>
  <si>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</si>
  <si>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</si>
  <si>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</si>
  <si>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</si>
  <si>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</si>
  <si>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</si>
  <si>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</si>
  <si>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</si>
  <si>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</si>
  <si>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</si>
  <si>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</si>
  <si>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</si>
  <si>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</si>
  <si>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</si>
  <si>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</si>
  <si>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上证中盘</t>
  </si>
  <si>
    <t>180等权</t>
  </si>
  <si>
    <t>上证流通</t>
  </si>
  <si>
    <t>180分层</t>
  </si>
  <si>
    <t>380波动</t>
  </si>
  <si>
    <t>380红利</t>
  </si>
  <si>
    <t>上国红利</t>
  </si>
  <si>
    <t>中证A500</t>
  </si>
  <si>
    <t>国企红利</t>
  </si>
  <si>
    <t>中证环保</t>
  </si>
  <si>
    <t>小康指数</t>
  </si>
  <si>
    <t>中证红利</t>
  </si>
  <si>
    <t>央企100</t>
  </si>
  <si>
    <t>新能源</t>
  </si>
  <si>
    <t>基本600</t>
  </si>
  <si>
    <t>ESG 40</t>
  </si>
  <si>
    <t>内地低碳</t>
  </si>
  <si>
    <t>中小100</t>
  </si>
  <si>
    <t>深证300</t>
  </si>
  <si>
    <t>碳科技60</t>
  </si>
  <si>
    <t>创业板综</t>
  </si>
  <si>
    <t>综企指数</t>
  </si>
  <si>
    <t>创业制造</t>
  </si>
  <si>
    <t>创质量</t>
  </si>
  <si>
    <t>深转交债</t>
  </si>
  <si>
    <t>中小100R</t>
  </si>
  <si>
    <t>深证300R</t>
  </si>
  <si>
    <t>深证成长</t>
  </si>
  <si>
    <t>国证环保</t>
  </si>
  <si>
    <t>国证成长</t>
  </si>
  <si>
    <t>国证价值</t>
  </si>
  <si>
    <t>绩效指数</t>
  </si>
  <si>
    <t>红利100</t>
  </si>
  <si>
    <t>国证新能</t>
  </si>
  <si>
    <t>国证高铁</t>
  </si>
  <si>
    <t>国证农牧</t>
  </si>
  <si>
    <t>中小成长</t>
  </si>
  <si>
    <t>科技100</t>
  </si>
  <si>
    <t>中创成长</t>
  </si>
  <si>
    <t>深证环保</t>
  </si>
  <si>
    <t>深证新兴</t>
  </si>
  <si>
    <t>中小新兴</t>
  </si>
  <si>
    <t>中小红利</t>
  </si>
  <si>
    <t>中小绩效</t>
  </si>
  <si>
    <t>深证低波</t>
  </si>
  <si>
    <t>深证F120</t>
  </si>
  <si>
    <t>深证F200</t>
  </si>
  <si>
    <t>中证新能</t>
  </si>
  <si>
    <t>煤炭等权</t>
  </si>
  <si>
    <t>创业板指(港币)(CNH)</t>
  </si>
  <si>
    <t>创业板指（美元）（CNH988007</t>
  </si>
  <si>
    <t>创业板R(港币)(CNH)</t>
  </si>
  <si>
    <t>创业板R（美元）（CNH?88107</t>
  </si>
  <si>
    <t>综合指数</t>
  </si>
  <si>
    <t>上证消费</t>
  </si>
  <si>
    <t>380可选</t>
  </si>
  <si>
    <t>上证银行</t>
  </si>
  <si>
    <t>中证消费</t>
  </si>
  <si>
    <t>300地产</t>
  </si>
  <si>
    <t>全指消费</t>
  </si>
  <si>
    <t>珠三角</t>
  </si>
  <si>
    <t>1000消费</t>
  </si>
  <si>
    <t>深证消费</t>
  </si>
  <si>
    <t>深医药50</t>
  </si>
  <si>
    <t>深成消费</t>
  </si>
  <si>
    <t>深成金融</t>
  </si>
  <si>
    <t>地产等权</t>
  </si>
  <si>
    <t>工业指数</t>
  </si>
  <si>
    <t>公用指数</t>
  </si>
  <si>
    <t>上证380</t>
  </si>
  <si>
    <t>国债指数</t>
  </si>
  <si>
    <t>企债指数</t>
  </si>
  <si>
    <t>红利指数</t>
  </si>
  <si>
    <t>沪公司债</t>
  </si>
  <si>
    <t>180资源</t>
  </si>
  <si>
    <t>上证能源</t>
  </si>
  <si>
    <t>上证材料</t>
  </si>
  <si>
    <t>上证工业</t>
  </si>
  <si>
    <t>上证电信</t>
  </si>
  <si>
    <t>上证公用</t>
  </si>
  <si>
    <t>上证小盘</t>
  </si>
  <si>
    <t>上证中小</t>
  </si>
  <si>
    <t>沪企债30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</si>
  <si>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</si>
  <si>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</si>
  <si>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</si>
  <si>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</si>
  <si>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</si>
  <si>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</si>
  <si>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</si>
  <si>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公用等权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</si>
  <si>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</si>
  <si>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</si>
  <si>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</si>
  <si>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</si>
  <si>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</si>
  <si>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</si>
  <si>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</si>
  <si>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</si>
  <si>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</si>
  <si>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</si>
  <si>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</si>
  <si>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</si>
  <si>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</si>
  <si>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持续产业</t>
  </si>
  <si>
    <t>380等权</t>
  </si>
  <si>
    <t>信用100</t>
  </si>
  <si>
    <t>380价值</t>
  </si>
  <si>
    <t>380R价值</t>
  </si>
  <si>
    <t>农业主题</t>
  </si>
  <si>
    <t>380基本</t>
  </si>
  <si>
    <t>上证150</t>
  </si>
  <si>
    <t>380低贝</t>
  </si>
  <si>
    <t>380稳定</t>
  </si>
  <si>
    <t>优势资源</t>
  </si>
  <si>
    <t>优势制造</t>
  </si>
  <si>
    <t>上民红利</t>
  </si>
  <si>
    <t>沪新丝路</t>
  </si>
  <si>
    <t>沪中国造</t>
  </si>
  <si>
    <t>科创200</t>
  </si>
  <si>
    <t>500沪市</t>
  </si>
  <si>
    <t>A股资源</t>
  </si>
  <si>
    <t>细分机械</t>
  </si>
  <si>
    <t>细分化工</t>
  </si>
  <si>
    <t>煤炭指数</t>
  </si>
  <si>
    <t>央企红利</t>
  </si>
  <si>
    <t>腾讯济安</t>
  </si>
  <si>
    <t>百发100</t>
  </si>
  <si>
    <t>中证1000</t>
  </si>
  <si>
    <t>CSSW丝路</t>
  </si>
  <si>
    <t>500原料</t>
  </si>
  <si>
    <t>500工业</t>
  </si>
  <si>
    <t>国企一带一路</t>
  </si>
  <si>
    <t>结构调整</t>
  </si>
  <si>
    <t>央企创新</t>
  </si>
  <si>
    <t>新兴综指</t>
  </si>
  <si>
    <t>中证流通</t>
  </si>
  <si>
    <t>中证200</t>
  </si>
  <si>
    <t>中证500</t>
  </si>
  <si>
    <t>中证700</t>
  </si>
  <si>
    <t>300能源</t>
  </si>
  <si>
    <t>300工业</t>
  </si>
  <si>
    <t>公司债指</t>
  </si>
  <si>
    <t>中证央企</t>
  </si>
  <si>
    <t>中证能源</t>
  </si>
  <si>
    <t>800材料</t>
  </si>
  <si>
    <t>800工业</t>
  </si>
  <si>
    <t>800通信</t>
  </si>
  <si>
    <t>800公用</t>
  </si>
  <si>
    <t>内地资源</t>
  </si>
  <si>
    <t>中证农业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</si>
  <si>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</si>
  <si>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</si>
  <si>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</si>
  <si>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</si>
  <si>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</si>
  <si>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</si>
  <si>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</si>
  <si>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</si>
  <si>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</si>
  <si>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全指公用</t>
  </si>
  <si>
    <t>深证成指</t>
  </si>
  <si>
    <t>深成指R</t>
  </si>
  <si>
    <t>中小300</t>
  </si>
  <si>
    <t>深证200</t>
  </si>
  <si>
    <t>深证700</t>
  </si>
  <si>
    <t>深证1000</t>
  </si>
  <si>
    <t>深市精选</t>
  </si>
  <si>
    <t>中小创新</t>
  </si>
  <si>
    <t>SME创新</t>
  </si>
  <si>
    <t>创业小盘</t>
  </si>
  <si>
    <t>新指数</t>
  </si>
  <si>
    <t>中小综指</t>
  </si>
  <si>
    <t>深证综指</t>
  </si>
  <si>
    <t>深证Ａ指</t>
  </si>
  <si>
    <t>采矿指数</t>
  </si>
  <si>
    <t>制造指数</t>
  </si>
  <si>
    <t>水电指数</t>
  </si>
  <si>
    <t>建筑指数</t>
  </si>
  <si>
    <t>公共指数</t>
  </si>
  <si>
    <t>专精特新</t>
  </si>
  <si>
    <t>深小巨人</t>
  </si>
  <si>
    <t>深新基建</t>
  </si>
  <si>
    <t>长江100</t>
  </si>
  <si>
    <t>碳中和债</t>
  </si>
  <si>
    <t>民企发展</t>
  </si>
  <si>
    <t>中小创Q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</si>
  <si>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</si>
  <si>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</si>
  <si>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</si>
  <si>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</si>
  <si>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</si>
  <si>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</si>
  <si>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</si>
  <si>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</si>
  <si>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</si>
  <si>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</si>
  <si>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</si>
  <si>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成长40</t>
  </si>
  <si>
    <t>深证央企</t>
  </si>
  <si>
    <t>深证价值</t>
  </si>
  <si>
    <t>国证粮食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</si>
  <si>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</si>
  <si>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</si>
  <si>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</si>
  <si>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</si>
  <si>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</si>
  <si>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</si>
  <si>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</si>
  <si>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</si>
  <si>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1000公用</t>
  </si>
  <si>
    <t>中小盘</t>
  </si>
  <si>
    <t>大盘低波</t>
  </si>
  <si>
    <t>中盘低波</t>
  </si>
  <si>
    <t>中盘高贝</t>
  </si>
  <si>
    <t>小盘低波</t>
  </si>
  <si>
    <t>苏州率先</t>
  </si>
  <si>
    <t>I100</t>
  </si>
  <si>
    <t>I300</t>
  </si>
  <si>
    <t>专利领先</t>
  </si>
  <si>
    <t>国证定增</t>
  </si>
  <si>
    <t>新丝路</t>
  </si>
  <si>
    <t>绿色煤炭</t>
  </si>
  <si>
    <t>绿色电力</t>
  </si>
  <si>
    <t>国证油气</t>
  </si>
  <si>
    <t>国证钢铁</t>
  </si>
  <si>
    <t>央视创新</t>
  </si>
  <si>
    <t>中小价值</t>
  </si>
  <si>
    <t>深证能源</t>
  </si>
  <si>
    <t>深证材料</t>
  </si>
  <si>
    <t>深证工业</t>
  </si>
  <si>
    <t>深证电信</t>
  </si>
  <si>
    <t>深证公用</t>
  </si>
  <si>
    <t>中小基础</t>
  </si>
  <si>
    <t>中创400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</si>
  <si>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</si>
  <si>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</si>
  <si>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</si>
  <si>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</si>
  <si>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</si>
  <si>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</si>
  <si>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</si>
  <si>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深证装备</t>
  </si>
  <si>
    <t>深证大宗</t>
  </si>
  <si>
    <t>深证GDP</t>
  </si>
  <si>
    <t>300绩效</t>
  </si>
  <si>
    <t>深成指EW</t>
  </si>
  <si>
    <t>深证高贝</t>
  </si>
  <si>
    <t>中小低波</t>
  </si>
  <si>
    <t>中创低波</t>
  </si>
  <si>
    <t>中创高贝</t>
  </si>
  <si>
    <t>深次新股</t>
  </si>
  <si>
    <t>深证200R</t>
  </si>
  <si>
    <t>深成能源</t>
  </si>
  <si>
    <t>深成材料</t>
  </si>
  <si>
    <t>深成工业</t>
  </si>
  <si>
    <t>深成公用</t>
  </si>
  <si>
    <t>创业高贝</t>
  </si>
  <si>
    <t>深证节能</t>
  </si>
  <si>
    <t>深证创投</t>
  </si>
  <si>
    <t>优势成长</t>
  </si>
  <si>
    <t>深证上游</t>
  </si>
  <si>
    <t>深证中游</t>
  </si>
  <si>
    <t>500深市</t>
  </si>
  <si>
    <t>环境治理</t>
  </si>
  <si>
    <t>大农业</t>
  </si>
  <si>
    <t>中证 500</t>
  </si>
  <si>
    <t>国企改革</t>
  </si>
  <si>
    <t>一带一路</t>
  </si>
  <si>
    <t>CSWD并购</t>
  </si>
  <si>
    <t>基建工程</t>
  </si>
  <si>
    <t>中证煤炭</t>
  </si>
  <si>
    <t>新能源电池</t>
  </si>
  <si>
    <t>化肥农药</t>
  </si>
  <si>
    <t>蓝色100</t>
  </si>
  <si>
    <t>自由现金流</t>
  </si>
  <si>
    <t>商业指数</t>
  </si>
  <si>
    <t>180金融</t>
  </si>
  <si>
    <t>上证可选</t>
  </si>
  <si>
    <t>上证医药</t>
  </si>
  <si>
    <t>上证金融</t>
  </si>
  <si>
    <t>消费80</t>
  </si>
  <si>
    <t>消费等权</t>
  </si>
  <si>
    <t>金融等权</t>
  </si>
  <si>
    <t>上证下游</t>
  </si>
  <si>
    <t>沪消费品</t>
  </si>
  <si>
    <t>380医药</t>
  </si>
  <si>
    <t>医药主题</t>
  </si>
  <si>
    <t>消费50</t>
  </si>
  <si>
    <t>优势消费</t>
  </si>
  <si>
    <t>消费领先</t>
  </si>
  <si>
    <t>科创生物</t>
  </si>
  <si>
    <t>消费服务</t>
  </si>
  <si>
    <t>食品饮料</t>
  </si>
  <si>
    <t>医药生物</t>
  </si>
  <si>
    <t>细分食品</t>
  </si>
  <si>
    <t>300可选</t>
  </si>
  <si>
    <t>300金融</t>
  </si>
  <si>
    <t>中证金融</t>
  </si>
  <si>
    <t>内地消费</t>
  </si>
  <si>
    <t>800金融</t>
  </si>
  <si>
    <t>金融指数</t>
  </si>
  <si>
    <t>创新药械</t>
  </si>
  <si>
    <t>生物50</t>
  </si>
  <si>
    <t>1000医药</t>
  </si>
  <si>
    <t>1000金融</t>
  </si>
  <si>
    <t>国证医药</t>
  </si>
  <si>
    <t>国证食品</t>
  </si>
  <si>
    <t>国证保证</t>
  </si>
  <si>
    <t>证券龙头</t>
  </si>
  <si>
    <t>生物医药</t>
  </si>
  <si>
    <t>深证医药</t>
  </si>
  <si>
    <t>深证金融</t>
  </si>
  <si>
    <t>深成医药</t>
  </si>
  <si>
    <t>CSSW证券</t>
  </si>
  <si>
    <t>养老产业</t>
  </si>
  <si>
    <t>300 金融</t>
  </si>
  <si>
    <t>800非银</t>
  </si>
  <si>
    <t>证券公司</t>
  </si>
  <si>
    <t>中证酒</t>
  </si>
  <si>
    <t>中证白酒</t>
  </si>
  <si>
    <t>疫苗生科</t>
  </si>
  <si>
    <t>医疗健康</t>
  </si>
  <si>
    <t>【数据引擎：奇衡DK阿赖耶识系统】情绪值</t>
  </si>
  <si>
    <t>SF00</t>
  </si>
  <si>
    <t>硅铁连续</t>
  </si>
  <si>
    <t>SM00</t>
  </si>
  <si>
    <t>锰硅连续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</si>
  <si>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</si>
  <si>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</si>
  <si>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</si>
  <si>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</si>
  <si>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</si>
  <si>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</si>
  <si>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</si>
  <si>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</si>
  <si>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</si>
  <si>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</si>
  <si>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</si>
  <si>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</si>
  <si>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</si>
  <si>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</si>
  <si>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</si>
  <si>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</si>
  <si>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</si>
  <si>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</si>
  <si>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</si>
  <si>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</si>
  <si>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</si>
  <si>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</si>
  <si>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</si>
  <si>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</si>
  <si>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</si>
  <si>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</si>
  <si>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</si>
  <si>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</si>
  <si>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</si>
  <si>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</si>
  <si>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</si>
  <si>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</si>
  <si>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</si>
  <si>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</si>
  <si>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</si>
  <si>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</si>
  <si>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</si>
  <si>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</si>
  <si>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</si>
  <si>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</si>
  <si>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</si>
  <si>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</si>
  <si>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</si>
  <si>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</si>
  <si>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</si>
  <si>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</si>
  <si>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</si>
  <si>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</si>
  <si>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</si>
  <si>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</si>
  <si>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</si>
  <si>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</si>
  <si>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</si>
  <si>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</si>
  <si>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</si>
  <si>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</si>
  <si>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</si>
  <si>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</si>
  <si>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</si>
  <si>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</si>
  <si>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</si>
  <si>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</si>
  <si>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</si>
  <si>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</si>
  <si>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</si>
  <si>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</si>
  <si>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</si>
  <si>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</si>
  <si>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SRX00</t>
  </si>
  <si>
    <t>白糖连续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</si>
  <si>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</si>
  <si>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</si>
  <si>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</si>
  <si>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</si>
  <si>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</si>
  <si>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</si>
  <si>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</si>
  <si>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</si>
  <si>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</si>
  <si>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</si>
  <si>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</si>
  <si>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</si>
  <si>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</si>
  <si>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</si>
  <si>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</si>
  <si>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</si>
  <si>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</si>
  <si>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</si>
  <si>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</si>
  <si>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</si>
  <si>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</si>
  <si>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</si>
  <si>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</si>
  <si>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</si>
  <si>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</si>
  <si>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</si>
  <si>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AG00</t>
  </si>
  <si>
    <t>白银连续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</si>
  <si>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</si>
  <si>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</si>
  <si>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</si>
  <si>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</si>
  <si>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</si>
  <si>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</si>
  <si>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</si>
  <si>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</si>
  <si>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</si>
  <si>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</si>
  <si>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</si>
  <si>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</si>
  <si>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</si>
  <si>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</si>
  <si>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</si>
  <si>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</si>
  <si>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</si>
  <si>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</si>
  <si>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</si>
  <si>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</si>
  <si>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</si>
  <si>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</si>
  <si>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</si>
  <si>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</si>
  <si>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</si>
  <si>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</si>
  <si>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</si>
  <si>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</si>
  <si>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</si>
  <si>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</si>
  <si>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</si>
  <si>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</si>
  <si>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</si>
  <si>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</si>
  <si>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</si>
  <si>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</si>
  <si>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</si>
  <si>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</si>
  <si>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</si>
  <si>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</si>
  <si>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CJ00</t>
  </si>
  <si>
    <t>红枣连续</t>
  </si>
  <si>
    <t>FG00</t>
  </si>
  <si>
    <t>玻璃连续</t>
  </si>
  <si>
    <t>JR00</t>
  </si>
  <si>
    <t>粳稻连续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</si>
  <si>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</si>
  <si>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</si>
  <si>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</si>
  <si>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</si>
  <si>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</si>
  <si>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</si>
  <si>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</si>
  <si>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</si>
  <si>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SH00</t>
  </si>
  <si>
    <t>烧碱连续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</si>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</sst>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38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"000016"</f>
        <v>000016</v>
      </c>
      <c r="E3" s="35" t="s">
        <v>7</v>
      </c>
      <c r="F3" s="35" t="s">
        <v>8</v>
      </c>
    </row>
    <row r="4" ht="13.5" spans="1:6">
      <c r="A4" s="35" t="str">
        <f>"880471"</f>
        <v>880471</v>
      </c>
      <c r="B4" s="35" t="s">
        <v>9</v>
      </c>
      <c r="C4" s="35" t="s">
        <v>10</v>
      </c>
      <c r="D4" s="35" t="str">
        <f>"880846"</f>
        <v>880846</v>
      </c>
      <c r="E4" s="35" t="s">
        <v>11</v>
      </c>
      <c r="F4" s="35" t="s">
        <v>12</v>
      </c>
    </row>
    <row r="5" ht="13.5" spans="1:6">
      <c r="A5" s="35" t="str">
        <f>"880895"</f>
        <v>880895</v>
      </c>
      <c r="B5" s="35" t="s">
        <v>13</v>
      </c>
      <c r="C5" s="35" t="s">
        <v>14</v>
      </c>
      <c r="D5" s="35" t="str">
        <f>"880829"</f>
        <v>880829</v>
      </c>
      <c r="E5" s="35" t="s">
        <v>15</v>
      </c>
      <c r="F5" s="35" t="s">
        <v>16</v>
      </c>
    </row>
    <row r="6" ht="13.5" spans="1:6">
      <c r="A6" s="35" t="str">
        <f>"000991"</f>
        <v>000991</v>
      </c>
      <c r="B6" s="35" t="s">
        <v>17</v>
      </c>
      <c r="C6" s="35" t="s">
        <v>18</v>
      </c>
      <c r="D6" s="35" t="str">
        <f>"880857"</f>
        <v>880857</v>
      </c>
      <c r="E6" s="35" t="s">
        <v>19</v>
      </c>
      <c r="F6" s="35" t="s">
        <v>20</v>
      </c>
    </row>
    <row r="7" ht="13.5" spans="1:6">
      <c r="A7" s="35" t="str">
        <f>"880472"</f>
        <v>880472</v>
      </c>
      <c r="B7" s="35" t="s">
        <v>21</v>
      </c>
      <c r="C7" s="35" t="s">
        <v>22</v>
      </c>
      <c r="D7" s="35" t="str">
        <f>"880609"</f>
        <v>880609</v>
      </c>
      <c r="E7" s="35" t="s">
        <v>23</v>
      </c>
      <c r="F7" s="35" t="s">
        <v>24</v>
      </c>
    </row>
    <row r="8" ht="13.5" spans="1:6">
      <c r="A8" s="35" t="str">
        <f>"880564"</f>
        <v>880564</v>
      </c>
      <c r="B8" s="35" t="s">
        <v>25</v>
      </c>
      <c r="C8" s="35" t="s">
        <v>26</v>
      </c>
      <c r="D8" s="35" t="str">
        <f>"880387"</f>
        <v>880387</v>
      </c>
      <c r="E8" s="35" t="s">
        <v>27</v>
      </c>
      <c r="F8" s="35" t="s">
        <v>28</v>
      </c>
    </row>
    <row r="9" ht="13.5" spans="1:6">
      <c r="A9" s="35" t="str">
        <f>"880529"</f>
        <v>880529</v>
      </c>
      <c r="B9" s="35" t="s">
        <v>29</v>
      </c>
      <c r="C9" s="35" t="s">
        <v>30</v>
      </c>
      <c r="D9" s="35" t="str">
        <f>"880897"</f>
        <v>880897</v>
      </c>
      <c r="E9" s="35" t="s">
        <v>31</v>
      </c>
      <c r="F9" s="35" t="s">
        <v>32</v>
      </c>
    </row>
    <row r="10" ht="13.5" spans="1:6">
      <c r="A10" s="35" t="str">
        <f>"880406"</f>
        <v>880406</v>
      </c>
      <c r="B10" s="35" t="s">
        <v>33</v>
      </c>
      <c r="C10" s="35" t="s">
        <v>34</v>
      </c>
      <c r="D10" s="35" t="str">
        <f>"880960"</f>
        <v>880960</v>
      </c>
      <c r="E10" s="35" t="s">
        <v>35</v>
      </c>
      <c r="F10" s="35" t="s">
        <v>36</v>
      </c>
    </row>
    <row r="11" ht="13.5" spans="1:6">
      <c r="A11" s="35" t="str">
        <f>"880452"</f>
        <v>880452</v>
      </c>
      <c r="B11" s="35" t="s">
        <v>37</v>
      </c>
      <c r="C11" s="35" t="s">
        <v>38</v>
      </c>
      <c r="D11" s="35" t="str">
        <f>"880875"</f>
        <v>880875</v>
      </c>
      <c r="E11" s="35" t="s">
        <v>39</v>
      </c>
      <c r="F11" s="35" t="s">
        <v>40</v>
      </c>
    </row>
    <row r="12" ht="13.5" spans="1:6">
      <c r="A12" s="35" t="str">
        <f>"399108"</f>
        <v>399108</v>
      </c>
      <c r="B12" s="35" t="s">
        <v>41</v>
      </c>
      <c r="C12" s="35" t="s">
        <v>42</v>
      </c>
      <c r="D12" s="35" t="str">
        <f>"880967"</f>
        <v>880967</v>
      </c>
      <c r="E12" s="35" t="s">
        <v>43</v>
      </c>
      <c r="F12" s="35" t="s">
        <v>44</v>
      </c>
    </row>
    <row r="13" ht="13.5" spans="1:6">
      <c r="A13" s="35" t="str">
        <f>"399003"</f>
        <v>399003</v>
      </c>
      <c r="B13" s="35" t="s">
        <v>45</v>
      </c>
      <c r="C13" s="35" t="s">
        <v>46</v>
      </c>
      <c r="D13" s="35" t="str">
        <f>"880760"</f>
        <v>880760</v>
      </c>
      <c r="E13" s="35" t="s">
        <v>47</v>
      </c>
      <c r="F13" s="35" t="s">
        <v>48</v>
      </c>
    </row>
    <row r="14" ht="13.5" spans="1:6">
      <c r="A14" s="35" t="str">
        <f>"399275"</f>
        <v>399275</v>
      </c>
      <c r="B14" s="35" t="s">
        <v>49</v>
      </c>
      <c r="C14" s="35" t="s">
        <v>50</v>
      </c>
      <c r="D14" s="35" t="str">
        <f>"880623"</f>
        <v>880623</v>
      </c>
      <c r="E14" s="35" t="s">
        <v>51</v>
      </c>
      <c r="F14" s="35" t="s">
        <v>52</v>
      </c>
    </row>
    <row r="15" ht="13.5" spans="1:6">
      <c r="A15" s="35" t="str">
        <f>"399986"</f>
        <v>399986</v>
      </c>
      <c r="B15" s="35" t="s">
        <v>53</v>
      </c>
      <c r="C15" s="35" t="s">
        <v>50</v>
      </c>
      <c r="D15" s="35" t="str">
        <f>"880502"</f>
        <v>880502</v>
      </c>
      <c r="E15" s="35" t="s">
        <v>54</v>
      </c>
      <c r="F15" s="35" t="s">
        <v>55</v>
      </c>
    </row>
    <row r="16" ht="13.5" spans="1:6">
      <c r="A16" s="36"/>
      <c r="B16" s="36"/>
      <c r="C16" s="36"/>
      <c r="D16" s="35" t="str">
        <f>"880554"</f>
        <v>880554</v>
      </c>
      <c r="E16" s="35" t="s">
        <v>56</v>
      </c>
      <c r="F16" s="35" t="s">
        <v>57</v>
      </c>
    </row>
    <row r="17" ht="13.5" spans="1:6">
      <c r="A17" s="36"/>
      <c r="B17" s="36"/>
      <c r="C17" s="36"/>
      <c r="D17" s="35" t="str">
        <f>"880482"</f>
        <v>880482</v>
      </c>
      <c r="E17" s="35" t="s">
        <v>58</v>
      </c>
      <c r="F17" s="35" t="s">
        <v>59</v>
      </c>
    </row>
    <row r="18" ht="13.5" spans="1:6">
      <c r="A18" s="36"/>
      <c r="B18" s="36"/>
      <c r="C18" s="36"/>
      <c r="D18" s="35" t="str">
        <f>"880557"</f>
        <v>880557</v>
      </c>
      <c r="E18" s="35" t="s">
        <v>60</v>
      </c>
      <c r="F18" s="35" t="s">
        <v>61</v>
      </c>
    </row>
    <row r="19" ht="13.5" spans="1:6">
      <c r="A19" s="36"/>
      <c r="B19" s="36"/>
      <c r="C19" s="36"/>
      <c r="D19" s="35" t="str">
        <f>"880804"</f>
        <v>880804</v>
      </c>
      <c r="E19" s="35" t="s">
        <v>62</v>
      </c>
      <c r="F19" s="35" t="s">
        <v>63</v>
      </c>
    </row>
    <row r="20" ht="13.5" spans="1:6">
      <c r="A20" s="36"/>
      <c r="B20" s="36"/>
      <c r="C20" s="36"/>
      <c r="D20" s="35" t="str">
        <f>"880936"</f>
        <v>880936</v>
      </c>
      <c r="E20" s="35" t="s">
        <v>64</v>
      </c>
      <c r="F20" s="35" t="s">
        <v>65</v>
      </c>
    </row>
    <row r="21" ht="13.5" spans="1:6">
      <c r="A21" s="36"/>
      <c r="B21" s="36"/>
      <c r="C21" s="36"/>
      <c r="D21" s="35" t="str">
        <f>"880217"</f>
        <v>880217</v>
      </c>
      <c r="E21" s="35" t="s">
        <v>66</v>
      </c>
      <c r="F21" s="35" t="s">
        <v>67</v>
      </c>
    </row>
    <row r="22" ht="13.5" spans="1:6">
      <c r="A22" s="36"/>
      <c r="B22" s="36"/>
      <c r="C22" s="36"/>
      <c r="D22" s="35" t="str">
        <f>"880464"</f>
        <v>880464</v>
      </c>
      <c r="E22" s="35" t="s">
        <v>68</v>
      </c>
      <c r="F22" s="35" t="s">
        <v>69</v>
      </c>
    </row>
    <row r="23" ht="13.5" spans="1:6">
      <c r="A23" s="36"/>
      <c r="B23" s="36"/>
      <c r="C23" s="36"/>
      <c r="D23" s="35" t="str">
        <f>"880766"</f>
        <v>880766</v>
      </c>
      <c r="E23" s="35" t="s">
        <v>70</v>
      </c>
      <c r="F23" s="35" t="s">
        <v>71</v>
      </c>
    </row>
    <row r="24" ht="13.5" spans="1:6">
      <c r="A24" s="36"/>
      <c r="B24" s="36"/>
      <c r="C24" s="36"/>
      <c r="D24" s="35" t="str">
        <f>"880896"</f>
        <v>880896</v>
      </c>
      <c r="E24" s="35" t="s">
        <v>72</v>
      </c>
      <c r="F24" s="35" t="s">
        <v>73</v>
      </c>
    </row>
    <row r="25" ht="13.5" spans="1:6">
      <c r="A25" s="36"/>
      <c r="B25" s="36"/>
      <c r="C25" s="36"/>
      <c r="D25" s="35" t="str">
        <f>"880203"</f>
        <v>880203</v>
      </c>
      <c r="E25" s="35" t="s">
        <v>74</v>
      </c>
      <c r="F25" s="35" t="s">
        <v>75</v>
      </c>
    </row>
    <row r="26" ht="13.5" spans="1:6">
      <c r="A26" s="37"/>
      <c r="B26" s="37"/>
      <c r="C26" s="37"/>
      <c r="D26" s="35" t="str">
        <f>"880613"</f>
        <v>880613</v>
      </c>
      <c r="E26" s="35" t="s">
        <v>76</v>
      </c>
      <c r="F26" s="35" t="s">
        <v>77</v>
      </c>
    </row>
    <row r="27" ht="13.5" spans="1:6">
      <c r="A27" s="37"/>
      <c r="B27" s="37"/>
      <c r="C27" s="37"/>
      <c r="D27" s="35" t="str">
        <f>"880764"</f>
        <v>880764</v>
      </c>
      <c r="E27" s="35" t="s">
        <v>78</v>
      </c>
      <c r="F27" s="35" t="s">
        <v>79</v>
      </c>
    </row>
    <row r="28" ht="13.5" spans="1:6">
      <c r="A28" s="37"/>
      <c r="B28" s="37"/>
      <c r="C28" s="37"/>
      <c r="D28" s="35" t="str">
        <f>"880422"</f>
        <v>880422</v>
      </c>
      <c r="E28" s="35" t="s">
        <v>80</v>
      </c>
      <c r="F28" s="35" t="s">
        <v>81</v>
      </c>
    </row>
    <row r="29" ht="13.5" spans="1:6">
      <c r="A29" s="37"/>
      <c r="B29" s="37"/>
      <c r="C29" s="37"/>
      <c r="D29" s="35" t="str">
        <f>"880787"</f>
        <v>880787</v>
      </c>
      <c r="E29" s="35" t="s">
        <v>82</v>
      </c>
      <c r="F29" s="35" t="s">
        <v>83</v>
      </c>
    </row>
    <row r="30" ht="13.5" spans="1:6">
      <c r="A30" s="37"/>
      <c r="B30" s="37"/>
      <c r="C30" s="37"/>
      <c r="D30" s="35" t="str">
        <f>"880644"</f>
        <v>880644</v>
      </c>
      <c r="E30" s="35" t="s">
        <v>84</v>
      </c>
      <c r="F30" s="35" t="s">
        <v>85</v>
      </c>
    </row>
    <row r="31" ht="13.5" spans="1:6">
      <c r="A31" s="37"/>
      <c r="B31" s="37"/>
      <c r="C31" s="37"/>
      <c r="D31" s="35" t="str">
        <f>"000003"</f>
        <v>000003</v>
      </c>
      <c r="E31" s="35" t="s">
        <v>86</v>
      </c>
      <c r="F31" s="35" t="s">
        <v>87</v>
      </c>
    </row>
    <row r="32" ht="16.5" spans="1:6">
      <c r="A32" s="24"/>
      <c r="B32" s="24"/>
      <c r="C32" s="24"/>
      <c r="D32" s="35" t="str">
        <f>"999997"</f>
        <v>999997</v>
      </c>
      <c r="E32" s="35" t="s">
        <v>86</v>
      </c>
      <c r="F32" s="35" t="s">
        <v>50</v>
      </c>
    </row>
    <row r="33" ht="16.5" spans="1:6">
      <c r="A33" s="24"/>
      <c r="B33" s="24"/>
      <c r="C33" s="24"/>
      <c r="D33" s="35" t="str">
        <f>"399391"</f>
        <v>399391</v>
      </c>
      <c r="E33" s="35" t="s">
        <v>88</v>
      </c>
      <c r="F33" s="35" t="s">
        <v>50</v>
      </c>
    </row>
    <row r="34" ht="16.5" spans="1:6">
      <c r="A34" s="24"/>
      <c r="B34" s="24"/>
      <c r="C34" s="24"/>
      <c r="D34" s="35" t="str">
        <f>"399373"</f>
        <v>399373</v>
      </c>
      <c r="E34" s="35" t="s">
        <v>89</v>
      </c>
      <c r="F34" s="35" t="s">
        <v>50</v>
      </c>
    </row>
    <row r="35" ht="16.5" spans="1:6">
      <c r="A35" s="24"/>
      <c r="B35" s="24"/>
      <c r="C35" s="24"/>
      <c r="D35" s="35" t="str">
        <f>"399355"</f>
        <v>399355</v>
      </c>
      <c r="E35" s="35" t="s">
        <v>90</v>
      </c>
      <c r="F35" s="35" t="s">
        <v>50</v>
      </c>
    </row>
    <row r="36" ht="16.5" spans="1:6">
      <c r="A36" s="24"/>
      <c r="B36" s="24"/>
      <c r="C36" s="24"/>
      <c r="D36" s="35" t="str">
        <f>"399320"</f>
        <v>399320</v>
      </c>
      <c r="E36" s="35" t="s">
        <v>91</v>
      </c>
      <c r="F36" s="35" t="s">
        <v>50</v>
      </c>
    </row>
    <row r="37" ht="16.5" spans="1:6">
      <c r="A37" s="24"/>
      <c r="B37" s="24"/>
      <c r="C37" s="24"/>
      <c r="D37" s="35" t="str">
        <f>"399286"</f>
        <v>399286</v>
      </c>
      <c r="E37" s="35" t="s">
        <v>92</v>
      </c>
      <c r="F37" s="35" t="s">
        <v>50</v>
      </c>
    </row>
    <row r="38" ht="16.5" spans="1:6">
      <c r="A38" s="24"/>
      <c r="B38" s="24"/>
      <c r="C38" s="24"/>
      <c r="D38" s="35" t="str">
        <f>"000011"</f>
        <v>000011</v>
      </c>
      <c r="E38" s="35" t="s">
        <v>93</v>
      </c>
      <c r="F38" s="35" t="s">
        <v>50</v>
      </c>
    </row>
    <row r="39" ht="16.5" spans="1:6">
      <c r="A39" s="24"/>
      <c r="B39" s="24"/>
      <c r="C39" s="24"/>
      <c r="D39" s="36"/>
      <c r="E39" s="36"/>
      <c r="F39" s="36"/>
    </row>
    <row r="40" ht="16.5" spans="1:6">
      <c r="A40" s="24"/>
      <c r="B40" s="24"/>
      <c r="C40" s="24"/>
      <c r="D40" s="36"/>
      <c r="E40" s="36"/>
      <c r="F40" s="36"/>
    </row>
    <row r="41" ht="16.5" spans="1:6">
      <c r="A41" s="24"/>
      <c r="B41" s="24"/>
      <c r="C41" s="24"/>
      <c r="D41" s="36"/>
      <c r="E41" s="36"/>
      <c r="F41" s="36"/>
    </row>
    <row r="42" ht="16.5" spans="1:6">
      <c r="A42" s="24"/>
      <c r="B42" s="24"/>
      <c r="C42" s="24"/>
      <c r="D42" s="36"/>
      <c r="E42" s="36"/>
      <c r="F42" s="36"/>
    </row>
    <row r="43" ht="16.5" spans="1:6">
      <c r="A43" s="24"/>
      <c r="B43" s="24"/>
      <c r="C43" s="24"/>
      <c r="D43" s="36"/>
      <c r="E43" s="36"/>
      <c r="F43" s="36"/>
    </row>
    <row r="44" ht="16.5" spans="1:6">
      <c r="A44" s="24"/>
      <c r="B44" s="24"/>
      <c r="C44" s="24"/>
      <c r="D44" s="36"/>
      <c r="E44" s="36"/>
      <c r="F44" s="36"/>
    </row>
    <row r="45" ht="16.5" spans="1:6">
      <c r="A45" s="24"/>
      <c r="B45" s="24"/>
      <c r="C45" s="24"/>
      <c r="D45" s="36"/>
      <c r="E45" s="36"/>
      <c r="F45" s="36"/>
    </row>
    <row r="46" ht="16.5" spans="1:6">
      <c r="A46" s="24"/>
      <c r="B46" s="24"/>
      <c r="C46" s="24"/>
      <c r="D46" s="36"/>
      <c r="E46" s="36"/>
      <c r="F46" s="36"/>
    </row>
    <row r="47" ht="16.5" spans="1:6">
      <c r="A47" s="24"/>
      <c r="B47" s="24"/>
      <c r="C47" s="24"/>
      <c r="D47" s="36"/>
      <c r="E47" s="36"/>
      <c r="F47" s="36"/>
    </row>
    <row r="48" ht="16.5" spans="1:6">
      <c r="A48" s="24"/>
      <c r="B48" s="24"/>
      <c r="C48" s="24"/>
      <c r="D48" s="36"/>
      <c r="E48" s="36"/>
      <c r="F48" s="36"/>
    </row>
    <row r="49" ht="16.5" spans="1:6">
      <c r="A49" s="24"/>
      <c r="B49" s="24"/>
      <c r="C49" s="24"/>
      <c r="D49" s="36"/>
      <c r="E49" s="36"/>
      <c r="F49" s="36"/>
    </row>
    <row r="50" ht="16.5" spans="1:6">
      <c r="A50" s="24"/>
      <c r="B50" s="24"/>
      <c r="C50" s="24"/>
      <c r="D50" s="36"/>
      <c r="E50" s="36"/>
      <c r="F50" s="36"/>
    </row>
    <row r="51" ht="16.5" spans="1:6">
      <c r="A51" s="24"/>
      <c r="B51" s="24"/>
      <c r="C51" s="24"/>
      <c r="D51" s="36"/>
      <c r="E51" s="36"/>
      <c r="F51" s="36"/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6"/>
      <c r="E57" s="36"/>
      <c r="F57" s="36"/>
    </row>
    <row r="58" ht="16.5" spans="1:6">
      <c r="A58" s="24"/>
      <c r="B58" s="24"/>
      <c r="C58" s="24"/>
      <c r="D58" s="36"/>
      <c r="E58" s="36"/>
      <c r="F58" s="36"/>
    </row>
    <row r="59" ht="16.5" spans="1:6">
      <c r="A59" s="24"/>
      <c r="B59" s="24"/>
      <c r="C59" s="24"/>
      <c r="D59" s="36"/>
      <c r="E59" s="36"/>
      <c r="F59" s="36"/>
    </row>
    <row r="60" ht="16.5" spans="1:6">
      <c r="A60" s="24"/>
      <c r="B60" s="24"/>
      <c r="C60" s="24"/>
      <c r="D60" s="36"/>
      <c r="E60" s="36"/>
      <c r="F60" s="36"/>
    </row>
    <row r="61" ht="16.5" spans="1:6">
      <c r="A61" s="24"/>
      <c r="B61" s="24"/>
      <c r="C61" s="24"/>
      <c r="D61" s="36"/>
      <c r="E61" s="36"/>
      <c r="F61" s="36"/>
    </row>
    <row r="62" ht="16.5" spans="1:6">
      <c r="A62" s="24"/>
      <c r="B62" s="24"/>
      <c r="C62" s="24"/>
      <c r="D62" s="36"/>
      <c r="E62" s="36"/>
      <c r="F62" s="36"/>
    </row>
    <row r="63" ht="16.5" spans="1:6">
      <c r="A63" s="24"/>
      <c r="B63" s="24"/>
      <c r="C63" s="24"/>
      <c r="D63" s="36"/>
      <c r="E63" s="36"/>
      <c r="F63" s="36"/>
    </row>
    <row r="64" ht="16.5" spans="1:6">
      <c r="A64" s="24"/>
      <c r="B64" s="24"/>
      <c r="C64" s="24"/>
      <c r="D64" s="36"/>
      <c r="E64" s="36"/>
      <c r="F64" s="36"/>
    </row>
    <row r="65" ht="16.5" spans="1:6">
      <c r="A65" s="24"/>
      <c r="B65" s="24"/>
      <c r="C65" s="24"/>
      <c r="D65" s="36"/>
      <c r="E65" s="36"/>
      <c r="F65" s="36"/>
    </row>
    <row r="66" ht="16.5" spans="1:6">
      <c r="A66" s="24"/>
      <c r="B66" s="24"/>
      <c r="C66" s="24"/>
      <c r="D66" s="36"/>
      <c r="E66" s="36"/>
      <c r="F66" s="36"/>
    </row>
    <row r="67" ht="16.5" spans="1:6">
      <c r="A67" s="24"/>
      <c r="B67" s="24"/>
      <c r="C67" s="24"/>
      <c r="D67" s="36"/>
      <c r="E67" s="36"/>
      <c r="F67" s="36"/>
    </row>
    <row r="68" ht="16.5" spans="1:6">
      <c r="A68" s="24"/>
      <c r="B68" s="24"/>
      <c r="C68" s="24"/>
      <c r="D68" s="36"/>
      <c r="E68" s="36"/>
      <c r="F68" s="36"/>
    </row>
    <row r="69" ht="16.5" spans="1:6">
      <c r="A69" s="24"/>
      <c r="B69" s="24"/>
      <c r="C69" s="24"/>
      <c r="D69" s="36"/>
      <c r="E69" s="36"/>
      <c r="F69" s="36"/>
    </row>
    <row r="70" ht="16.5" spans="1:6">
      <c r="A70" s="24"/>
      <c r="B70" s="24"/>
      <c r="C70" s="24"/>
      <c r="D70" s="36"/>
      <c r="E70" s="36"/>
      <c r="F70" s="36"/>
    </row>
    <row r="71" ht="16.5" spans="1:6">
      <c r="A71" s="24"/>
      <c r="B71" s="24"/>
      <c r="C71" s="24"/>
      <c r="D71" s="36"/>
      <c r="E71" s="36"/>
      <c r="F71" s="36"/>
    </row>
    <row r="72" ht="16.5" spans="1:6">
      <c r="A72" s="24"/>
      <c r="B72" s="24"/>
      <c r="C72" s="24"/>
      <c r="D72" s="36"/>
      <c r="E72" s="36"/>
      <c r="F72" s="36"/>
    </row>
    <row r="73" ht="16.5" spans="1:6">
      <c r="A73" s="24"/>
      <c r="B73" s="24"/>
      <c r="C73" s="24"/>
      <c r="D73" s="36"/>
      <c r="E73" s="36"/>
      <c r="F73" s="36"/>
    </row>
    <row r="74" ht="16.5" spans="1:6">
      <c r="A74" s="24"/>
      <c r="B74" s="24"/>
      <c r="C74" s="24"/>
      <c r="D74" s="36"/>
      <c r="E74" s="36"/>
      <c r="F74" s="36"/>
    </row>
    <row r="75" ht="16.5" spans="1:6">
      <c r="A75" s="24"/>
      <c r="B75" s="24"/>
      <c r="C75" s="24"/>
      <c r="D75" s="36"/>
      <c r="E75" s="36"/>
      <c r="F75" s="36"/>
    </row>
    <row r="76" ht="16.5" spans="1:6">
      <c r="A76" s="24"/>
      <c r="B76" s="24"/>
      <c r="C76" s="24"/>
      <c r="D76" s="36"/>
      <c r="E76" s="36"/>
      <c r="F76" s="36"/>
    </row>
    <row r="77" ht="16.5" spans="1:6">
      <c r="A77" s="24"/>
      <c r="B77" s="24"/>
      <c r="C77" s="24"/>
      <c r="D77" s="36"/>
      <c r="E77" s="36"/>
      <c r="F77" s="36"/>
    </row>
    <row r="78" ht="16.5" spans="1:6">
      <c r="A78" s="24"/>
      <c r="B78" s="24"/>
      <c r="C78" s="24"/>
      <c r="D78" s="36"/>
      <c r="E78" s="36"/>
      <c r="F78" s="36"/>
    </row>
    <row r="79" ht="16.5" spans="1:6">
      <c r="A79" s="24"/>
      <c r="B79" s="24"/>
      <c r="C79" s="24"/>
      <c r="D79" s="36"/>
      <c r="E79" s="36"/>
      <c r="F79" s="36"/>
    </row>
    <row r="80" ht="16.5" spans="1:6">
      <c r="A80" s="24"/>
      <c r="B80" s="24"/>
      <c r="C80" s="24"/>
      <c r="D80" s="36"/>
      <c r="E80" s="36"/>
      <c r="F80" s="36"/>
    </row>
    <row r="81" ht="16.5" spans="1:6">
      <c r="A81" s="24"/>
      <c r="B81" s="24"/>
      <c r="C81" s="24"/>
      <c r="D81" s="36"/>
      <c r="E81" s="36"/>
      <c r="F81" s="36"/>
    </row>
    <row r="82" ht="16.5" spans="1:6">
      <c r="A82" s="24"/>
      <c r="B82" s="24"/>
      <c r="C82" s="24"/>
      <c r="D82" s="36"/>
      <c r="E82" s="36"/>
      <c r="F82" s="36"/>
    </row>
    <row r="83" ht="16.5" spans="1:6">
      <c r="A83" s="24"/>
      <c r="B83" s="24"/>
      <c r="C83" s="24"/>
      <c r="D83" s="36"/>
      <c r="E83" s="36"/>
      <c r="F83" s="36"/>
    </row>
    <row r="84" ht="16.5" spans="1:6">
      <c r="A84" s="24"/>
      <c r="B84" s="24"/>
      <c r="C84" s="24"/>
      <c r="D84" s="36"/>
      <c r="E84" s="36"/>
      <c r="F84" s="36"/>
    </row>
    <row r="85" ht="16.5" spans="1:6">
      <c r="A85" s="24"/>
      <c r="B85" s="24"/>
      <c r="C85" s="24"/>
      <c r="D85" s="36"/>
      <c r="E85" s="36"/>
      <c r="F85" s="36"/>
    </row>
    <row r="86" ht="16.5" spans="1:6">
      <c r="A86" s="24"/>
      <c r="B86" s="24"/>
      <c r="C86" s="24"/>
      <c r="D86" s="36"/>
      <c r="E86" s="36"/>
      <c r="F86" s="36"/>
    </row>
    <row r="87" ht="16.5" spans="1:6">
      <c r="A87" s="24"/>
      <c r="B87" s="24"/>
      <c r="C87" s="24"/>
      <c r="D87" s="36"/>
      <c r="E87" s="36"/>
      <c r="F87" s="36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3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" t="s">
        <v>95</v>
      </c>
      <c r="L1" s="1"/>
      <c r="M1" s="1"/>
      <c r="N1" s="1"/>
      <c r="O1" s="1"/>
      <c r="P1" s="1"/>
      <c r="Q1" s="1"/>
      <c r="R1" s="1"/>
    </row>
    <row r="2" ht="22.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2" t="s">
        <v>106</v>
      </c>
      <c r="L2" s="12" t="s">
        <v>107</v>
      </c>
      <c r="M2" s="12" t="s">
        <v>108</v>
      </c>
      <c r="N2" s="12" t="s">
        <v>109</v>
      </c>
      <c r="O2" s="12" t="s">
        <v>110</v>
      </c>
      <c r="P2" s="12" t="s">
        <v>111</v>
      </c>
      <c r="Q2" s="12" t="s">
        <v>112</v>
      </c>
      <c r="R2" s="12" t="s">
        <v>113</v>
      </c>
    </row>
    <row r="3" ht="16.5" spans="1:23">
      <c r="A3" s="17">
        <v>44</v>
      </c>
      <c r="B3" s="17" t="s">
        <v>114</v>
      </c>
      <c r="C3" s="17">
        <v>4391.958</v>
      </c>
      <c r="D3" s="17">
        <v>4789.404</v>
      </c>
      <c r="E3" s="17">
        <v>1</v>
      </c>
      <c r="F3" s="18">
        <v>0</v>
      </c>
      <c r="G3" s="18">
        <v>0</v>
      </c>
      <c r="H3" s="18">
        <v>1</v>
      </c>
      <c r="I3" s="18">
        <v>0.286</v>
      </c>
      <c r="J3" s="18">
        <v>8.561</v>
      </c>
      <c r="K3" s="20">
        <v>4</v>
      </c>
      <c r="L3" s="20">
        <v>0</v>
      </c>
      <c r="M3" s="20">
        <v>0</v>
      </c>
      <c r="N3" s="20">
        <v>1</v>
      </c>
      <c r="O3" s="20">
        <v>0</v>
      </c>
      <c r="P3" s="20">
        <v>3.626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7">
        <v>51</v>
      </c>
      <c r="B4" s="17" t="s">
        <v>115</v>
      </c>
      <c r="C4" s="17">
        <v>9005.588</v>
      </c>
      <c r="D4" s="17">
        <v>9740.27</v>
      </c>
      <c r="E4" s="17">
        <v>1</v>
      </c>
      <c r="F4" s="18">
        <v>0</v>
      </c>
      <c r="G4" s="18">
        <v>0</v>
      </c>
      <c r="H4" s="18">
        <v>1</v>
      </c>
      <c r="I4" s="18">
        <v>0.494</v>
      </c>
      <c r="J4" s="18">
        <v>8</v>
      </c>
      <c r="K4" s="20">
        <v>4</v>
      </c>
      <c r="L4" s="20">
        <v>0</v>
      </c>
      <c r="M4" s="20">
        <v>0</v>
      </c>
      <c r="N4" s="20">
        <v>1</v>
      </c>
      <c r="O4" s="20">
        <v>0</v>
      </c>
      <c r="P4" s="20">
        <v>3.8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7">
        <v>90</v>
      </c>
      <c r="B5" s="17" t="s">
        <v>116</v>
      </c>
      <c r="C5" s="17">
        <v>1376.574</v>
      </c>
      <c r="D5" s="17">
        <v>1525.861</v>
      </c>
      <c r="E5" s="17">
        <v>1</v>
      </c>
      <c r="F5" s="18">
        <v>0</v>
      </c>
      <c r="G5" s="18">
        <v>0</v>
      </c>
      <c r="H5" s="18">
        <v>1</v>
      </c>
      <c r="I5" s="18">
        <v>0.061</v>
      </c>
      <c r="J5" s="18">
        <v>9.839</v>
      </c>
      <c r="K5" s="20">
        <v>3</v>
      </c>
      <c r="L5" s="20">
        <v>0</v>
      </c>
      <c r="M5" s="20">
        <v>0</v>
      </c>
      <c r="N5" s="20">
        <v>0</v>
      </c>
      <c r="O5" s="20">
        <v>0</v>
      </c>
      <c r="P5" s="20">
        <v>0.201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7">
        <v>93</v>
      </c>
      <c r="B6" s="17" t="s">
        <v>117</v>
      </c>
      <c r="C6" s="17">
        <v>11736.418</v>
      </c>
      <c r="D6" s="17">
        <v>12700.604</v>
      </c>
      <c r="E6" s="17">
        <v>1</v>
      </c>
      <c r="F6" s="18">
        <v>0</v>
      </c>
      <c r="G6" s="18">
        <v>0</v>
      </c>
      <c r="H6" s="18">
        <v>1</v>
      </c>
      <c r="I6" s="18">
        <v>0.319</v>
      </c>
      <c r="J6" s="18">
        <v>7.887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2.142</v>
      </c>
      <c r="Q6" s="20">
        <v>0</v>
      </c>
      <c r="R6" s="20">
        <v>1</v>
      </c>
      <c r="S6" s="21"/>
      <c r="T6" s="21"/>
      <c r="U6" s="21"/>
      <c r="V6" s="21"/>
      <c r="W6" s="21"/>
    </row>
    <row r="7" ht="16.5" spans="1:23">
      <c r="A7" s="17">
        <v>130</v>
      </c>
      <c r="B7" s="17" t="s">
        <v>118</v>
      </c>
      <c r="C7" s="17">
        <v>13009.097</v>
      </c>
      <c r="D7" s="17">
        <v>14295.566</v>
      </c>
      <c r="E7" s="17">
        <v>1</v>
      </c>
      <c r="F7" s="18">
        <v>0</v>
      </c>
      <c r="G7" s="18">
        <v>0</v>
      </c>
      <c r="H7" s="18">
        <v>1</v>
      </c>
      <c r="I7" s="18">
        <v>1.205</v>
      </c>
      <c r="J7" s="18">
        <v>10.096</v>
      </c>
      <c r="K7" s="20">
        <v>2</v>
      </c>
      <c r="L7" s="20">
        <v>1</v>
      </c>
      <c r="M7" s="20">
        <v>0</v>
      </c>
      <c r="N7" s="20">
        <v>0</v>
      </c>
      <c r="O7" s="20">
        <v>0</v>
      </c>
      <c r="P7" s="20">
        <v>4.408</v>
      </c>
      <c r="Q7" s="20">
        <v>0</v>
      </c>
      <c r="R7" s="20">
        <v>1</v>
      </c>
      <c r="S7" s="21"/>
      <c r="T7" s="21"/>
      <c r="U7" s="21"/>
      <c r="V7" s="21"/>
      <c r="W7" s="21"/>
    </row>
    <row r="8" ht="16.5" spans="1:23">
      <c r="A8" s="17">
        <v>150</v>
      </c>
      <c r="B8" s="17" t="s">
        <v>119</v>
      </c>
      <c r="C8" s="17">
        <v>11385.931</v>
      </c>
      <c r="D8" s="17">
        <v>12739.88</v>
      </c>
      <c r="E8" s="17">
        <v>1</v>
      </c>
      <c r="F8" s="18">
        <v>0</v>
      </c>
      <c r="G8" s="18">
        <v>0</v>
      </c>
      <c r="H8" s="18">
        <v>1</v>
      </c>
      <c r="I8" s="18">
        <v>0.559</v>
      </c>
      <c r="J8" s="18">
        <v>11.127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9.27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7">
        <v>151</v>
      </c>
      <c r="B9" s="17" t="s">
        <v>120</v>
      </c>
      <c r="C9" s="17">
        <v>1503.712</v>
      </c>
      <c r="D9" s="17">
        <v>1649.764</v>
      </c>
      <c r="E9" s="17">
        <v>1</v>
      </c>
      <c r="F9" s="18">
        <v>0</v>
      </c>
      <c r="G9" s="18">
        <v>0</v>
      </c>
      <c r="H9" s="18">
        <v>1</v>
      </c>
      <c r="I9" s="18">
        <v>0.317</v>
      </c>
      <c r="J9" s="18">
        <v>9.142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5.922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7">
        <v>510</v>
      </c>
      <c r="B10" s="17" t="s">
        <v>121</v>
      </c>
      <c r="C10" s="17">
        <v>5320.21</v>
      </c>
      <c r="D10" s="17">
        <v>5919.645</v>
      </c>
      <c r="E10" s="17">
        <v>1</v>
      </c>
      <c r="F10" s="18">
        <v>0</v>
      </c>
      <c r="G10" s="18">
        <v>0</v>
      </c>
      <c r="H10" s="18">
        <v>1</v>
      </c>
      <c r="I10" s="18">
        <v>0.006</v>
      </c>
      <c r="J10" s="18">
        <v>10.131</v>
      </c>
      <c r="K10" s="20">
        <v>2</v>
      </c>
      <c r="L10" s="20">
        <v>0</v>
      </c>
      <c r="M10" s="20">
        <v>0</v>
      </c>
      <c r="N10" s="20">
        <v>1</v>
      </c>
      <c r="O10" s="20">
        <v>0</v>
      </c>
      <c r="P10" s="20">
        <v>4.972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7">
        <v>824</v>
      </c>
      <c r="B11" s="17" t="s">
        <v>122</v>
      </c>
      <c r="C11" s="17">
        <v>2087.323</v>
      </c>
      <c r="D11" s="17">
        <v>2264.013</v>
      </c>
      <c r="E11" s="17">
        <v>1</v>
      </c>
      <c r="F11" s="18">
        <v>0</v>
      </c>
      <c r="G11" s="18">
        <v>0</v>
      </c>
      <c r="H11" s="18">
        <v>1</v>
      </c>
      <c r="I11" s="18">
        <v>0.064</v>
      </c>
      <c r="J11" s="18">
        <v>7.863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4.504</v>
      </c>
      <c r="Q11" s="20">
        <v>0</v>
      </c>
      <c r="R11" s="20">
        <v>1</v>
      </c>
      <c r="S11" s="21"/>
      <c r="T11" s="21"/>
      <c r="U11" s="21"/>
      <c r="V11" s="21"/>
      <c r="W11" s="21"/>
    </row>
    <row r="12" ht="16.5" spans="1:23">
      <c r="A12" s="17">
        <v>827</v>
      </c>
      <c r="B12" s="17" t="s">
        <v>123</v>
      </c>
      <c r="C12" s="17">
        <v>1783.974</v>
      </c>
      <c r="D12" s="17">
        <v>2053.982</v>
      </c>
      <c r="E12" s="17">
        <v>1</v>
      </c>
      <c r="F12" s="18">
        <v>0</v>
      </c>
      <c r="G12" s="18">
        <v>0</v>
      </c>
      <c r="H12" s="18">
        <v>1</v>
      </c>
      <c r="I12" s="18">
        <v>1.423</v>
      </c>
      <c r="J12" s="18">
        <v>14.382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7.914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7">
        <v>901</v>
      </c>
      <c r="B13" s="17" t="s">
        <v>124</v>
      </c>
      <c r="C13" s="17">
        <v>6174.275</v>
      </c>
      <c r="D13" s="17">
        <v>6599.112</v>
      </c>
      <c r="E13" s="17">
        <v>1</v>
      </c>
      <c r="F13" s="18">
        <v>0</v>
      </c>
      <c r="G13" s="18">
        <v>0</v>
      </c>
      <c r="H13" s="18">
        <v>1</v>
      </c>
      <c r="I13" s="18">
        <v>0.91</v>
      </c>
      <c r="J13" s="18">
        <v>7.29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6.324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7">
        <v>922</v>
      </c>
      <c r="B14" s="17" t="s">
        <v>125</v>
      </c>
      <c r="C14" s="17">
        <v>5394.89</v>
      </c>
      <c r="D14" s="17">
        <v>5846.521</v>
      </c>
      <c r="E14" s="17">
        <v>1</v>
      </c>
      <c r="F14" s="18">
        <v>0</v>
      </c>
      <c r="G14" s="18">
        <v>0</v>
      </c>
      <c r="H14" s="18">
        <v>1</v>
      </c>
      <c r="I14" s="18">
        <v>0.993</v>
      </c>
      <c r="J14" s="18">
        <v>8.641</v>
      </c>
      <c r="K14" s="20">
        <v>1</v>
      </c>
      <c r="L14" s="20">
        <v>1</v>
      </c>
      <c r="M14" s="20">
        <v>0</v>
      </c>
      <c r="N14" s="20">
        <v>-1</v>
      </c>
      <c r="O14" s="20">
        <v>0</v>
      </c>
      <c r="P14" s="20">
        <v>-0.028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7">
        <v>927</v>
      </c>
      <c r="B15" s="17" t="s">
        <v>126</v>
      </c>
      <c r="C15" s="17">
        <v>1945.522</v>
      </c>
      <c r="D15" s="17">
        <v>2075.974</v>
      </c>
      <c r="E15" s="17">
        <v>1</v>
      </c>
      <c r="F15" s="18">
        <v>0</v>
      </c>
      <c r="G15" s="18">
        <v>0</v>
      </c>
      <c r="H15" s="18">
        <v>1</v>
      </c>
      <c r="I15" s="18">
        <v>0.101</v>
      </c>
      <c r="J15" s="18">
        <v>6.379</v>
      </c>
      <c r="K15" s="20">
        <v>2</v>
      </c>
      <c r="L15" s="20">
        <v>0</v>
      </c>
      <c r="M15" s="20">
        <v>-1</v>
      </c>
      <c r="N15" s="20">
        <v>1</v>
      </c>
      <c r="O15" s="20">
        <v>0</v>
      </c>
      <c r="P15" s="20">
        <v>-0.002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7">
        <v>941</v>
      </c>
      <c r="B16" s="17" t="s">
        <v>127</v>
      </c>
      <c r="C16" s="17">
        <v>2425.012</v>
      </c>
      <c r="D16" s="17">
        <v>2833.96</v>
      </c>
      <c r="E16" s="17">
        <v>1</v>
      </c>
      <c r="F16" s="18">
        <v>0</v>
      </c>
      <c r="G16" s="18">
        <v>0</v>
      </c>
      <c r="H16" s="18">
        <v>1</v>
      </c>
      <c r="I16" s="18">
        <v>2.134</v>
      </c>
      <c r="J16" s="18">
        <v>16.256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3.673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7">
        <v>967</v>
      </c>
      <c r="B17" s="17" t="s">
        <v>128</v>
      </c>
      <c r="C17" s="17">
        <v>6286.285</v>
      </c>
      <c r="D17" s="17">
        <v>6750.567</v>
      </c>
      <c r="E17" s="17">
        <v>1</v>
      </c>
      <c r="F17" s="18">
        <v>0</v>
      </c>
      <c r="G17" s="18">
        <v>0</v>
      </c>
      <c r="H17" s="18">
        <v>1</v>
      </c>
      <c r="I17" s="18">
        <v>0.296</v>
      </c>
      <c r="J17" s="18">
        <v>7.153</v>
      </c>
      <c r="K17" s="20">
        <v>1</v>
      </c>
      <c r="L17" s="20">
        <v>0</v>
      </c>
      <c r="M17" s="20">
        <v>0</v>
      </c>
      <c r="N17" s="20">
        <v>0</v>
      </c>
      <c r="O17" s="20">
        <v>0</v>
      </c>
      <c r="P17" s="20">
        <v>2.767</v>
      </c>
      <c r="Q17" s="20">
        <v>0</v>
      </c>
      <c r="R17" s="20">
        <v>1</v>
      </c>
      <c r="S17" s="21"/>
      <c r="T17" s="21"/>
      <c r="U17" s="21"/>
      <c r="V17" s="21"/>
      <c r="W17" s="21"/>
    </row>
    <row r="18" ht="16.5" spans="1:23">
      <c r="A18" s="17">
        <v>970</v>
      </c>
      <c r="B18" s="17" t="s">
        <v>129</v>
      </c>
      <c r="C18" s="17">
        <v>1764.418</v>
      </c>
      <c r="D18" s="17">
        <v>1885.584</v>
      </c>
      <c r="E18" s="17">
        <v>1</v>
      </c>
      <c r="F18" s="18">
        <v>0</v>
      </c>
      <c r="G18" s="18">
        <v>0</v>
      </c>
      <c r="H18" s="18">
        <v>1</v>
      </c>
      <c r="I18" s="18">
        <v>0.396</v>
      </c>
      <c r="J18" s="18">
        <v>6.796</v>
      </c>
      <c r="K18" s="20">
        <v>4</v>
      </c>
      <c r="L18" s="20">
        <v>0</v>
      </c>
      <c r="M18" s="20">
        <v>0</v>
      </c>
      <c r="N18" s="20">
        <v>1</v>
      </c>
      <c r="O18" s="20">
        <v>0</v>
      </c>
      <c r="P18" s="20">
        <v>3.065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7">
        <v>977</v>
      </c>
      <c r="B19" s="17" t="s">
        <v>130</v>
      </c>
      <c r="C19" s="17">
        <v>2006.607</v>
      </c>
      <c r="D19" s="17">
        <v>2305.245</v>
      </c>
      <c r="E19" s="17">
        <v>1</v>
      </c>
      <c r="F19" s="18">
        <v>0</v>
      </c>
      <c r="G19" s="18">
        <v>0</v>
      </c>
      <c r="H19" s="18">
        <v>1</v>
      </c>
      <c r="I19" s="18">
        <v>0.342</v>
      </c>
      <c r="J19" s="18">
        <v>13.252</v>
      </c>
      <c r="K19" s="20">
        <v>1</v>
      </c>
      <c r="L19" s="20">
        <v>0</v>
      </c>
      <c r="M19" s="20">
        <v>0</v>
      </c>
      <c r="N19" s="20">
        <v>0</v>
      </c>
      <c r="O19" s="20">
        <v>0</v>
      </c>
      <c r="P19" s="20">
        <v>10.537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7">
        <v>399005</v>
      </c>
      <c r="B20" s="17" t="s">
        <v>131</v>
      </c>
      <c r="C20" s="17">
        <v>7619.885</v>
      </c>
      <c r="D20" s="17">
        <v>8780.983</v>
      </c>
      <c r="E20" s="17">
        <v>1</v>
      </c>
      <c r="F20" s="18">
        <v>0</v>
      </c>
      <c r="G20" s="18">
        <v>0</v>
      </c>
      <c r="H20" s="18">
        <v>1</v>
      </c>
      <c r="I20" s="18">
        <v>0.63</v>
      </c>
      <c r="J20" s="18">
        <v>13.77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1.54</v>
      </c>
      <c r="Q20" s="20">
        <v>1</v>
      </c>
      <c r="R20" s="20">
        <v>0</v>
      </c>
      <c r="S20" s="21"/>
      <c r="T20" s="21"/>
      <c r="U20" s="21"/>
      <c r="V20" s="21"/>
      <c r="W20" s="21"/>
    </row>
    <row r="21" ht="16.5" spans="1:23">
      <c r="A21" s="17">
        <v>399007</v>
      </c>
      <c r="B21" s="17" t="s">
        <v>132</v>
      </c>
      <c r="C21" s="17">
        <v>5298.412</v>
      </c>
      <c r="D21" s="17">
        <v>5992.807</v>
      </c>
      <c r="E21" s="17">
        <v>1</v>
      </c>
      <c r="F21" s="18">
        <v>0</v>
      </c>
      <c r="G21" s="18">
        <v>0</v>
      </c>
      <c r="H21" s="18">
        <v>1</v>
      </c>
      <c r="I21" s="18">
        <v>0.757</v>
      </c>
      <c r="J21" s="18">
        <v>12.257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1.205</v>
      </c>
      <c r="Q21" s="20">
        <v>0</v>
      </c>
      <c r="R21" s="20">
        <v>1</v>
      </c>
      <c r="S21" s="21"/>
      <c r="T21" s="21"/>
      <c r="U21" s="21"/>
      <c r="V21" s="21"/>
      <c r="W21" s="21"/>
    </row>
    <row r="22" ht="16.5" spans="1:23">
      <c r="A22" s="17">
        <v>399060</v>
      </c>
      <c r="B22" s="17" t="s">
        <v>133</v>
      </c>
      <c r="C22" s="17">
        <v>3251.592</v>
      </c>
      <c r="D22" s="17">
        <v>3633.089</v>
      </c>
      <c r="E22" s="17">
        <v>1</v>
      </c>
      <c r="F22" s="18">
        <v>0</v>
      </c>
      <c r="G22" s="18">
        <v>0</v>
      </c>
      <c r="H22" s="18">
        <v>1</v>
      </c>
      <c r="I22" s="18">
        <v>1.443</v>
      </c>
      <c r="J22" s="18">
        <v>11.792</v>
      </c>
      <c r="K22" s="20">
        <v>4</v>
      </c>
      <c r="L22" s="20">
        <v>0</v>
      </c>
      <c r="M22" s="20">
        <v>0</v>
      </c>
      <c r="N22" s="20">
        <v>1</v>
      </c>
      <c r="O22" s="20">
        <v>0</v>
      </c>
      <c r="P22" s="20">
        <v>1.325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7">
        <v>399102</v>
      </c>
      <c r="B23" s="17" t="s">
        <v>134</v>
      </c>
      <c r="C23" s="17">
        <v>3638.402</v>
      </c>
      <c r="D23" s="17">
        <v>4194.945</v>
      </c>
      <c r="E23" s="17">
        <v>1</v>
      </c>
      <c r="F23" s="18">
        <v>0</v>
      </c>
      <c r="G23" s="18">
        <v>0</v>
      </c>
      <c r="H23" s="18">
        <v>1</v>
      </c>
      <c r="I23" s="18">
        <v>0.328</v>
      </c>
      <c r="J23" s="18">
        <v>13.552</v>
      </c>
      <c r="K23" s="20">
        <v>2</v>
      </c>
      <c r="L23" s="20">
        <v>0</v>
      </c>
      <c r="M23" s="20">
        <v>-1</v>
      </c>
      <c r="N23" s="20">
        <v>1</v>
      </c>
      <c r="O23" s="20">
        <v>0</v>
      </c>
      <c r="P23" s="20">
        <v>-0.003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7">
        <v>399249</v>
      </c>
      <c r="B24" s="17" t="s">
        <v>135</v>
      </c>
      <c r="C24" s="17">
        <v>2365.72</v>
      </c>
      <c r="D24" s="17">
        <v>3203.439</v>
      </c>
      <c r="E24" s="17">
        <v>1</v>
      </c>
      <c r="F24" s="18">
        <v>0</v>
      </c>
      <c r="G24" s="18">
        <v>0</v>
      </c>
      <c r="H24" s="18">
        <v>1</v>
      </c>
      <c r="I24" s="18">
        <v>0.588</v>
      </c>
      <c r="J24" s="18">
        <v>26.585</v>
      </c>
      <c r="K24" s="20">
        <v>4</v>
      </c>
      <c r="L24" s="20">
        <v>2</v>
      </c>
      <c r="M24" s="20">
        <v>-1</v>
      </c>
      <c r="N24" s="20">
        <v>1</v>
      </c>
      <c r="O24" s="20">
        <v>0</v>
      </c>
      <c r="P24" s="20">
        <v>3.478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7">
        <v>399261</v>
      </c>
      <c r="B25" s="17" t="s">
        <v>136</v>
      </c>
      <c r="C25" s="17">
        <v>5513.353</v>
      </c>
      <c r="D25" s="17">
        <v>6622.037</v>
      </c>
      <c r="E25" s="17">
        <v>1</v>
      </c>
      <c r="F25" s="18">
        <v>0</v>
      </c>
      <c r="G25" s="18">
        <v>0</v>
      </c>
      <c r="H25" s="18">
        <v>1</v>
      </c>
      <c r="I25" s="18">
        <v>0.007</v>
      </c>
      <c r="J25" s="18">
        <v>16.748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-0.33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7">
        <v>399269</v>
      </c>
      <c r="B26" s="17" t="s">
        <v>137</v>
      </c>
      <c r="C26" s="17">
        <v>7055.892</v>
      </c>
      <c r="D26" s="17">
        <v>8656.61</v>
      </c>
      <c r="E26" s="17">
        <v>1</v>
      </c>
      <c r="F26" s="18">
        <v>0</v>
      </c>
      <c r="G26" s="18">
        <v>0</v>
      </c>
      <c r="H26" s="18">
        <v>1</v>
      </c>
      <c r="I26" s="18">
        <v>0.327</v>
      </c>
      <c r="J26" s="18">
        <v>18.758</v>
      </c>
      <c r="K26" s="20">
        <v>1</v>
      </c>
      <c r="L26" s="20">
        <v>0</v>
      </c>
      <c r="M26" s="20">
        <v>0</v>
      </c>
      <c r="N26" s="20">
        <v>0</v>
      </c>
      <c r="O26" s="20">
        <v>0</v>
      </c>
      <c r="P26" s="20">
        <v>0.154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7">
        <v>399290</v>
      </c>
      <c r="B27" s="17" t="s">
        <v>138</v>
      </c>
      <c r="C27" s="17">
        <v>185.432</v>
      </c>
      <c r="D27" s="17">
        <v>202.456</v>
      </c>
      <c r="E27" s="17">
        <v>1</v>
      </c>
      <c r="F27" s="18">
        <v>0</v>
      </c>
      <c r="G27" s="18">
        <v>0</v>
      </c>
      <c r="H27" s="18">
        <v>1</v>
      </c>
      <c r="I27" s="18">
        <v>0.465</v>
      </c>
      <c r="J27" s="18">
        <v>8.835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2.779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7">
        <v>399333</v>
      </c>
      <c r="B28" s="17" t="s">
        <v>139</v>
      </c>
      <c r="C28" s="17">
        <v>9294.003</v>
      </c>
      <c r="D28" s="17">
        <v>10711.271</v>
      </c>
      <c r="E28" s="17">
        <v>1</v>
      </c>
      <c r="F28" s="18">
        <v>0</v>
      </c>
      <c r="G28" s="18">
        <v>0</v>
      </c>
      <c r="H28" s="18">
        <v>1</v>
      </c>
      <c r="I28" s="18">
        <v>0.724</v>
      </c>
      <c r="J28" s="18">
        <v>13.86</v>
      </c>
      <c r="K28" s="20">
        <v>2</v>
      </c>
      <c r="L28" s="20">
        <v>0</v>
      </c>
      <c r="M28" s="20">
        <v>0</v>
      </c>
      <c r="N28" s="20">
        <v>0</v>
      </c>
      <c r="O28" s="20">
        <v>0</v>
      </c>
      <c r="P28" s="20">
        <v>7.82</v>
      </c>
      <c r="Q28" s="20">
        <v>0</v>
      </c>
      <c r="R28" s="20">
        <v>1</v>
      </c>
      <c r="S28" s="21"/>
      <c r="T28" s="21"/>
      <c r="U28" s="21"/>
      <c r="V28" s="21"/>
      <c r="W28" s="21"/>
    </row>
    <row r="29" ht="16.5" spans="1:23">
      <c r="A29" s="17">
        <v>399344</v>
      </c>
      <c r="B29" s="17" t="s">
        <v>140</v>
      </c>
      <c r="C29" s="17">
        <v>6989.68</v>
      </c>
      <c r="D29" s="17">
        <v>7908.663</v>
      </c>
      <c r="E29" s="17">
        <v>1</v>
      </c>
      <c r="F29" s="18">
        <v>0</v>
      </c>
      <c r="G29" s="18">
        <v>0</v>
      </c>
      <c r="H29" s="18">
        <v>1</v>
      </c>
      <c r="I29" s="18">
        <v>0.849</v>
      </c>
      <c r="J29" s="18">
        <v>12.37</v>
      </c>
      <c r="K29" s="20">
        <v>3</v>
      </c>
      <c r="L29" s="20">
        <v>1</v>
      </c>
      <c r="M29" s="20">
        <v>0</v>
      </c>
      <c r="N29" s="20">
        <v>0</v>
      </c>
      <c r="O29" s="20">
        <v>0</v>
      </c>
      <c r="P29" s="20">
        <v>1.392</v>
      </c>
      <c r="Q29" s="20">
        <v>0</v>
      </c>
      <c r="R29" s="20">
        <v>1</v>
      </c>
      <c r="S29" s="21"/>
      <c r="T29" s="21"/>
      <c r="U29" s="21"/>
      <c r="V29" s="21"/>
      <c r="W29" s="21"/>
    </row>
    <row r="30" ht="16.5" spans="1:23">
      <c r="A30" s="17">
        <v>399346</v>
      </c>
      <c r="B30" s="17" t="s">
        <v>141</v>
      </c>
      <c r="C30" s="17">
        <v>4093.368</v>
      </c>
      <c r="D30" s="17">
        <v>4656.895</v>
      </c>
      <c r="E30" s="17">
        <v>1</v>
      </c>
      <c r="F30" s="18">
        <v>0</v>
      </c>
      <c r="G30" s="18">
        <v>0</v>
      </c>
      <c r="H30" s="18">
        <v>1</v>
      </c>
      <c r="I30" s="18">
        <v>1.042</v>
      </c>
      <c r="J30" s="18">
        <v>13.017</v>
      </c>
      <c r="K30" s="20">
        <v>4</v>
      </c>
      <c r="L30" s="20">
        <v>1</v>
      </c>
      <c r="M30" s="20">
        <v>0</v>
      </c>
      <c r="N30" s="20">
        <v>1</v>
      </c>
      <c r="O30" s="20">
        <v>0</v>
      </c>
      <c r="P30" s="20">
        <v>4.493</v>
      </c>
      <c r="Q30" s="20">
        <v>1</v>
      </c>
      <c r="R30" s="20">
        <v>0</v>
      </c>
      <c r="S30" s="21"/>
      <c r="T30" s="21"/>
      <c r="U30" s="21"/>
      <c r="V30" s="21"/>
      <c r="W30" s="21"/>
    </row>
    <row r="31" ht="16.5" spans="1:23">
      <c r="A31" s="17">
        <v>399358</v>
      </c>
      <c r="B31" s="17" t="s">
        <v>142</v>
      </c>
      <c r="C31" s="17">
        <v>5304.167</v>
      </c>
      <c r="D31" s="17">
        <v>5900.27</v>
      </c>
      <c r="E31" s="17">
        <v>1</v>
      </c>
      <c r="F31" s="18">
        <v>0</v>
      </c>
      <c r="G31" s="18">
        <v>0</v>
      </c>
      <c r="H31" s="18">
        <v>1</v>
      </c>
      <c r="I31" s="18">
        <v>0.871</v>
      </c>
      <c r="J31" s="18">
        <v>10.886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3.649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7">
        <v>399370</v>
      </c>
      <c r="B32" s="17" t="s">
        <v>143</v>
      </c>
      <c r="C32" s="17">
        <v>4724.732</v>
      </c>
      <c r="D32" s="17">
        <v>5361.639</v>
      </c>
      <c r="E32" s="17">
        <v>1</v>
      </c>
      <c r="F32" s="18">
        <v>0</v>
      </c>
      <c r="G32" s="18">
        <v>0</v>
      </c>
      <c r="H32" s="18">
        <v>1</v>
      </c>
      <c r="I32" s="18">
        <v>0.191</v>
      </c>
      <c r="J32" s="18">
        <v>12.048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-4.222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7">
        <v>399371</v>
      </c>
      <c r="B33" s="17" t="s">
        <v>144</v>
      </c>
      <c r="C33" s="17">
        <v>6938.7</v>
      </c>
      <c r="D33" s="17">
        <v>7451.703</v>
      </c>
      <c r="E33" s="17">
        <v>1</v>
      </c>
      <c r="F33" s="18">
        <v>0</v>
      </c>
      <c r="G33" s="18">
        <v>0</v>
      </c>
      <c r="H33" s="18">
        <v>1</v>
      </c>
      <c r="I33" s="18">
        <v>0.923</v>
      </c>
      <c r="J33" s="18">
        <v>7.744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0.863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7">
        <v>399398</v>
      </c>
      <c r="B34" s="17" t="s">
        <v>145</v>
      </c>
      <c r="C34" s="17">
        <v>10495.295</v>
      </c>
      <c r="D34" s="17">
        <v>11305.39</v>
      </c>
      <c r="E34" s="17">
        <v>1</v>
      </c>
      <c r="F34" s="18">
        <v>0</v>
      </c>
      <c r="G34" s="18">
        <v>0</v>
      </c>
      <c r="H34" s="18">
        <v>1</v>
      </c>
      <c r="I34" s="18">
        <v>0.711</v>
      </c>
      <c r="J34" s="18">
        <v>7.826</v>
      </c>
      <c r="K34" s="20">
        <v>1</v>
      </c>
      <c r="L34" s="20">
        <v>0</v>
      </c>
      <c r="M34" s="20">
        <v>0</v>
      </c>
      <c r="N34" s="20">
        <v>0</v>
      </c>
      <c r="O34" s="20">
        <v>0</v>
      </c>
      <c r="P34" s="20">
        <v>6.652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7">
        <v>399411</v>
      </c>
      <c r="B35" s="17" t="s">
        <v>146</v>
      </c>
      <c r="C35" s="17">
        <v>3397.281</v>
      </c>
      <c r="D35" s="17">
        <v>3683.518</v>
      </c>
      <c r="E35" s="17">
        <v>1</v>
      </c>
      <c r="F35" s="18">
        <v>0</v>
      </c>
      <c r="G35" s="18">
        <v>0</v>
      </c>
      <c r="H35" s="18">
        <v>1</v>
      </c>
      <c r="I35" s="18">
        <v>0.136</v>
      </c>
      <c r="J35" s="18">
        <v>7.896</v>
      </c>
      <c r="K35" s="20">
        <v>1</v>
      </c>
      <c r="L35" s="20">
        <v>0</v>
      </c>
      <c r="M35" s="20">
        <v>0</v>
      </c>
      <c r="N35" s="20">
        <v>0</v>
      </c>
      <c r="O35" s="20">
        <v>0</v>
      </c>
      <c r="P35" s="20">
        <v>20.745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7">
        <v>399412</v>
      </c>
      <c r="B36" s="17" t="s">
        <v>147</v>
      </c>
      <c r="C36" s="17">
        <v>2833.432</v>
      </c>
      <c r="D36" s="17">
        <v>3219.261</v>
      </c>
      <c r="E36" s="17">
        <v>1</v>
      </c>
      <c r="F36" s="18">
        <v>0</v>
      </c>
      <c r="G36" s="18">
        <v>0</v>
      </c>
      <c r="H36" s="18">
        <v>1</v>
      </c>
      <c r="I36" s="18">
        <v>1.505</v>
      </c>
      <c r="J36" s="18">
        <v>13.309</v>
      </c>
      <c r="K36" s="20">
        <v>0</v>
      </c>
      <c r="L36" s="20">
        <v>1</v>
      </c>
      <c r="M36" s="20">
        <v>0</v>
      </c>
      <c r="N36" s="20">
        <v>0</v>
      </c>
      <c r="O36" s="20">
        <v>0</v>
      </c>
      <c r="P36" s="20">
        <v>11.726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7">
        <v>399419</v>
      </c>
      <c r="B37" s="17" t="s">
        <v>148</v>
      </c>
      <c r="C37" s="17">
        <v>2023.75</v>
      </c>
      <c r="D37" s="17">
        <v>2282.506</v>
      </c>
      <c r="E37" s="17">
        <v>1</v>
      </c>
      <c r="F37" s="18">
        <v>0</v>
      </c>
      <c r="G37" s="18">
        <v>0</v>
      </c>
      <c r="H37" s="18">
        <v>1</v>
      </c>
      <c r="I37" s="18">
        <v>0.132</v>
      </c>
      <c r="J37" s="18">
        <v>11.454</v>
      </c>
      <c r="K37" s="20">
        <v>1</v>
      </c>
      <c r="L37" s="20">
        <v>0</v>
      </c>
      <c r="M37" s="20">
        <v>0</v>
      </c>
      <c r="N37" s="20">
        <v>0</v>
      </c>
      <c r="O37" s="20">
        <v>0</v>
      </c>
      <c r="P37" s="20">
        <v>10.663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7">
        <v>399435</v>
      </c>
      <c r="B38" s="17" t="s">
        <v>149</v>
      </c>
      <c r="C38" s="17">
        <v>3907.562</v>
      </c>
      <c r="D38" s="17">
        <v>4175.122</v>
      </c>
      <c r="E38" s="17">
        <v>1</v>
      </c>
      <c r="F38" s="18">
        <v>0</v>
      </c>
      <c r="G38" s="18">
        <v>0</v>
      </c>
      <c r="H38" s="18">
        <v>1</v>
      </c>
      <c r="I38" s="18">
        <v>1.807</v>
      </c>
      <c r="J38" s="18">
        <v>8.1</v>
      </c>
      <c r="K38" s="20">
        <v>3</v>
      </c>
      <c r="L38" s="20">
        <v>0</v>
      </c>
      <c r="M38" s="20">
        <v>0</v>
      </c>
      <c r="N38" s="20">
        <v>0</v>
      </c>
      <c r="O38" s="20">
        <v>0</v>
      </c>
      <c r="P38" s="20">
        <v>-2.281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7">
        <v>399602</v>
      </c>
      <c r="B39" s="17" t="s">
        <v>150</v>
      </c>
      <c r="C39" s="17">
        <v>1185.843</v>
      </c>
      <c r="D39" s="17">
        <v>1372.248</v>
      </c>
      <c r="E39" s="17">
        <v>1</v>
      </c>
      <c r="F39" s="18">
        <v>0</v>
      </c>
      <c r="G39" s="18">
        <v>0</v>
      </c>
      <c r="H39" s="18">
        <v>1</v>
      </c>
      <c r="I39" s="18">
        <v>0.635</v>
      </c>
      <c r="J39" s="18">
        <v>14.133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2.58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7">
        <v>399608</v>
      </c>
      <c r="B40" s="17" t="s">
        <v>151</v>
      </c>
      <c r="C40" s="17">
        <v>3872.904</v>
      </c>
      <c r="D40" s="17">
        <v>4467.078</v>
      </c>
      <c r="E40" s="17">
        <v>1</v>
      </c>
      <c r="F40" s="18">
        <v>0</v>
      </c>
      <c r="G40" s="18">
        <v>0</v>
      </c>
      <c r="H40" s="18">
        <v>1</v>
      </c>
      <c r="I40" s="18">
        <v>0.798</v>
      </c>
      <c r="J40" s="18">
        <v>13.993</v>
      </c>
      <c r="K40" s="20">
        <v>4</v>
      </c>
      <c r="L40" s="20">
        <v>0</v>
      </c>
      <c r="M40" s="20">
        <v>-1</v>
      </c>
      <c r="N40" s="20">
        <v>1</v>
      </c>
      <c r="O40" s="20">
        <v>0</v>
      </c>
      <c r="P40" s="20">
        <v>3.986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7">
        <v>399626</v>
      </c>
      <c r="B41" s="17" t="s">
        <v>152</v>
      </c>
      <c r="C41" s="17">
        <v>1897.825</v>
      </c>
      <c r="D41" s="17">
        <v>2191.411</v>
      </c>
      <c r="E41" s="17">
        <v>1</v>
      </c>
      <c r="F41" s="18">
        <v>0</v>
      </c>
      <c r="G41" s="18">
        <v>0</v>
      </c>
      <c r="H41" s="18">
        <v>1</v>
      </c>
      <c r="I41" s="18">
        <v>0.721</v>
      </c>
      <c r="J41" s="18">
        <v>14.022</v>
      </c>
      <c r="K41" s="20">
        <v>4</v>
      </c>
      <c r="L41" s="20">
        <v>2</v>
      </c>
      <c r="M41" s="20">
        <v>-1</v>
      </c>
      <c r="N41" s="20">
        <v>1</v>
      </c>
      <c r="O41" s="20">
        <v>0</v>
      </c>
      <c r="P41" s="20">
        <v>1.625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7">
        <v>399638</v>
      </c>
      <c r="B42" s="17" t="s">
        <v>153</v>
      </c>
      <c r="C42" s="17">
        <v>7130.394</v>
      </c>
      <c r="D42" s="17">
        <v>8053.157</v>
      </c>
      <c r="E42" s="17">
        <v>1</v>
      </c>
      <c r="F42" s="18">
        <v>0</v>
      </c>
      <c r="G42" s="18">
        <v>0</v>
      </c>
      <c r="H42" s="18">
        <v>1</v>
      </c>
      <c r="I42" s="18">
        <v>0.021</v>
      </c>
      <c r="J42" s="18">
        <v>11.477</v>
      </c>
      <c r="K42" s="20">
        <v>2</v>
      </c>
      <c r="L42" s="20">
        <v>0</v>
      </c>
      <c r="M42" s="20">
        <v>0</v>
      </c>
      <c r="N42" s="20">
        <v>0</v>
      </c>
      <c r="O42" s="20">
        <v>0</v>
      </c>
      <c r="P42" s="20">
        <v>1.716</v>
      </c>
      <c r="Q42" s="20">
        <v>0</v>
      </c>
      <c r="R42" s="20">
        <v>1</v>
      </c>
      <c r="S42" s="21"/>
      <c r="T42" s="21"/>
      <c r="U42" s="21"/>
      <c r="V42" s="21"/>
      <c r="W42" s="21"/>
    </row>
    <row r="43" ht="16.5" spans="1:23">
      <c r="A43" s="17">
        <v>399641</v>
      </c>
      <c r="B43" s="17" t="s">
        <v>154</v>
      </c>
      <c r="C43" s="17">
        <v>2603.505</v>
      </c>
      <c r="D43" s="17">
        <v>2994.186</v>
      </c>
      <c r="E43" s="17">
        <v>1</v>
      </c>
      <c r="F43" s="18">
        <v>0</v>
      </c>
      <c r="G43" s="18">
        <v>0</v>
      </c>
      <c r="H43" s="18">
        <v>1</v>
      </c>
      <c r="I43" s="18">
        <v>0.058</v>
      </c>
      <c r="J43" s="18">
        <v>13.098</v>
      </c>
      <c r="K43" s="20">
        <v>4</v>
      </c>
      <c r="L43" s="20">
        <v>2</v>
      </c>
      <c r="M43" s="20">
        <v>0</v>
      </c>
      <c r="N43" s="20">
        <v>1</v>
      </c>
      <c r="O43" s="20">
        <v>0</v>
      </c>
      <c r="P43" s="20">
        <v>4.575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7">
        <v>399642</v>
      </c>
      <c r="B44" s="17" t="s">
        <v>155</v>
      </c>
      <c r="C44" s="17">
        <v>2136.236</v>
      </c>
      <c r="D44" s="17">
        <v>2528.471</v>
      </c>
      <c r="E44" s="17">
        <v>1</v>
      </c>
      <c r="F44" s="18">
        <v>0</v>
      </c>
      <c r="G44" s="18">
        <v>0</v>
      </c>
      <c r="H44" s="18">
        <v>1</v>
      </c>
      <c r="I44" s="18">
        <v>0.489</v>
      </c>
      <c r="J44" s="18">
        <v>15.926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3.831</v>
      </c>
      <c r="Q44" s="20">
        <v>0</v>
      </c>
      <c r="R44" s="20">
        <v>1</v>
      </c>
      <c r="S44" s="21"/>
      <c r="T44" s="21"/>
      <c r="U44" s="21"/>
      <c r="V44" s="21"/>
      <c r="W44" s="21"/>
    </row>
    <row r="45" ht="16.5" spans="1:23">
      <c r="A45" s="17">
        <v>399649</v>
      </c>
      <c r="B45" s="17" t="s">
        <v>156</v>
      </c>
      <c r="C45" s="17">
        <v>3092.45</v>
      </c>
      <c r="D45" s="17">
        <v>3460.381</v>
      </c>
      <c r="E45" s="17">
        <v>1</v>
      </c>
      <c r="F45" s="18">
        <v>0</v>
      </c>
      <c r="G45" s="18">
        <v>0</v>
      </c>
      <c r="H45" s="18">
        <v>1</v>
      </c>
      <c r="I45" s="18">
        <v>0.049</v>
      </c>
      <c r="J45" s="18">
        <v>10.677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4.296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7">
        <v>399658</v>
      </c>
      <c r="B46" s="17" t="s">
        <v>157</v>
      </c>
      <c r="C46" s="17">
        <v>4558.164</v>
      </c>
      <c r="D46" s="17">
        <v>5207.081</v>
      </c>
      <c r="E46" s="17">
        <v>1</v>
      </c>
      <c r="F46" s="18">
        <v>0</v>
      </c>
      <c r="G46" s="18">
        <v>0</v>
      </c>
      <c r="H46" s="18">
        <v>1</v>
      </c>
      <c r="I46" s="18">
        <v>0.766</v>
      </c>
      <c r="J46" s="18">
        <v>13.132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3.435</v>
      </c>
      <c r="Q46" s="20">
        <v>0</v>
      </c>
      <c r="R46" s="20">
        <v>1</v>
      </c>
      <c r="S46" s="21"/>
      <c r="T46" s="21"/>
      <c r="U46" s="21"/>
      <c r="V46" s="21"/>
      <c r="W46" s="21"/>
    </row>
    <row r="47" ht="16.5" spans="1:23">
      <c r="A47" s="17">
        <v>399661</v>
      </c>
      <c r="B47" s="17" t="s">
        <v>158</v>
      </c>
      <c r="C47" s="17">
        <v>5758.9</v>
      </c>
      <c r="D47" s="17">
        <v>6246.374</v>
      </c>
      <c r="E47" s="17">
        <v>1</v>
      </c>
      <c r="F47" s="18">
        <v>0</v>
      </c>
      <c r="G47" s="18">
        <v>0</v>
      </c>
      <c r="H47" s="18">
        <v>1</v>
      </c>
      <c r="I47" s="18">
        <v>0.76</v>
      </c>
      <c r="J47" s="18">
        <v>8.505</v>
      </c>
      <c r="K47" s="20">
        <v>4</v>
      </c>
      <c r="L47" s="20">
        <v>0</v>
      </c>
      <c r="M47" s="20">
        <v>-1</v>
      </c>
      <c r="N47" s="20">
        <v>1</v>
      </c>
      <c r="O47" s="20">
        <v>0</v>
      </c>
      <c r="P47" s="20">
        <v>2.279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7">
        <v>399702</v>
      </c>
      <c r="B48" s="17" t="s">
        <v>159</v>
      </c>
      <c r="C48" s="17">
        <v>7329.316</v>
      </c>
      <c r="D48" s="17">
        <v>7969.887</v>
      </c>
      <c r="E48" s="17">
        <v>1</v>
      </c>
      <c r="F48" s="18">
        <v>0</v>
      </c>
      <c r="G48" s="18">
        <v>0</v>
      </c>
      <c r="H48" s="18">
        <v>1</v>
      </c>
      <c r="I48" s="18">
        <v>0.114</v>
      </c>
      <c r="J48" s="18">
        <v>8.143</v>
      </c>
      <c r="K48" s="20">
        <v>4</v>
      </c>
      <c r="L48" s="20">
        <v>0</v>
      </c>
      <c r="M48" s="20">
        <v>0</v>
      </c>
      <c r="N48" s="20">
        <v>1</v>
      </c>
      <c r="O48" s="20">
        <v>0</v>
      </c>
      <c r="P48" s="20">
        <v>2.451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7">
        <v>399703</v>
      </c>
      <c r="B49" s="17" t="s">
        <v>160</v>
      </c>
      <c r="C49" s="17">
        <v>7256.39</v>
      </c>
      <c r="D49" s="17">
        <v>7959.439</v>
      </c>
      <c r="E49" s="17">
        <v>1</v>
      </c>
      <c r="F49" s="18">
        <v>0</v>
      </c>
      <c r="G49" s="18">
        <v>0</v>
      </c>
      <c r="H49" s="18">
        <v>1</v>
      </c>
      <c r="I49" s="18">
        <v>0.937</v>
      </c>
      <c r="J49" s="18">
        <v>9.688</v>
      </c>
      <c r="K49" s="20">
        <v>2</v>
      </c>
      <c r="L49" s="20">
        <v>0</v>
      </c>
      <c r="M49" s="20">
        <v>0</v>
      </c>
      <c r="N49" s="20">
        <v>0</v>
      </c>
      <c r="O49" s="20">
        <v>0</v>
      </c>
      <c r="P49" s="20">
        <v>1.941</v>
      </c>
      <c r="Q49" s="20">
        <v>0</v>
      </c>
      <c r="R49" s="20">
        <v>1</v>
      </c>
      <c r="S49" s="21"/>
      <c r="T49" s="21"/>
      <c r="U49" s="21"/>
      <c r="V49" s="21"/>
      <c r="W49" s="21"/>
    </row>
    <row r="50" ht="16.5" spans="1:23">
      <c r="A50" s="17">
        <v>399808</v>
      </c>
      <c r="B50" s="17" t="s">
        <v>161</v>
      </c>
      <c r="C50" s="17">
        <v>2618.46</v>
      </c>
      <c r="D50" s="17">
        <v>3128.417</v>
      </c>
      <c r="E50" s="17">
        <v>1</v>
      </c>
      <c r="F50" s="18">
        <v>0</v>
      </c>
      <c r="G50" s="18">
        <v>0</v>
      </c>
      <c r="H50" s="18">
        <v>1</v>
      </c>
      <c r="I50" s="18">
        <v>1.63</v>
      </c>
      <c r="J50" s="18">
        <v>17.665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10.765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7">
        <v>399901</v>
      </c>
      <c r="B51" s="17" t="s">
        <v>124</v>
      </c>
      <c r="C51" s="17">
        <v>6174.274</v>
      </c>
      <c r="D51" s="17">
        <v>6599.112</v>
      </c>
      <c r="E51" s="17">
        <v>1</v>
      </c>
      <c r="F51" s="18">
        <v>0</v>
      </c>
      <c r="G51" s="18">
        <v>0</v>
      </c>
      <c r="H51" s="18">
        <v>1</v>
      </c>
      <c r="I51" s="18">
        <v>0.91</v>
      </c>
      <c r="J51" s="18">
        <v>7.29</v>
      </c>
      <c r="K51" s="20">
        <v>1</v>
      </c>
      <c r="L51" s="20">
        <v>0</v>
      </c>
      <c r="M51" s="20">
        <v>0</v>
      </c>
      <c r="N51" s="20">
        <v>0</v>
      </c>
      <c r="O51" s="20">
        <v>0</v>
      </c>
      <c r="P51" s="20">
        <v>4.56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7">
        <v>399990</v>
      </c>
      <c r="B52" s="17" t="s">
        <v>162</v>
      </c>
      <c r="C52" s="17">
        <v>2853.462</v>
      </c>
      <c r="D52" s="17">
        <v>3469.732</v>
      </c>
      <c r="E52" s="17">
        <v>1</v>
      </c>
      <c r="F52" s="18">
        <v>0</v>
      </c>
      <c r="G52" s="18">
        <v>0</v>
      </c>
      <c r="H52" s="18">
        <v>1</v>
      </c>
      <c r="I52" s="18">
        <v>0.122</v>
      </c>
      <c r="J52" s="18">
        <v>17.862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19.631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7">
        <v>988006</v>
      </c>
      <c r="B53" s="17" t="s">
        <v>163</v>
      </c>
      <c r="C53" s="17">
        <v>2817.169</v>
      </c>
      <c r="D53" s="17">
        <v>3310.288</v>
      </c>
      <c r="E53" s="17">
        <v>1</v>
      </c>
      <c r="F53" s="18">
        <v>0</v>
      </c>
      <c r="G53" s="18">
        <v>0</v>
      </c>
      <c r="H53" s="18">
        <v>1</v>
      </c>
      <c r="I53" s="18">
        <v>1.181</v>
      </c>
      <c r="J53" s="18">
        <v>15.902</v>
      </c>
      <c r="K53" s="20">
        <v>2</v>
      </c>
      <c r="L53" s="20">
        <v>2</v>
      </c>
      <c r="M53" s="20">
        <v>0</v>
      </c>
      <c r="N53" s="20">
        <v>0</v>
      </c>
      <c r="O53" s="20">
        <v>0</v>
      </c>
      <c r="P53" s="20">
        <v>2.524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7">
        <v>988007</v>
      </c>
      <c r="B54" s="17" t="s">
        <v>164</v>
      </c>
      <c r="C54" s="17">
        <v>2818.761</v>
      </c>
      <c r="D54" s="17">
        <v>3306.288</v>
      </c>
      <c r="E54" s="17">
        <v>1</v>
      </c>
      <c r="F54" s="18">
        <v>0</v>
      </c>
      <c r="G54" s="18">
        <v>0</v>
      </c>
      <c r="H54" s="18">
        <v>1</v>
      </c>
      <c r="I54" s="18">
        <v>0.783</v>
      </c>
      <c r="J54" s="18">
        <v>15.413</v>
      </c>
      <c r="K54" s="20">
        <v>3</v>
      </c>
      <c r="L54" s="20">
        <v>0</v>
      </c>
      <c r="M54" s="20">
        <v>0</v>
      </c>
      <c r="N54" s="20">
        <v>0</v>
      </c>
      <c r="O54" s="20">
        <v>0</v>
      </c>
      <c r="P54" s="20">
        <v>1.009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7">
        <v>988106</v>
      </c>
      <c r="B55" s="17" t="s">
        <v>165</v>
      </c>
      <c r="C55" s="17">
        <v>3123.132</v>
      </c>
      <c r="D55" s="17">
        <v>3669.496</v>
      </c>
      <c r="E55" s="17">
        <v>1</v>
      </c>
      <c r="F55" s="18">
        <v>0</v>
      </c>
      <c r="G55" s="18">
        <v>0</v>
      </c>
      <c r="H55" s="18">
        <v>1</v>
      </c>
      <c r="I55" s="18">
        <v>1.199</v>
      </c>
      <c r="J55" s="18">
        <v>15.91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0.754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7">
        <v>988107</v>
      </c>
      <c r="B56" s="17" t="s">
        <v>166</v>
      </c>
      <c r="C56" s="17">
        <v>3124.887</v>
      </c>
      <c r="D56" s="17">
        <v>3665.043</v>
      </c>
      <c r="E56" s="17">
        <v>1</v>
      </c>
      <c r="F56" s="18">
        <v>0</v>
      </c>
      <c r="G56" s="18">
        <v>0</v>
      </c>
      <c r="H56" s="18">
        <v>1</v>
      </c>
      <c r="I56" s="18">
        <v>0.801</v>
      </c>
      <c r="J56" s="18">
        <v>15.421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2.554</v>
      </c>
      <c r="Q56" s="20">
        <v>0</v>
      </c>
      <c r="R56" s="20">
        <v>1</v>
      </c>
      <c r="S56" s="21"/>
      <c r="T56" s="21"/>
      <c r="U56" s="21"/>
      <c r="V56" s="21"/>
      <c r="W56" s="21"/>
    </row>
    <row r="57" ht="16.5" spans="1:23">
      <c r="A57" s="19">
        <v>8</v>
      </c>
      <c r="B57" s="19" t="s">
        <v>167</v>
      </c>
      <c r="C57" s="19">
        <v>3451.471</v>
      </c>
      <c r="D57" s="19">
        <v>3748.866</v>
      </c>
      <c r="E57" s="19">
        <v>0</v>
      </c>
      <c r="F57" s="19">
        <v>1</v>
      </c>
      <c r="G57" s="18">
        <v>0</v>
      </c>
      <c r="H57" s="18">
        <v>0</v>
      </c>
      <c r="I57" s="18">
        <v>0</v>
      </c>
      <c r="J57" s="18">
        <v>0.041</v>
      </c>
      <c r="K57" s="20">
        <v>4</v>
      </c>
      <c r="L57" s="20">
        <v>1</v>
      </c>
      <c r="M57" s="20">
        <v>0</v>
      </c>
      <c r="N57" s="20">
        <v>0</v>
      </c>
      <c r="O57" s="20">
        <v>0</v>
      </c>
      <c r="P57" s="20">
        <v>7.965</v>
      </c>
      <c r="Q57" s="20">
        <v>0</v>
      </c>
      <c r="R57" s="20">
        <v>1</v>
      </c>
      <c r="S57" s="21"/>
      <c r="T57" s="21"/>
      <c r="U57" s="21"/>
      <c r="V57" s="21"/>
      <c r="W57" s="21"/>
    </row>
    <row r="58" ht="16.5" spans="1:23">
      <c r="A58" s="19">
        <v>36</v>
      </c>
      <c r="B58" s="19" t="s">
        <v>168</v>
      </c>
      <c r="C58" s="19">
        <v>10639.454</v>
      </c>
      <c r="D58" s="19">
        <v>11536.298</v>
      </c>
      <c r="E58" s="19">
        <v>0</v>
      </c>
      <c r="F58" s="19">
        <v>1</v>
      </c>
      <c r="G58" s="18">
        <v>0</v>
      </c>
      <c r="H58" s="18">
        <v>0</v>
      </c>
      <c r="I58" s="18">
        <v>0</v>
      </c>
      <c r="J58" s="18">
        <v>0.152</v>
      </c>
      <c r="K58" s="20">
        <v>4</v>
      </c>
      <c r="L58" s="20">
        <v>0</v>
      </c>
      <c r="M58" s="20">
        <v>0</v>
      </c>
      <c r="N58" s="20">
        <v>0</v>
      </c>
      <c r="O58" s="20">
        <v>0</v>
      </c>
      <c r="P58" s="20">
        <v>1.275</v>
      </c>
      <c r="Q58" s="20">
        <v>0</v>
      </c>
      <c r="R58" s="20">
        <v>1</v>
      </c>
      <c r="S58" s="21"/>
      <c r="T58" s="21"/>
      <c r="U58" s="21"/>
      <c r="V58" s="21"/>
      <c r="W58" s="21"/>
    </row>
    <row r="59" ht="16.5" spans="1:23">
      <c r="A59" s="19">
        <v>107</v>
      </c>
      <c r="B59" s="19" t="s">
        <v>169</v>
      </c>
      <c r="C59" s="19">
        <v>5383.299</v>
      </c>
      <c r="D59" s="19">
        <v>5968.759</v>
      </c>
      <c r="E59" s="19">
        <v>0</v>
      </c>
      <c r="F59" s="19">
        <v>1</v>
      </c>
      <c r="G59" s="18">
        <v>0</v>
      </c>
      <c r="H59" s="18">
        <v>0</v>
      </c>
      <c r="I59" s="18">
        <v>0</v>
      </c>
      <c r="J59" s="18">
        <v>0.064</v>
      </c>
      <c r="K59" s="20">
        <v>4</v>
      </c>
      <c r="L59" s="20">
        <v>0</v>
      </c>
      <c r="M59" s="20">
        <v>0</v>
      </c>
      <c r="N59" s="20">
        <v>1</v>
      </c>
      <c r="O59" s="20">
        <v>0</v>
      </c>
      <c r="P59" s="20">
        <v>6.037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134</v>
      </c>
      <c r="B60" s="19" t="s">
        <v>170</v>
      </c>
      <c r="C60" s="19">
        <v>967.17</v>
      </c>
      <c r="D60" s="19">
        <v>1081.37</v>
      </c>
      <c r="E60" s="19">
        <v>0</v>
      </c>
      <c r="F60" s="19">
        <v>1</v>
      </c>
      <c r="G60" s="18">
        <v>0</v>
      </c>
      <c r="H60" s="18">
        <v>0</v>
      </c>
      <c r="I60" s="18">
        <v>0</v>
      </c>
      <c r="J60" s="18">
        <v>0.856</v>
      </c>
      <c r="K60" s="20">
        <v>0</v>
      </c>
      <c r="L60" s="20">
        <v>1</v>
      </c>
      <c r="M60" s="20">
        <v>0</v>
      </c>
      <c r="N60" s="20">
        <v>0</v>
      </c>
      <c r="O60" s="20">
        <v>0</v>
      </c>
      <c r="P60" s="20">
        <v>0.008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932</v>
      </c>
      <c r="B61" s="19" t="s">
        <v>171</v>
      </c>
      <c r="C61" s="19">
        <v>14846.143</v>
      </c>
      <c r="D61" s="19">
        <v>16386.906</v>
      </c>
      <c r="E61" s="19">
        <v>0</v>
      </c>
      <c r="F61" s="19">
        <v>1</v>
      </c>
      <c r="G61" s="18">
        <v>0</v>
      </c>
      <c r="H61" s="18">
        <v>0</v>
      </c>
      <c r="I61" s="18">
        <v>0</v>
      </c>
      <c r="J61" s="18">
        <v>0.565</v>
      </c>
      <c r="K61" s="20">
        <v>2</v>
      </c>
      <c r="L61" s="20">
        <v>0</v>
      </c>
      <c r="M61" s="20">
        <v>0</v>
      </c>
      <c r="N61" s="20">
        <v>0</v>
      </c>
      <c r="O61" s="20">
        <v>0</v>
      </c>
      <c r="P61" s="20">
        <v>0.487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952</v>
      </c>
      <c r="B62" s="19" t="s">
        <v>172</v>
      </c>
      <c r="C62" s="19">
        <v>2410.228</v>
      </c>
      <c r="D62" s="19">
        <v>2878.456</v>
      </c>
      <c r="E62" s="19">
        <v>0</v>
      </c>
      <c r="F62" s="19">
        <v>1</v>
      </c>
      <c r="G62" s="18">
        <v>0</v>
      </c>
      <c r="H62" s="18">
        <v>0</v>
      </c>
      <c r="I62" s="18">
        <v>0</v>
      </c>
      <c r="J62" s="18">
        <v>0.641</v>
      </c>
      <c r="K62" s="20">
        <v>2</v>
      </c>
      <c r="L62" s="20">
        <v>0</v>
      </c>
      <c r="M62" s="20">
        <v>0</v>
      </c>
      <c r="N62" s="20">
        <v>0</v>
      </c>
      <c r="O62" s="20">
        <v>0</v>
      </c>
      <c r="P62" s="20">
        <v>5.293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990</v>
      </c>
      <c r="B63" s="19" t="s">
        <v>173</v>
      </c>
      <c r="C63" s="19">
        <v>12414.64</v>
      </c>
      <c r="D63" s="19">
        <v>13695.879</v>
      </c>
      <c r="E63" s="19">
        <v>0</v>
      </c>
      <c r="F63" s="19">
        <v>1</v>
      </c>
      <c r="G63" s="18">
        <v>0</v>
      </c>
      <c r="H63" s="18">
        <v>0</v>
      </c>
      <c r="I63" s="18">
        <v>0</v>
      </c>
      <c r="J63" s="18">
        <v>0.213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2.166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399003</v>
      </c>
      <c r="B64" s="19" t="s">
        <v>45</v>
      </c>
      <c r="C64" s="19">
        <v>8076.087</v>
      </c>
      <c r="D64" s="19">
        <v>8783.736</v>
      </c>
      <c r="E64" s="19">
        <v>0</v>
      </c>
      <c r="F64" s="19">
        <v>1</v>
      </c>
      <c r="G64" s="18">
        <v>0</v>
      </c>
      <c r="H64" s="18">
        <v>0</v>
      </c>
      <c r="I64" s="18">
        <v>0</v>
      </c>
      <c r="J64" s="18">
        <v>0.398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1.683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399108</v>
      </c>
      <c r="B65" s="19" t="s">
        <v>41</v>
      </c>
      <c r="C65" s="19">
        <v>1235.715</v>
      </c>
      <c r="D65" s="19">
        <v>1327.266</v>
      </c>
      <c r="E65" s="19">
        <v>0</v>
      </c>
      <c r="F65" s="19">
        <v>1</v>
      </c>
      <c r="G65" s="18">
        <v>0</v>
      </c>
      <c r="H65" s="18">
        <v>0</v>
      </c>
      <c r="I65" s="18">
        <v>0</v>
      </c>
      <c r="J65" s="18">
        <v>0.235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-4.787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399356</v>
      </c>
      <c r="B66" s="19" t="s">
        <v>174</v>
      </c>
      <c r="C66" s="19">
        <v>9850.574</v>
      </c>
      <c r="D66" s="19">
        <v>10808.83</v>
      </c>
      <c r="E66" s="19">
        <v>0</v>
      </c>
      <c r="F66" s="19">
        <v>1</v>
      </c>
      <c r="G66" s="18">
        <v>0</v>
      </c>
      <c r="H66" s="18">
        <v>0</v>
      </c>
      <c r="I66" s="18">
        <v>0</v>
      </c>
      <c r="J66" s="18">
        <v>0.177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-3.328</v>
      </c>
      <c r="Q66" s="20">
        <v>0</v>
      </c>
      <c r="R66" s="20">
        <v>1</v>
      </c>
      <c r="S66" s="21"/>
      <c r="T66" s="21"/>
      <c r="U66" s="21"/>
      <c r="V66" s="21"/>
      <c r="W66" s="21"/>
    </row>
    <row r="67" ht="16.5" spans="1:23">
      <c r="A67" s="19">
        <v>399385</v>
      </c>
      <c r="B67" s="19" t="s">
        <v>175</v>
      </c>
      <c r="C67" s="19">
        <v>9091.275</v>
      </c>
      <c r="D67" s="19">
        <v>9987.485</v>
      </c>
      <c r="E67" s="19">
        <v>0</v>
      </c>
      <c r="F67" s="19">
        <v>1</v>
      </c>
      <c r="G67" s="18">
        <v>0</v>
      </c>
      <c r="H67" s="18">
        <v>0</v>
      </c>
      <c r="I67" s="18">
        <v>0</v>
      </c>
      <c r="J67" s="18">
        <v>0.127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-6.741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399617</v>
      </c>
      <c r="B68" s="19" t="s">
        <v>176</v>
      </c>
      <c r="C68" s="19">
        <v>8926.558</v>
      </c>
      <c r="D68" s="19">
        <v>10021.707</v>
      </c>
      <c r="E68" s="19">
        <v>0</v>
      </c>
      <c r="F68" s="19">
        <v>1</v>
      </c>
      <c r="G68" s="18">
        <v>0</v>
      </c>
      <c r="H68" s="18">
        <v>0</v>
      </c>
      <c r="I68" s="18">
        <v>0</v>
      </c>
      <c r="J68" s="18">
        <v>0.344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9.936</v>
      </c>
      <c r="Q68" s="20">
        <v>0</v>
      </c>
      <c r="R68" s="20">
        <v>1</v>
      </c>
      <c r="S68" s="21"/>
      <c r="T68" s="21"/>
      <c r="U68" s="21"/>
      <c r="V68" s="21"/>
      <c r="W68" s="21"/>
    </row>
    <row r="69" ht="16.5" spans="1:23">
      <c r="A69" s="19">
        <v>399647</v>
      </c>
      <c r="B69" s="19" t="s">
        <v>177</v>
      </c>
      <c r="C69" s="19">
        <v>7754.725</v>
      </c>
      <c r="D69" s="19">
        <v>8638.525</v>
      </c>
      <c r="E69" s="19">
        <v>0</v>
      </c>
      <c r="F69" s="19">
        <v>1</v>
      </c>
      <c r="G69" s="18">
        <v>0</v>
      </c>
      <c r="H69" s="18">
        <v>0</v>
      </c>
      <c r="I69" s="18">
        <v>0</v>
      </c>
      <c r="J69" s="18">
        <v>0.049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3.91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399684</v>
      </c>
      <c r="B70" s="19" t="s">
        <v>178</v>
      </c>
      <c r="C70" s="19">
        <v>1740.839</v>
      </c>
      <c r="D70" s="19">
        <v>1952.618</v>
      </c>
      <c r="E70" s="19">
        <v>0</v>
      </c>
      <c r="F70" s="19">
        <v>1</v>
      </c>
      <c r="G70" s="18">
        <v>0</v>
      </c>
      <c r="H70" s="18">
        <v>0</v>
      </c>
      <c r="I70" s="18">
        <v>0</v>
      </c>
      <c r="J70" s="18">
        <v>0.501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-11.821</v>
      </c>
      <c r="Q70" s="20">
        <v>0</v>
      </c>
      <c r="R70" s="20">
        <v>-1</v>
      </c>
      <c r="S70" s="21"/>
      <c r="T70" s="21"/>
      <c r="U70" s="21"/>
      <c r="V70" s="21"/>
      <c r="W70" s="21"/>
    </row>
    <row r="71" ht="16.5" spans="1:23">
      <c r="A71" s="19">
        <v>399686</v>
      </c>
      <c r="B71" s="19" t="s">
        <v>179</v>
      </c>
      <c r="C71" s="19">
        <v>2081.016</v>
      </c>
      <c r="D71" s="19">
        <v>2301.279</v>
      </c>
      <c r="E71" s="19">
        <v>0</v>
      </c>
      <c r="F71" s="19">
        <v>1</v>
      </c>
      <c r="G71" s="18">
        <v>0</v>
      </c>
      <c r="H71" s="18">
        <v>0</v>
      </c>
      <c r="I71" s="18">
        <v>0</v>
      </c>
      <c r="J71" s="18">
        <v>0.051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4.025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399932</v>
      </c>
      <c r="B72" s="19" t="s">
        <v>171</v>
      </c>
      <c r="C72" s="19">
        <v>14846.142</v>
      </c>
      <c r="D72" s="19">
        <v>16386.906</v>
      </c>
      <c r="E72" s="19">
        <v>0</v>
      </c>
      <c r="F72" s="19">
        <v>1</v>
      </c>
      <c r="G72" s="18">
        <v>0</v>
      </c>
      <c r="H72" s="18">
        <v>0</v>
      </c>
      <c r="I72" s="18">
        <v>0</v>
      </c>
      <c r="J72" s="18">
        <v>0.565</v>
      </c>
      <c r="K72" s="20">
        <v>1</v>
      </c>
      <c r="L72" s="20">
        <v>0</v>
      </c>
      <c r="M72" s="20">
        <v>0</v>
      </c>
      <c r="N72" s="20">
        <v>0</v>
      </c>
      <c r="O72" s="20">
        <v>0</v>
      </c>
      <c r="P72" s="20">
        <v>7.162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399983</v>
      </c>
      <c r="B73" s="19" t="s">
        <v>180</v>
      </c>
      <c r="C73" s="19">
        <v>1971.24</v>
      </c>
      <c r="D73" s="19">
        <v>2339.499</v>
      </c>
      <c r="E73" s="19">
        <v>0</v>
      </c>
      <c r="F73" s="19">
        <v>1</v>
      </c>
      <c r="G73" s="18">
        <v>0</v>
      </c>
      <c r="H73" s="18">
        <v>0</v>
      </c>
      <c r="I73" s="18">
        <v>0</v>
      </c>
      <c r="J73" s="18">
        <v>0.031</v>
      </c>
      <c r="K73" s="20">
        <v>1</v>
      </c>
      <c r="L73" s="20">
        <v>0</v>
      </c>
      <c r="M73" s="20">
        <v>0</v>
      </c>
      <c r="N73" s="20">
        <v>0</v>
      </c>
      <c r="O73" s="20">
        <v>0</v>
      </c>
      <c r="P73" s="20">
        <v>10.28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22">
        <v>3</v>
      </c>
      <c r="B74" s="22" t="s">
        <v>86</v>
      </c>
      <c r="C74" s="22">
        <v>243.38</v>
      </c>
      <c r="D74" s="22">
        <v>265.648</v>
      </c>
      <c r="E74" s="22">
        <v>0</v>
      </c>
      <c r="F74" s="22">
        <v>0</v>
      </c>
      <c r="G74" s="22">
        <v>0</v>
      </c>
      <c r="H74" s="22">
        <v>1</v>
      </c>
      <c r="I74" s="18">
        <v>0.927</v>
      </c>
      <c r="J74" s="18">
        <v>9.232</v>
      </c>
      <c r="K74" s="20">
        <v>0</v>
      </c>
      <c r="L74" s="20">
        <v>1</v>
      </c>
      <c r="M74" s="20">
        <v>0</v>
      </c>
      <c r="N74" s="20">
        <v>0</v>
      </c>
      <c r="O74" s="20">
        <v>0</v>
      </c>
      <c r="P74" s="20">
        <v>13.988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22">
        <v>4</v>
      </c>
      <c r="B75" s="22" t="s">
        <v>181</v>
      </c>
      <c r="C75" s="22">
        <v>3398.703</v>
      </c>
      <c r="D75" s="22">
        <v>3864.461</v>
      </c>
      <c r="E75" s="22">
        <v>0</v>
      </c>
      <c r="F75" s="22">
        <v>0</v>
      </c>
      <c r="G75" s="22">
        <v>0</v>
      </c>
      <c r="H75" s="22">
        <v>1</v>
      </c>
      <c r="I75" s="18">
        <v>1.667</v>
      </c>
      <c r="J75" s="18">
        <v>13.518</v>
      </c>
      <c r="K75" s="20">
        <v>1</v>
      </c>
      <c r="L75" s="20">
        <v>0</v>
      </c>
      <c r="M75" s="20">
        <v>0</v>
      </c>
      <c r="N75" s="20">
        <v>0</v>
      </c>
      <c r="O75" s="20">
        <v>0</v>
      </c>
      <c r="P75" s="20">
        <v>10.396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22">
        <v>7</v>
      </c>
      <c r="B76" s="22" t="s">
        <v>182</v>
      </c>
      <c r="C76" s="22">
        <v>4607.382</v>
      </c>
      <c r="D76" s="22">
        <v>4948.682</v>
      </c>
      <c r="E76" s="22">
        <v>0</v>
      </c>
      <c r="F76" s="22">
        <v>0</v>
      </c>
      <c r="G76" s="22">
        <v>0</v>
      </c>
      <c r="H76" s="22">
        <v>1</v>
      </c>
      <c r="I76" s="18">
        <v>1.282</v>
      </c>
      <c r="J76" s="18">
        <v>8.09</v>
      </c>
      <c r="K76" s="20">
        <v>3</v>
      </c>
      <c r="L76" s="20">
        <v>0</v>
      </c>
      <c r="M76" s="20">
        <v>0</v>
      </c>
      <c r="N76" s="20">
        <v>0</v>
      </c>
      <c r="O76" s="20">
        <v>0</v>
      </c>
      <c r="P76" s="20">
        <v>1.905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22">
        <v>9</v>
      </c>
      <c r="B77" s="22" t="s">
        <v>183</v>
      </c>
      <c r="C77" s="22">
        <v>6135.062</v>
      </c>
      <c r="D77" s="22">
        <v>7234.11</v>
      </c>
      <c r="E77" s="22">
        <v>0</v>
      </c>
      <c r="F77" s="22">
        <v>0</v>
      </c>
      <c r="G77" s="22">
        <v>0</v>
      </c>
      <c r="H77" s="22">
        <v>1</v>
      </c>
      <c r="I77" s="18">
        <v>1.557</v>
      </c>
      <c r="J77" s="18">
        <v>16.513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3.744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22">
        <v>12</v>
      </c>
      <c r="B78" s="22" t="s">
        <v>184</v>
      </c>
      <c r="C78" s="22">
        <v>224.378</v>
      </c>
      <c r="D78" s="22">
        <v>225.733</v>
      </c>
      <c r="E78" s="22">
        <v>0</v>
      </c>
      <c r="F78" s="22">
        <v>0</v>
      </c>
      <c r="G78" s="22">
        <v>0</v>
      </c>
      <c r="H78" s="22">
        <v>1</v>
      </c>
      <c r="I78" s="18">
        <v>0.009</v>
      </c>
      <c r="J78" s="18">
        <v>0.61</v>
      </c>
      <c r="K78" s="20">
        <v>4</v>
      </c>
      <c r="L78" s="20">
        <v>0</v>
      </c>
      <c r="M78" s="20">
        <v>-1</v>
      </c>
      <c r="N78" s="20">
        <v>1</v>
      </c>
      <c r="O78" s="20">
        <v>0</v>
      </c>
      <c r="P78" s="20">
        <v>3.665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22">
        <v>13</v>
      </c>
      <c r="B79" s="22" t="s">
        <v>185</v>
      </c>
      <c r="C79" s="22">
        <v>301.787</v>
      </c>
      <c r="D79" s="22">
        <v>303.361</v>
      </c>
      <c r="E79" s="22">
        <v>0</v>
      </c>
      <c r="F79" s="22">
        <v>0</v>
      </c>
      <c r="G79" s="22">
        <v>0</v>
      </c>
      <c r="H79" s="22">
        <v>1</v>
      </c>
      <c r="I79" s="18">
        <v>0.362</v>
      </c>
      <c r="J79" s="18">
        <v>0.879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1.381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22">
        <v>15</v>
      </c>
      <c r="B80" s="22" t="s">
        <v>186</v>
      </c>
      <c r="C80" s="22">
        <v>2974.808</v>
      </c>
      <c r="D80" s="22">
        <v>3248.69</v>
      </c>
      <c r="E80" s="22">
        <v>0</v>
      </c>
      <c r="F80" s="22">
        <v>0</v>
      </c>
      <c r="G80" s="22">
        <v>0</v>
      </c>
      <c r="H80" s="22">
        <v>1</v>
      </c>
      <c r="I80" s="18">
        <v>1.802</v>
      </c>
      <c r="J80" s="18">
        <v>10.08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15.459</v>
      </c>
      <c r="Q80" s="20">
        <v>0</v>
      </c>
      <c r="R80" s="20">
        <v>1</v>
      </c>
      <c r="S80" s="21"/>
      <c r="T80" s="21"/>
      <c r="U80" s="21"/>
      <c r="V80" s="21"/>
      <c r="W80" s="21"/>
    </row>
    <row r="81" ht="16.5" spans="1:23">
      <c r="A81" s="22">
        <v>22</v>
      </c>
      <c r="B81" s="22" t="s">
        <v>187</v>
      </c>
      <c r="C81" s="22">
        <v>252.966</v>
      </c>
      <c r="D81" s="22">
        <v>254.143</v>
      </c>
      <c r="E81" s="22">
        <v>0</v>
      </c>
      <c r="F81" s="22">
        <v>0</v>
      </c>
      <c r="G81" s="22">
        <v>0</v>
      </c>
      <c r="H81" s="22">
        <v>1</v>
      </c>
      <c r="I81" s="18">
        <v>0.327</v>
      </c>
      <c r="J81" s="18">
        <v>0.789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-3.67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22">
        <v>26</v>
      </c>
      <c r="B82" s="22" t="s">
        <v>188</v>
      </c>
      <c r="C82" s="22">
        <v>4927.482</v>
      </c>
      <c r="D82" s="22">
        <v>6336.129</v>
      </c>
      <c r="E82" s="22">
        <v>0</v>
      </c>
      <c r="F82" s="22">
        <v>0</v>
      </c>
      <c r="G82" s="22">
        <v>0</v>
      </c>
      <c r="H82" s="22">
        <v>1</v>
      </c>
      <c r="I82" s="18">
        <v>1.651</v>
      </c>
      <c r="J82" s="18">
        <v>23.516</v>
      </c>
      <c r="K82" s="20">
        <v>4</v>
      </c>
      <c r="L82" s="20">
        <v>0</v>
      </c>
      <c r="M82" s="20">
        <v>0</v>
      </c>
      <c r="N82" s="20">
        <v>1</v>
      </c>
      <c r="O82" s="20">
        <v>0</v>
      </c>
      <c r="P82" s="20">
        <v>14.968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22">
        <v>32</v>
      </c>
      <c r="B83" s="22" t="s">
        <v>189</v>
      </c>
      <c r="C83" s="22">
        <v>1859.026</v>
      </c>
      <c r="D83" s="22">
        <v>2197.603</v>
      </c>
      <c r="E83" s="22">
        <v>0</v>
      </c>
      <c r="F83" s="22">
        <v>0</v>
      </c>
      <c r="G83" s="22">
        <v>0</v>
      </c>
      <c r="H83" s="22">
        <v>1</v>
      </c>
      <c r="I83" s="18">
        <v>10.721</v>
      </c>
      <c r="J83" s="18">
        <v>24.476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-5.129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22">
        <v>33</v>
      </c>
      <c r="B84" s="22" t="s">
        <v>190</v>
      </c>
      <c r="C84" s="22">
        <v>3163.53</v>
      </c>
      <c r="D84" s="22">
        <v>4263.83</v>
      </c>
      <c r="E84" s="22">
        <v>0</v>
      </c>
      <c r="F84" s="22">
        <v>0</v>
      </c>
      <c r="G84" s="22">
        <v>0</v>
      </c>
      <c r="H84" s="22">
        <v>1</v>
      </c>
      <c r="I84" s="18">
        <v>0.908</v>
      </c>
      <c r="J84" s="18">
        <v>26.479</v>
      </c>
      <c r="K84" s="20">
        <v>4</v>
      </c>
      <c r="L84" s="20">
        <v>1</v>
      </c>
      <c r="M84" s="20">
        <v>0</v>
      </c>
      <c r="N84" s="20">
        <v>0</v>
      </c>
      <c r="O84" s="20">
        <v>0</v>
      </c>
      <c r="P84" s="20">
        <v>1.049</v>
      </c>
      <c r="Q84" s="20">
        <v>0</v>
      </c>
      <c r="R84" s="20">
        <v>1</v>
      </c>
      <c r="S84" s="21"/>
      <c r="T84" s="21"/>
      <c r="U84" s="21"/>
      <c r="V84" s="21"/>
      <c r="W84" s="21"/>
    </row>
    <row r="85" ht="16.5" spans="1:23">
      <c r="A85" s="22">
        <v>34</v>
      </c>
      <c r="B85" s="22" t="s">
        <v>191</v>
      </c>
      <c r="C85" s="22">
        <v>2170.224</v>
      </c>
      <c r="D85" s="22">
        <v>2389.92</v>
      </c>
      <c r="E85" s="22">
        <v>0</v>
      </c>
      <c r="F85" s="22">
        <v>0</v>
      </c>
      <c r="G85" s="22">
        <v>0</v>
      </c>
      <c r="H85" s="22">
        <v>1</v>
      </c>
      <c r="I85" s="18">
        <v>3.227</v>
      </c>
      <c r="J85" s="18">
        <v>12.123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7.257</v>
      </c>
      <c r="Q85" s="20">
        <v>0</v>
      </c>
      <c r="R85" s="20">
        <v>1</v>
      </c>
      <c r="S85" s="21"/>
      <c r="T85" s="21"/>
      <c r="U85" s="21"/>
      <c r="V85" s="21"/>
      <c r="W85" s="21"/>
    </row>
    <row r="86" ht="16.5" spans="1:23">
      <c r="A86" s="22">
        <v>40</v>
      </c>
      <c r="B86" s="22" t="s">
        <v>192</v>
      </c>
      <c r="C86" s="22">
        <v>3734.713</v>
      </c>
      <c r="D86" s="22">
        <v>4379.516</v>
      </c>
      <c r="E86" s="22">
        <v>0</v>
      </c>
      <c r="F86" s="22">
        <v>0</v>
      </c>
      <c r="G86" s="22">
        <v>0</v>
      </c>
      <c r="H86" s="22">
        <v>1</v>
      </c>
      <c r="I86" s="18">
        <v>6.79</v>
      </c>
      <c r="J86" s="18">
        <v>20.514</v>
      </c>
      <c r="K86" s="20">
        <v>4</v>
      </c>
      <c r="L86" s="20">
        <v>0</v>
      </c>
      <c r="M86" s="20">
        <v>0</v>
      </c>
      <c r="N86" s="20">
        <v>1</v>
      </c>
      <c r="O86" s="20">
        <v>0</v>
      </c>
      <c r="P86" s="20">
        <v>-0.092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22">
        <v>41</v>
      </c>
      <c r="B87" s="22" t="s">
        <v>193</v>
      </c>
      <c r="C87" s="22">
        <v>2512.763</v>
      </c>
      <c r="D87" s="22">
        <v>2720.372</v>
      </c>
      <c r="E87" s="22">
        <v>0</v>
      </c>
      <c r="F87" s="22">
        <v>0</v>
      </c>
      <c r="G87" s="22">
        <v>0</v>
      </c>
      <c r="H87" s="22">
        <v>1</v>
      </c>
      <c r="I87" s="18">
        <v>2.032</v>
      </c>
      <c r="J87" s="18">
        <v>9.509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7.41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22">
        <v>45</v>
      </c>
      <c r="B88" s="22" t="s">
        <v>194</v>
      </c>
      <c r="C88" s="22">
        <v>5365.302</v>
      </c>
      <c r="D88" s="22">
        <v>6320.344</v>
      </c>
      <c r="E88" s="22">
        <v>0</v>
      </c>
      <c r="F88" s="22">
        <v>0</v>
      </c>
      <c r="G88" s="22">
        <v>0</v>
      </c>
      <c r="H88" s="22">
        <v>1</v>
      </c>
      <c r="I88" s="18">
        <v>0.924</v>
      </c>
      <c r="J88" s="18">
        <v>15.895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10.319</v>
      </c>
      <c r="Q88" s="20">
        <v>0</v>
      </c>
      <c r="R88" s="20">
        <v>1</v>
      </c>
      <c r="S88" s="21"/>
      <c r="T88" s="21"/>
      <c r="U88" s="21"/>
      <c r="V88" s="21"/>
      <c r="W88" s="21"/>
    </row>
    <row r="89" ht="16.5" spans="1:23">
      <c r="A89" s="22">
        <v>46</v>
      </c>
      <c r="B89" s="22" t="s">
        <v>195</v>
      </c>
      <c r="C89" s="22">
        <v>4859.671</v>
      </c>
      <c r="D89" s="22">
        <v>5489.633</v>
      </c>
      <c r="E89" s="22">
        <v>0</v>
      </c>
      <c r="F89" s="22">
        <v>0</v>
      </c>
      <c r="G89" s="22">
        <v>0</v>
      </c>
      <c r="H89" s="22">
        <v>1</v>
      </c>
      <c r="I89" s="18">
        <v>0.821</v>
      </c>
      <c r="J89" s="18">
        <v>12.202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8.12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22">
        <v>61</v>
      </c>
      <c r="B90" s="22" t="s">
        <v>196</v>
      </c>
      <c r="C90" s="22">
        <v>177.607</v>
      </c>
      <c r="D90" s="22">
        <v>178.389</v>
      </c>
      <c r="E90" s="22">
        <v>0</v>
      </c>
      <c r="F90" s="22">
        <v>0</v>
      </c>
      <c r="G90" s="22">
        <v>0</v>
      </c>
      <c r="H90" s="22">
        <v>1</v>
      </c>
      <c r="I90" s="18">
        <v>0.066</v>
      </c>
      <c r="J90" s="18">
        <v>0.504</v>
      </c>
      <c r="K90" s="20">
        <v>4</v>
      </c>
      <c r="L90" s="20">
        <v>1</v>
      </c>
      <c r="M90" s="20">
        <v>0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22">
        <v>65</v>
      </c>
      <c r="B91" s="22" t="s">
        <v>197</v>
      </c>
      <c r="C91" s="22">
        <v>3486.902</v>
      </c>
      <c r="D91" s="22">
        <v>3817.075</v>
      </c>
      <c r="E91" s="22">
        <v>0</v>
      </c>
      <c r="F91" s="22">
        <v>0</v>
      </c>
      <c r="G91" s="22">
        <v>0</v>
      </c>
      <c r="H91" s="22">
        <v>1</v>
      </c>
      <c r="I91" s="18">
        <v>0.74</v>
      </c>
      <c r="J91" s="18">
        <v>9.326</v>
      </c>
      <c r="K91" s="20">
        <v>4</v>
      </c>
      <c r="L91" s="20">
        <v>0</v>
      </c>
      <c r="M91" s="20">
        <v>-1</v>
      </c>
      <c r="N91" s="20">
        <v>1</v>
      </c>
      <c r="O91" s="20">
        <v>0</v>
      </c>
      <c r="P91" s="20">
        <v>-4.415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22">
        <v>66</v>
      </c>
      <c r="B92" s="22" t="s">
        <v>198</v>
      </c>
      <c r="C92" s="22">
        <v>3216.858</v>
      </c>
      <c r="D92" s="22">
        <v>4152.145</v>
      </c>
      <c r="E92" s="22">
        <v>0</v>
      </c>
      <c r="F92" s="22">
        <v>0</v>
      </c>
      <c r="G92" s="22">
        <v>0</v>
      </c>
      <c r="H92" s="22">
        <v>1</v>
      </c>
      <c r="I92" s="18">
        <v>6.43</v>
      </c>
      <c r="J92" s="18">
        <v>27.507</v>
      </c>
      <c r="K92" s="20">
        <v>1</v>
      </c>
      <c r="L92" s="20">
        <v>0</v>
      </c>
      <c r="M92" s="20">
        <v>0</v>
      </c>
      <c r="N92" s="20">
        <v>0</v>
      </c>
      <c r="O92" s="20">
        <v>0</v>
      </c>
      <c r="P92" s="20">
        <v>14.592</v>
      </c>
      <c r="Q92" s="20">
        <v>0</v>
      </c>
      <c r="R92" s="20">
        <v>1</v>
      </c>
      <c r="S92" s="21"/>
      <c r="T92" s="21"/>
      <c r="U92" s="21"/>
      <c r="V92" s="21"/>
      <c r="W92" s="21"/>
    </row>
    <row r="93" ht="16.5" spans="1:23">
      <c r="A93" s="22">
        <v>68</v>
      </c>
      <c r="B93" s="22" t="s">
        <v>199</v>
      </c>
      <c r="C93" s="22">
        <v>3607.729</v>
      </c>
      <c r="D93" s="22">
        <v>4696.059</v>
      </c>
      <c r="E93" s="22">
        <v>0</v>
      </c>
      <c r="F93" s="22">
        <v>0</v>
      </c>
      <c r="G93" s="22">
        <v>0</v>
      </c>
      <c r="H93" s="22">
        <v>1</v>
      </c>
      <c r="I93" s="18">
        <v>4.707</v>
      </c>
      <c r="J93" s="18">
        <v>26.792</v>
      </c>
      <c r="K93" s="20">
        <v>4</v>
      </c>
      <c r="L93" s="20">
        <v>0</v>
      </c>
      <c r="M93" s="20">
        <v>0</v>
      </c>
      <c r="N93" s="20">
        <v>-1</v>
      </c>
      <c r="O93" s="20">
        <v>0</v>
      </c>
      <c r="P93" s="20">
        <v>0.836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22">
        <v>70</v>
      </c>
      <c r="B94" s="22" t="s">
        <v>200</v>
      </c>
      <c r="C94" s="22">
        <v>2540.803</v>
      </c>
      <c r="D94" s="22">
        <v>3105.019</v>
      </c>
      <c r="E94" s="22">
        <v>0</v>
      </c>
      <c r="F94" s="22">
        <v>0</v>
      </c>
      <c r="G94" s="22">
        <v>0</v>
      </c>
      <c r="H94" s="22">
        <v>1</v>
      </c>
      <c r="I94" s="18">
        <v>10.903</v>
      </c>
      <c r="J94" s="18">
        <v>27.093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-10.238</v>
      </c>
      <c r="Q94" s="20">
        <v>0</v>
      </c>
      <c r="R94" s="20">
        <v>-1</v>
      </c>
      <c r="S94" s="21"/>
      <c r="T94" s="21"/>
      <c r="U94" s="21"/>
      <c r="V94" s="21"/>
      <c r="W94" s="21"/>
    </row>
    <row r="95" ht="16.5" spans="1:23">
      <c r="A95" s="22">
        <v>71</v>
      </c>
      <c r="B95" s="22" t="s">
        <v>201</v>
      </c>
      <c r="C95" s="22">
        <v>4247.105</v>
      </c>
      <c r="D95" s="22">
        <v>5873.877</v>
      </c>
      <c r="E95" s="22">
        <v>0</v>
      </c>
      <c r="F95" s="22">
        <v>0</v>
      </c>
      <c r="G95" s="22">
        <v>0</v>
      </c>
      <c r="H95" s="22">
        <v>1</v>
      </c>
      <c r="I95" s="18">
        <v>2.693</v>
      </c>
      <c r="J95" s="18">
        <v>29.642</v>
      </c>
      <c r="K95" s="20">
        <v>4</v>
      </c>
      <c r="L95" s="20">
        <v>0</v>
      </c>
      <c r="M95" s="20">
        <v>0</v>
      </c>
      <c r="N95" s="20">
        <v>1</v>
      </c>
      <c r="O95" s="20">
        <v>0</v>
      </c>
      <c r="P95" s="20">
        <v>7.727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22">
        <v>72</v>
      </c>
      <c r="B96" s="22" t="s">
        <v>202</v>
      </c>
      <c r="C96" s="22">
        <v>2917.353</v>
      </c>
      <c r="D96" s="22">
        <v>3249.41</v>
      </c>
      <c r="E96" s="22">
        <v>0</v>
      </c>
      <c r="F96" s="22">
        <v>0</v>
      </c>
      <c r="G96" s="22">
        <v>0</v>
      </c>
      <c r="H96" s="22">
        <v>1</v>
      </c>
      <c r="I96" s="18">
        <v>5.807</v>
      </c>
      <c r="J96" s="18">
        <v>15.432</v>
      </c>
      <c r="K96" s="20">
        <v>1</v>
      </c>
      <c r="L96" s="20">
        <v>0</v>
      </c>
      <c r="M96" s="20">
        <v>0</v>
      </c>
      <c r="N96" s="20">
        <v>0</v>
      </c>
      <c r="O96" s="20">
        <v>0</v>
      </c>
      <c r="P96" s="20">
        <v>12.624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22">
        <v>78</v>
      </c>
      <c r="B97" s="22" t="s">
        <v>203</v>
      </c>
      <c r="C97" s="22">
        <v>3142.853</v>
      </c>
      <c r="D97" s="22">
        <v>3944.428</v>
      </c>
      <c r="E97" s="22">
        <v>0</v>
      </c>
      <c r="F97" s="22">
        <v>0</v>
      </c>
      <c r="G97" s="22">
        <v>0</v>
      </c>
      <c r="H97" s="22">
        <v>1</v>
      </c>
      <c r="I97" s="18">
        <v>3.963</v>
      </c>
      <c r="J97" s="18">
        <v>23.479</v>
      </c>
      <c r="K97" s="20">
        <v>3</v>
      </c>
      <c r="L97" s="20">
        <v>0</v>
      </c>
      <c r="M97" s="20">
        <v>0</v>
      </c>
      <c r="N97" s="20">
        <v>0</v>
      </c>
      <c r="O97" s="20">
        <v>0</v>
      </c>
      <c r="P97" s="20">
        <v>31.117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22">
        <v>79</v>
      </c>
      <c r="B98" s="22" t="s">
        <v>204</v>
      </c>
      <c r="C98" s="22">
        <v>2512.193</v>
      </c>
      <c r="D98" s="22">
        <v>2753.003</v>
      </c>
      <c r="E98" s="22">
        <v>0</v>
      </c>
      <c r="F98" s="22">
        <v>0</v>
      </c>
      <c r="G98" s="22">
        <v>0</v>
      </c>
      <c r="H98" s="22">
        <v>1</v>
      </c>
      <c r="I98" s="18">
        <v>4.361</v>
      </c>
      <c r="J98" s="18">
        <v>12.727</v>
      </c>
      <c r="K98" s="20">
        <v>0</v>
      </c>
      <c r="L98" s="20">
        <v>1</v>
      </c>
      <c r="M98" s="20">
        <v>0</v>
      </c>
      <c r="N98" s="20">
        <v>0</v>
      </c>
      <c r="O98" s="20">
        <v>0</v>
      </c>
      <c r="P98" s="20">
        <v>15.212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22">
        <v>91</v>
      </c>
      <c r="B99" s="22" t="s">
        <v>205</v>
      </c>
      <c r="C99" s="22">
        <v>13631.857</v>
      </c>
      <c r="D99" s="22">
        <v>15818.317</v>
      </c>
      <c r="E99" s="22">
        <v>0</v>
      </c>
      <c r="F99" s="22">
        <v>0</v>
      </c>
      <c r="G99" s="22">
        <v>0</v>
      </c>
      <c r="H99" s="22">
        <v>1</v>
      </c>
      <c r="I99" s="18">
        <v>3.403</v>
      </c>
      <c r="J99" s="18">
        <v>16.755</v>
      </c>
      <c r="K99" s="20">
        <v>2</v>
      </c>
      <c r="L99" s="20">
        <v>0</v>
      </c>
      <c r="M99" s="20">
        <v>0</v>
      </c>
      <c r="N99" s="20">
        <v>0</v>
      </c>
      <c r="O99" s="20">
        <v>0</v>
      </c>
      <c r="P99" s="20">
        <v>6.583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22">
        <v>92</v>
      </c>
      <c r="B100" s="22" t="s">
        <v>206</v>
      </c>
      <c r="C100" s="22">
        <v>4337.355</v>
      </c>
      <c r="D100" s="22">
        <v>5603.706</v>
      </c>
      <c r="E100" s="22">
        <v>0</v>
      </c>
      <c r="F100" s="22">
        <v>0</v>
      </c>
      <c r="G100" s="22">
        <v>0</v>
      </c>
      <c r="H100" s="22">
        <v>1</v>
      </c>
      <c r="I100" s="18">
        <v>5.101</v>
      </c>
      <c r="J100" s="18">
        <v>26.547</v>
      </c>
      <c r="K100" s="20">
        <v>3</v>
      </c>
      <c r="L100" s="20">
        <v>0</v>
      </c>
      <c r="M100" s="20">
        <v>0</v>
      </c>
      <c r="N100" s="20">
        <v>0</v>
      </c>
      <c r="O100" s="20">
        <v>0</v>
      </c>
      <c r="P100" s="20">
        <v>-2.455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22">
        <v>94</v>
      </c>
      <c r="B101" s="22" t="s">
        <v>207</v>
      </c>
      <c r="C101" s="22">
        <v>4020.096</v>
      </c>
      <c r="D101" s="22">
        <v>5284.294</v>
      </c>
      <c r="E101" s="22">
        <v>0</v>
      </c>
      <c r="F101" s="22">
        <v>0</v>
      </c>
      <c r="G101" s="22">
        <v>0</v>
      </c>
      <c r="H101" s="22">
        <v>1</v>
      </c>
      <c r="I101" s="18">
        <v>2.161</v>
      </c>
      <c r="J101" s="18">
        <v>25.568</v>
      </c>
      <c r="K101" s="20">
        <v>4</v>
      </c>
      <c r="L101" s="20">
        <v>1</v>
      </c>
      <c r="M101" s="20">
        <v>-1</v>
      </c>
      <c r="N101" s="20">
        <v>1</v>
      </c>
      <c r="O101" s="20">
        <v>0</v>
      </c>
      <c r="P101" s="20">
        <v>3.331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22">
        <v>95</v>
      </c>
      <c r="B102" s="22" t="s">
        <v>208</v>
      </c>
      <c r="C102" s="22">
        <v>3591.737</v>
      </c>
      <c r="D102" s="22">
        <v>4274.773</v>
      </c>
      <c r="E102" s="22">
        <v>0</v>
      </c>
      <c r="F102" s="22">
        <v>0</v>
      </c>
      <c r="G102" s="22">
        <v>0</v>
      </c>
      <c r="H102" s="22">
        <v>1</v>
      </c>
      <c r="I102" s="18">
        <v>0.23</v>
      </c>
      <c r="J102" s="18">
        <v>16.172</v>
      </c>
      <c r="K102" s="20">
        <v>4</v>
      </c>
      <c r="L102" s="20">
        <v>0</v>
      </c>
      <c r="M102" s="20">
        <v>-1</v>
      </c>
      <c r="N102" s="20">
        <v>1</v>
      </c>
      <c r="O102" s="20">
        <v>0</v>
      </c>
      <c r="P102" s="20">
        <v>6.384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22">
        <v>97</v>
      </c>
      <c r="B103" s="22" t="s">
        <v>209</v>
      </c>
      <c r="C103" s="22">
        <v>10526.557</v>
      </c>
      <c r="D103" s="22">
        <v>12773.411</v>
      </c>
      <c r="E103" s="22">
        <v>0</v>
      </c>
      <c r="F103" s="22">
        <v>0</v>
      </c>
      <c r="G103" s="22">
        <v>0</v>
      </c>
      <c r="H103" s="22">
        <v>1</v>
      </c>
      <c r="I103" s="18">
        <v>2.33</v>
      </c>
      <c r="J103" s="18">
        <v>19.51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2.348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22">
        <v>99</v>
      </c>
      <c r="B104" s="22" t="s">
        <v>210</v>
      </c>
      <c r="C104" s="22">
        <v>8674.284</v>
      </c>
      <c r="D104" s="22">
        <v>9817.841</v>
      </c>
      <c r="E104" s="22">
        <v>0</v>
      </c>
      <c r="F104" s="22">
        <v>0</v>
      </c>
      <c r="G104" s="22">
        <v>0</v>
      </c>
      <c r="H104" s="22">
        <v>1</v>
      </c>
      <c r="I104" s="18">
        <v>1.786</v>
      </c>
      <c r="J104" s="18">
        <v>13.226</v>
      </c>
      <c r="K104" s="20">
        <v>4</v>
      </c>
      <c r="L104" s="20">
        <v>0</v>
      </c>
      <c r="M104" s="20">
        <v>0</v>
      </c>
      <c r="N104" s="20">
        <v>0</v>
      </c>
      <c r="O104" s="20">
        <v>0</v>
      </c>
      <c r="P104" s="20">
        <v>12.469</v>
      </c>
      <c r="Q104" s="20">
        <v>0</v>
      </c>
      <c r="R104" s="20">
        <v>1</v>
      </c>
      <c r="S104" s="21"/>
      <c r="T104" s="21"/>
      <c r="U104" s="21"/>
      <c r="V104" s="21"/>
      <c r="W104" s="21"/>
    </row>
    <row r="105" ht="16.5" spans="1:23">
      <c r="A105" s="22">
        <v>101</v>
      </c>
      <c r="B105" s="22" t="s">
        <v>211</v>
      </c>
      <c r="C105" s="22">
        <v>250.75</v>
      </c>
      <c r="D105" s="22">
        <v>252.045</v>
      </c>
      <c r="E105" s="22">
        <v>0</v>
      </c>
      <c r="F105" s="22">
        <v>0</v>
      </c>
      <c r="G105" s="22">
        <v>0</v>
      </c>
      <c r="H105" s="22">
        <v>1</v>
      </c>
      <c r="I105" s="18">
        <v>0.324</v>
      </c>
      <c r="J105" s="18">
        <v>0.836</v>
      </c>
      <c r="K105" s="20">
        <v>0</v>
      </c>
      <c r="L105" s="20">
        <v>1</v>
      </c>
      <c r="M105" s="20">
        <v>0</v>
      </c>
      <c r="N105" s="20">
        <v>0</v>
      </c>
      <c r="O105" s="20">
        <v>0</v>
      </c>
      <c r="P105" s="20">
        <v>-0.001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22">
        <v>102</v>
      </c>
      <c r="B106" s="22" t="s">
        <v>212</v>
      </c>
      <c r="C106" s="22">
        <v>6971.869</v>
      </c>
      <c r="D106" s="22">
        <v>8574.622</v>
      </c>
      <c r="E106" s="22">
        <v>0</v>
      </c>
      <c r="F106" s="22">
        <v>0</v>
      </c>
      <c r="G106" s="22">
        <v>0</v>
      </c>
      <c r="H106" s="22">
        <v>1</v>
      </c>
      <c r="I106" s="18">
        <v>4.377</v>
      </c>
      <c r="J106" s="18">
        <v>22.251</v>
      </c>
      <c r="K106" s="20">
        <v>4</v>
      </c>
      <c r="L106" s="20">
        <v>0</v>
      </c>
      <c r="M106" s="20">
        <v>0</v>
      </c>
      <c r="N106" s="20">
        <v>0</v>
      </c>
      <c r="O106" s="20">
        <v>0</v>
      </c>
      <c r="P106" s="20">
        <v>0.623</v>
      </c>
      <c r="Q106" s="20">
        <v>0</v>
      </c>
      <c r="R106" s="20">
        <v>1</v>
      </c>
      <c r="S106" s="21"/>
      <c r="T106" s="21"/>
      <c r="U106" s="21"/>
      <c r="V106" s="21"/>
      <c r="W106" s="21"/>
    </row>
    <row r="107" ht="16.5" spans="1:23">
      <c r="A107" s="22">
        <v>104</v>
      </c>
      <c r="B107" s="22" t="s">
        <v>213</v>
      </c>
      <c r="C107" s="22">
        <v>1247.41</v>
      </c>
      <c r="D107" s="22">
        <v>1515.586</v>
      </c>
      <c r="E107" s="22">
        <v>0</v>
      </c>
      <c r="F107" s="22">
        <v>0</v>
      </c>
      <c r="G107" s="22">
        <v>0</v>
      </c>
      <c r="H107" s="22">
        <v>1</v>
      </c>
      <c r="I107" s="18">
        <v>8.121</v>
      </c>
      <c r="J107" s="18">
        <v>24.378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14.373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22">
        <v>105</v>
      </c>
      <c r="B108" s="22" t="s">
        <v>214</v>
      </c>
      <c r="C108" s="22">
        <v>4823.504</v>
      </c>
      <c r="D108" s="22">
        <v>6305.083</v>
      </c>
      <c r="E108" s="22">
        <v>0</v>
      </c>
      <c r="F108" s="22">
        <v>0</v>
      </c>
      <c r="G108" s="22">
        <v>0</v>
      </c>
      <c r="H108" s="22">
        <v>1</v>
      </c>
      <c r="I108" s="18">
        <v>5.647</v>
      </c>
      <c r="J108" s="18">
        <v>27.818</v>
      </c>
      <c r="K108" s="20">
        <v>4</v>
      </c>
      <c r="L108" s="20">
        <v>0</v>
      </c>
      <c r="M108" s="20">
        <v>0</v>
      </c>
      <c r="N108" s="20">
        <v>0</v>
      </c>
      <c r="O108" s="20">
        <v>0</v>
      </c>
      <c r="P108" s="20">
        <v>0.31</v>
      </c>
      <c r="Q108" s="20">
        <v>0</v>
      </c>
      <c r="R108" s="20">
        <v>1</v>
      </c>
      <c r="S108" s="21"/>
      <c r="T108" s="21"/>
      <c r="U108" s="21"/>
      <c r="V108" s="21"/>
      <c r="W108" s="21"/>
    </row>
    <row r="109" ht="16.5" spans="1:23">
      <c r="A109" s="22">
        <v>106</v>
      </c>
      <c r="B109" s="22" t="s">
        <v>215</v>
      </c>
      <c r="C109" s="22">
        <v>5447.908</v>
      </c>
      <c r="D109" s="22">
        <v>6786.813</v>
      </c>
      <c r="E109" s="22">
        <v>0</v>
      </c>
      <c r="F109" s="22">
        <v>0</v>
      </c>
      <c r="G109" s="22">
        <v>0</v>
      </c>
      <c r="H109" s="22">
        <v>1</v>
      </c>
      <c r="I109" s="18">
        <v>1.979</v>
      </c>
      <c r="J109" s="18">
        <v>21.317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13.198</v>
      </c>
      <c r="Q109" s="20">
        <v>0</v>
      </c>
      <c r="R109" s="20">
        <v>1</v>
      </c>
      <c r="S109" s="21"/>
      <c r="T109" s="21"/>
      <c r="U109" s="21"/>
      <c r="V109" s="21"/>
      <c r="W109" s="21"/>
    </row>
    <row r="110" ht="16.5" spans="1:23">
      <c r="A110" s="22">
        <v>112</v>
      </c>
      <c r="B110" s="22" t="s">
        <v>216</v>
      </c>
      <c r="C110" s="22">
        <v>5311.364</v>
      </c>
      <c r="D110" s="22">
        <v>7193.866</v>
      </c>
      <c r="E110" s="22">
        <v>0</v>
      </c>
      <c r="F110" s="22">
        <v>0</v>
      </c>
      <c r="G110" s="22">
        <v>0</v>
      </c>
      <c r="H110" s="22">
        <v>1</v>
      </c>
      <c r="I110" s="18">
        <v>11.933</v>
      </c>
      <c r="J110" s="18">
        <v>34.978</v>
      </c>
      <c r="K110" s="20">
        <v>0</v>
      </c>
      <c r="L110" s="20">
        <v>1</v>
      </c>
      <c r="M110" s="20">
        <v>0</v>
      </c>
      <c r="N110" s="20">
        <v>0</v>
      </c>
      <c r="O110" s="20">
        <v>0</v>
      </c>
      <c r="P110" s="20">
        <v>15.719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22">
        <v>113</v>
      </c>
      <c r="B111" s="22" t="s">
        <v>217</v>
      </c>
      <c r="C111" s="22">
        <v>2904.513</v>
      </c>
      <c r="D111" s="22">
        <v>3336.845</v>
      </c>
      <c r="E111" s="22">
        <v>0</v>
      </c>
      <c r="F111" s="22">
        <v>0</v>
      </c>
      <c r="G111" s="22">
        <v>0</v>
      </c>
      <c r="H111" s="22">
        <v>1</v>
      </c>
      <c r="I111" s="18">
        <v>5.481</v>
      </c>
      <c r="J111" s="18">
        <v>17.727</v>
      </c>
      <c r="K111" s="20">
        <v>4</v>
      </c>
      <c r="L111" s="20">
        <v>0</v>
      </c>
      <c r="M111" s="20">
        <v>-1</v>
      </c>
      <c r="N111" s="20">
        <v>1</v>
      </c>
      <c r="O111" s="20">
        <v>0</v>
      </c>
      <c r="P111" s="20">
        <v>7.211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22">
        <v>114</v>
      </c>
      <c r="B112" s="22" t="s">
        <v>218</v>
      </c>
      <c r="C112" s="22">
        <v>1217.062</v>
      </c>
      <c r="D112" s="22">
        <v>1383.514</v>
      </c>
      <c r="E112" s="22">
        <v>0</v>
      </c>
      <c r="F112" s="22">
        <v>0</v>
      </c>
      <c r="G112" s="22">
        <v>0</v>
      </c>
      <c r="H112" s="22">
        <v>1</v>
      </c>
      <c r="I112" s="18">
        <v>1.283</v>
      </c>
      <c r="J112" s="18">
        <v>13.16</v>
      </c>
      <c r="K112" s="20">
        <v>3</v>
      </c>
      <c r="L112" s="20">
        <v>2</v>
      </c>
      <c r="M112" s="20">
        <v>0</v>
      </c>
      <c r="N112" s="20">
        <v>0</v>
      </c>
      <c r="O112" s="20">
        <v>0</v>
      </c>
      <c r="P112" s="20">
        <v>2.585</v>
      </c>
      <c r="Q112" s="20">
        <v>0</v>
      </c>
      <c r="R112" s="20">
        <v>1</v>
      </c>
      <c r="S112" s="21"/>
      <c r="T112" s="21"/>
      <c r="U112" s="21"/>
      <c r="V112" s="21"/>
      <c r="W112" s="21"/>
    </row>
    <row r="113" ht="16.5" spans="1:23">
      <c r="A113" s="22">
        <v>115</v>
      </c>
      <c r="B113" s="22" t="s">
        <v>219</v>
      </c>
      <c r="C113" s="22">
        <v>8162.769</v>
      </c>
      <c r="D113" s="22">
        <v>9437.779</v>
      </c>
      <c r="E113" s="22">
        <v>0</v>
      </c>
      <c r="F113" s="22">
        <v>0</v>
      </c>
      <c r="G113" s="22">
        <v>0</v>
      </c>
      <c r="H113" s="22">
        <v>1</v>
      </c>
      <c r="I113" s="18">
        <v>1.582</v>
      </c>
      <c r="J113" s="18">
        <v>14.878</v>
      </c>
      <c r="K113" s="20">
        <v>3</v>
      </c>
      <c r="L113" s="20">
        <v>0</v>
      </c>
      <c r="M113" s="20">
        <v>0</v>
      </c>
      <c r="N113" s="20">
        <v>1</v>
      </c>
      <c r="O113" s="20">
        <v>0</v>
      </c>
      <c r="P113" s="20">
        <v>14.692</v>
      </c>
      <c r="Q113" s="20">
        <v>1</v>
      </c>
      <c r="R113" s="20">
        <v>0</v>
      </c>
      <c r="S113" s="21"/>
      <c r="T113" s="21"/>
      <c r="U113" s="21"/>
      <c r="V113" s="21"/>
      <c r="W113" s="21"/>
    </row>
    <row r="114" ht="16.5" spans="1:23">
      <c r="A114" s="22">
        <v>116</v>
      </c>
      <c r="B114" s="22" t="s">
        <v>220</v>
      </c>
      <c r="C114" s="22">
        <v>198.5</v>
      </c>
      <c r="D114" s="22">
        <v>199.189</v>
      </c>
      <c r="E114" s="22">
        <v>0</v>
      </c>
      <c r="F114" s="22">
        <v>0</v>
      </c>
      <c r="G114" s="22">
        <v>0</v>
      </c>
      <c r="H114" s="22">
        <v>1</v>
      </c>
      <c r="I114" s="18">
        <v>0.151</v>
      </c>
      <c r="J114" s="18">
        <v>0.496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17.379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22">
        <v>118</v>
      </c>
      <c r="B115" s="22" t="s">
        <v>221</v>
      </c>
      <c r="C115" s="22">
        <v>9720.138</v>
      </c>
      <c r="D115" s="22">
        <v>11011.222</v>
      </c>
      <c r="E115" s="22">
        <v>0</v>
      </c>
      <c r="F115" s="22">
        <v>0</v>
      </c>
      <c r="G115" s="22">
        <v>0</v>
      </c>
      <c r="H115" s="22">
        <v>1</v>
      </c>
      <c r="I115" s="18">
        <v>2.752</v>
      </c>
      <c r="J115" s="18">
        <v>14.155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11.12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22">
        <v>120</v>
      </c>
      <c r="B116" s="22" t="s">
        <v>222</v>
      </c>
      <c r="C116" s="22">
        <v>9141.585</v>
      </c>
      <c r="D116" s="22">
        <v>10628.893</v>
      </c>
      <c r="E116" s="22">
        <v>0</v>
      </c>
      <c r="F116" s="22">
        <v>0</v>
      </c>
      <c r="G116" s="22">
        <v>0</v>
      </c>
      <c r="H116" s="22">
        <v>1</v>
      </c>
      <c r="I116" s="18">
        <v>3.471</v>
      </c>
      <c r="J116" s="18">
        <v>16.978</v>
      </c>
      <c r="K116" s="20">
        <v>4</v>
      </c>
      <c r="L116" s="20">
        <v>2</v>
      </c>
      <c r="M116" s="20">
        <v>-1</v>
      </c>
      <c r="N116" s="20">
        <v>1</v>
      </c>
      <c r="O116" s="20">
        <v>0</v>
      </c>
      <c r="P116" s="20">
        <v>24.06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22">
        <v>122</v>
      </c>
      <c r="B117" s="22" t="s">
        <v>223</v>
      </c>
      <c r="C117" s="22">
        <v>1566.358</v>
      </c>
      <c r="D117" s="22">
        <v>1770.21</v>
      </c>
      <c r="E117" s="22">
        <v>0</v>
      </c>
      <c r="F117" s="22">
        <v>0</v>
      </c>
      <c r="G117" s="22">
        <v>0</v>
      </c>
      <c r="H117" s="22">
        <v>1</v>
      </c>
      <c r="I117" s="18">
        <v>7.685</v>
      </c>
      <c r="J117" s="18">
        <v>18.316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22.185</v>
      </c>
      <c r="Q117" s="20">
        <v>0</v>
      </c>
      <c r="R117" s="20">
        <v>-1</v>
      </c>
      <c r="S117" s="21"/>
      <c r="T117" s="21"/>
      <c r="U117" s="21"/>
      <c r="V117" s="21"/>
      <c r="W117" s="21"/>
    </row>
    <row r="118" ht="16.5" spans="1:23">
      <c r="A118" s="22">
        <v>128</v>
      </c>
      <c r="B118" s="22" t="s">
        <v>224</v>
      </c>
      <c r="C118" s="22">
        <v>8688.417</v>
      </c>
      <c r="D118" s="22">
        <v>9840.521</v>
      </c>
      <c r="E118" s="22">
        <v>0</v>
      </c>
      <c r="F118" s="22">
        <v>0</v>
      </c>
      <c r="G118" s="22">
        <v>0</v>
      </c>
      <c r="H118" s="22">
        <v>1</v>
      </c>
      <c r="I118" s="18">
        <v>2.256</v>
      </c>
      <c r="J118" s="18">
        <v>13.699</v>
      </c>
      <c r="K118" s="20">
        <v>4</v>
      </c>
      <c r="L118" s="20">
        <v>1</v>
      </c>
      <c r="M118" s="20">
        <v>0</v>
      </c>
      <c r="N118" s="20">
        <v>1</v>
      </c>
      <c r="O118" s="20">
        <v>0</v>
      </c>
      <c r="P118" s="20">
        <v>3.521</v>
      </c>
      <c r="Q118" s="20">
        <v>1</v>
      </c>
      <c r="R118" s="20">
        <v>0</v>
      </c>
      <c r="S118" s="21"/>
      <c r="T118" s="21"/>
      <c r="U118" s="21"/>
      <c r="V118" s="21"/>
      <c r="W118" s="21"/>
    </row>
    <row r="119" ht="16.5" spans="1:23">
      <c r="A119" s="22">
        <v>133</v>
      </c>
      <c r="B119" s="22" t="s">
        <v>225</v>
      </c>
      <c r="C119" s="22">
        <v>6164.164</v>
      </c>
      <c r="D119" s="22">
        <v>7559.081</v>
      </c>
      <c r="E119" s="22">
        <v>0</v>
      </c>
      <c r="F119" s="22">
        <v>0</v>
      </c>
      <c r="G119" s="22">
        <v>0</v>
      </c>
      <c r="H119" s="22">
        <v>1</v>
      </c>
      <c r="I119" s="18">
        <v>0.8</v>
      </c>
      <c r="J119" s="18">
        <v>19.106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2.378</v>
      </c>
      <c r="Q119" s="20">
        <v>0</v>
      </c>
      <c r="R119" s="20">
        <v>1</v>
      </c>
      <c r="S119" s="21"/>
      <c r="T119" s="21"/>
      <c r="U119" s="21"/>
      <c r="V119" s="21"/>
      <c r="W119" s="21"/>
    </row>
    <row r="120" ht="16.5" spans="1:23">
      <c r="A120" s="22">
        <v>138</v>
      </c>
      <c r="B120" s="22" t="s">
        <v>226</v>
      </c>
      <c r="C120" s="22">
        <v>7994.262</v>
      </c>
      <c r="D120" s="22">
        <v>8640.514</v>
      </c>
      <c r="E120" s="22">
        <v>0</v>
      </c>
      <c r="F120" s="22">
        <v>0</v>
      </c>
      <c r="G120" s="22">
        <v>0</v>
      </c>
      <c r="H120" s="22">
        <v>1</v>
      </c>
      <c r="I120" s="18">
        <v>2.777</v>
      </c>
      <c r="J120" s="18">
        <v>10.049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-0.464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22">
        <v>142</v>
      </c>
      <c r="B121" s="22" t="s">
        <v>227</v>
      </c>
      <c r="C121" s="22">
        <v>9412.194</v>
      </c>
      <c r="D121" s="22">
        <v>10723.472</v>
      </c>
      <c r="E121" s="22">
        <v>0</v>
      </c>
      <c r="F121" s="22">
        <v>0</v>
      </c>
      <c r="G121" s="22">
        <v>0</v>
      </c>
      <c r="H121" s="22">
        <v>1</v>
      </c>
      <c r="I121" s="18">
        <v>3.434</v>
      </c>
      <c r="J121" s="18">
        <v>15.242</v>
      </c>
      <c r="K121" s="20">
        <v>2</v>
      </c>
      <c r="L121" s="20">
        <v>0</v>
      </c>
      <c r="M121" s="20">
        <v>-1</v>
      </c>
      <c r="N121" s="20">
        <v>1</v>
      </c>
      <c r="O121" s="20">
        <v>0</v>
      </c>
      <c r="P121" s="20">
        <v>1.315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22">
        <v>145</v>
      </c>
      <c r="B122" s="22" t="s">
        <v>228</v>
      </c>
      <c r="C122" s="22">
        <v>7244.307</v>
      </c>
      <c r="D122" s="22">
        <v>9674.711</v>
      </c>
      <c r="E122" s="22">
        <v>0</v>
      </c>
      <c r="F122" s="22">
        <v>0</v>
      </c>
      <c r="G122" s="22">
        <v>0</v>
      </c>
      <c r="H122" s="22">
        <v>1</v>
      </c>
      <c r="I122" s="18">
        <v>3.675</v>
      </c>
      <c r="J122" s="18">
        <v>27.873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4.98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22">
        <v>146</v>
      </c>
      <c r="B123" s="22" t="s">
        <v>229</v>
      </c>
      <c r="C123" s="22">
        <v>7316.413</v>
      </c>
      <c r="D123" s="22">
        <v>8752.223</v>
      </c>
      <c r="E123" s="22">
        <v>0</v>
      </c>
      <c r="F123" s="22">
        <v>0</v>
      </c>
      <c r="G123" s="22">
        <v>0</v>
      </c>
      <c r="H123" s="22">
        <v>1</v>
      </c>
      <c r="I123" s="18">
        <v>4.049</v>
      </c>
      <c r="J123" s="18">
        <v>19.79</v>
      </c>
      <c r="K123" s="20">
        <v>4</v>
      </c>
      <c r="L123" s="20">
        <v>0</v>
      </c>
      <c r="M123" s="20">
        <v>-1</v>
      </c>
      <c r="N123" s="20">
        <v>1</v>
      </c>
      <c r="O123" s="20">
        <v>0</v>
      </c>
      <c r="P123" s="20">
        <v>12.506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2">
        <v>153</v>
      </c>
      <c r="B124" s="22" t="s">
        <v>230</v>
      </c>
      <c r="C124" s="22">
        <v>3019.076</v>
      </c>
      <c r="D124" s="22">
        <v>3378.574</v>
      </c>
      <c r="E124" s="22">
        <v>0</v>
      </c>
      <c r="F124" s="22">
        <v>0</v>
      </c>
      <c r="G124" s="22">
        <v>0</v>
      </c>
      <c r="H124" s="22">
        <v>1</v>
      </c>
      <c r="I124" s="18">
        <v>3.627</v>
      </c>
      <c r="J124" s="18">
        <v>13.881</v>
      </c>
      <c r="K124" s="20">
        <v>4</v>
      </c>
      <c r="L124" s="20">
        <v>0</v>
      </c>
      <c r="M124" s="20">
        <v>0</v>
      </c>
      <c r="N124" s="20">
        <v>0</v>
      </c>
      <c r="O124" s="20">
        <v>0</v>
      </c>
      <c r="P124" s="20">
        <v>12.125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2">
        <v>160</v>
      </c>
      <c r="B125" s="22" t="s">
        <v>231</v>
      </c>
      <c r="C125" s="22">
        <v>2001.756</v>
      </c>
      <c r="D125" s="22">
        <v>2355.844</v>
      </c>
      <c r="E125" s="22">
        <v>0</v>
      </c>
      <c r="F125" s="22">
        <v>0</v>
      </c>
      <c r="G125" s="22">
        <v>0</v>
      </c>
      <c r="H125" s="22">
        <v>1</v>
      </c>
      <c r="I125" s="18">
        <v>7.499</v>
      </c>
      <c r="J125" s="18">
        <v>21.402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11.737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22">
        <v>161</v>
      </c>
      <c r="B126" s="22" t="s">
        <v>232</v>
      </c>
      <c r="C126" s="22">
        <v>1644.129</v>
      </c>
      <c r="D126" s="22">
        <v>1949.728</v>
      </c>
      <c r="E126" s="22">
        <v>0</v>
      </c>
      <c r="F126" s="22">
        <v>0</v>
      </c>
      <c r="G126" s="22">
        <v>0</v>
      </c>
      <c r="H126" s="22">
        <v>1</v>
      </c>
      <c r="I126" s="18">
        <v>0.906</v>
      </c>
      <c r="J126" s="18">
        <v>16.438</v>
      </c>
      <c r="K126" s="20">
        <v>2</v>
      </c>
      <c r="L126" s="20">
        <v>0</v>
      </c>
      <c r="M126" s="20">
        <v>0</v>
      </c>
      <c r="N126" s="20">
        <v>0</v>
      </c>
      <c r="O126" s="20">
        <v>0</v>
      </c>
      <c r="P126" s="20">
        <v>0.627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2">
        <v>699</v>
      </c>
      <c r="B127" s="22" t="s">
        <v>233</v>
      </c>
      <c r="C127" s="22">
        <v>1167.279</v>
      </c>
      <c r="D127" s="22">
        <v>1513.794</v>
      </c>
      <c r="E127" s="22">
        <v>0</v>
      </c>
      <c r="F127" s="22">
        <v>0</v>
      </c>
      <c r="G127" s="22">
        <v>0</v>
      </c>
      <c r="H127" s="22">
        <v>1</v>
      </c>
      <c r="I127" s="18">
        <v>1.813</v>
      </c>
      <c r="J127" s="18">
        <v>24.289</v>
      </c>
      <c r="K127" s="20">
        <v>4</v>
      </c>
      <c r="L127" s="20">
        <v>0</v>
      </c>
      <c r="M127" s="20">
        <v>0</v>
      </c>
      <c r="N127" s="20">
        <v>0</v>
      </c>
      <c r="O127" s="20">
        <v>0</v>
      </c>
      <c r="P127" s="20">
        <v>2.501</v>
      </c>
      <c r="Q127" s="20">
        <v>0</v>
      </c>
      <c r="R127" s="20">
        <v>1</v>
      </c>
      <c r="S127" s="21"/>
      <c r="T127" s="21"/>
      <c r="U127" s="21"/>
      <c r="V127" s="21"/>
      <c r="W127" s="21"/>
    </row>
    <row r="128" ht="16.5" spans="1:23">
      <c r="A128" s="22">
        <v>802</v>
      </c>
      <c r="B128" s="22" t="s">
        <v>234</v>
      </c>
      <c r="C128" s="22">
        <v>7064.024</v>
      </c>
      <c r="D128" s="22">
        <v>8365.999</v>
      </c>
      <c r="E128" s="22">
        <v>0</v>
      </c>
      <c r="F128" s="22">
        <v>0</v>
      </c>
      <c r="G128" s="22">
        <v>0</v>
      </c>
      <c r="H128" s="22">
        <v>1</v>
      </c>
      <c r="I128" s="18">
        <v>0.649</v>
      </c>
      <c r="J128" s="18">
        <v>16.11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8.03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22">
        <v>805</v>
      </c>
      <c r="B129" s="22" t="s">
        <v>235</v>
      </c>
      <c r="C129" s="22">
        <v>6258.814</v>
      </c>
      <c r="D129" s="22">
        <v>8484.59</v>
      </c>
      <c r="E129" s="22">
        <v>0</v>
      </c>
      <c r="F129" s="22">
        <v>0</v>
      </c>
      <c r="G129" s="22">
        <v>0</v>
      </c>
      <c r="H129" s="22">
        <v>1</v>
      </c>
      <c r="I129" s="18">
        <v>4.831</v>
      </c>
      <c r="J129" s="18">
        <v>29.797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-19.806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2">
        <v>812</v>
      </c>
      <c r="B130" s="22" t="s">
        <v>236</v>
      </c>
      <c r="C130" s="22">
        <v>7371.689</v>
      </c>
      <c r="D130" s="22">
        <v>8403.473</v>
      </c>
      <c r="E130" s="22">
        <v>0</v>
      </c>
      <c r="F130" s="22">
        <v>0</v>
      </c>
      <c r="G130" s="22">
        <v>0</v>
      </c>
      <c r="H130" s="22">
        <v>1</v>
      </c>
      <c r="I130" s="18">
        <v>3.514</v>
      </c>
      <c r="J130" s="18">
        <v>15.36</v>
      </c>
      <c r="K130" s="20">
        <v>4</v>
      </c>
      <c r="L130" s="20">
        <v>1</v>
      </c>
      <c r="M130" s="20">
        <v>-1</v>
      </c>
      <c r="N130" s="20">
        <v>1</v>
      </c>
      <c r="O130" s="20">
        <v>0</v>
      </c>
      <c r="P130" s="20">
        <v>-1.073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22">
        <v>813</v>
      </c>
      <c r="B131" s="22" t="s">
        <v>237</v>
      </c>
      <c r="C131" s="22">
        <v>3251.671</v>
      </c>
      <c r="D131" s="22">
        <v>4177.415</v>
      </c>
      <c r="E131" s="22">
        <v>0</v>
      </c>
      <c r="F131" s="22">
        <v>0</v>
      </c>
      <c r="G131" s="22">
        <v>0</v>
      </c>
      <c r="H131" s="22">
        <v>1</v>
      </c>
      <c r="I131" s="18">
        <v>6.364</v>
      </c>
      <c r="J131" s="18">
        <v>27.114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14.249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22">
        <v>820</v>
      </c>
      <c r="B132" s="22" t="s">
        <v>238</v>
      </c>
      <c r="C132" s="22">
        <v>4129.145</v>
      </c>
      <c r="D132" s="22">
        <v>4814.392</v>
      </c>
      <c r="E132" s="22">
        <v>0</v>
      </c>
      <c r="F132" s="22">
        <v>0</v>
      </c>
      <c r="G132" s="22">
        <v>0</v>
      </c>
      <c r="H132" s="22">
        <v>1</v>
      </c>
      <c r="I132" s="18">
        <v>7.515</v>
      </c>
      <c r="J132" s="18">
        <v>20.679</v>
      </c>
      <c r="K132" s="20">
        <v>2</v>
      </c>
      <c r="L132" s="20">
        <v>1</v>
      </c>
      <c r="M132" s="20">
        <v>0</v>
      </c>
      <c r="N132" s="20">
        <v>1</v>
      </c>
      <c r="O132" s="20">
        <v>0</v>
      </c>
      <c r="P132" s="20">
        <v>7.627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2">
        <v>825</v>
      </c>
      <c r="B133" s="22" t="s">
        <v>239</v>
      </c>
      <c r="C133" s="22">
        <v>3360.787</v>
      </c>
      <c r="D133" s="22">
        <v>3642.964</v>
      </c>
      <c r="E133" s="22">
        <v>0</v>
      </c>
      <c r="F133" s="22">
        <v>0</v>
      </c>
      <c r="G133" s="22">
        <v>0</v>
      </c>
      <c r="H133" s="22">
        <v>1</v>
      </c>
      <c r="I133" s="18">
        <v>1.509</v>
      </c>
      <c r="J133" s="18">
        <v>9.138</v>
      </c>
      <c r="K133" s="20">
        <v>4</v>
      </c>
      <c r="L133" s="20">
        <v>0</v>
      </c>
      <c r="M133" s="20">
        <v>-1</v>
      </c>
      <c r="N133" s="20">
        <v>0</v>
      </c>
      <c r="O133" s="20">
        <v>0</v>
      </c>
      <c r="P133" s="20">
        <v>5.346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2">
        <v>847</v>
      </c>
      <c r="B134" s="22" t="s">
        <v>240</v>
      </c>
      <c r="C134" s="22">
        <v>3323.914</v>
      </c>
      <c r="D134" s="22">
        <v>3749.66</v>
      </c>
      <c r="E134" s="22">
        <v>0</v>
      </c>
      <c r="F134" s="22">
        <v>0</v>
      </c>
      <c r="G134" s="22">
        <v>0</v>
      </c>
      <c r="H134" s="22">
        <v>1</v>
      </c>
      <c r="I134" s="18">
        <v>2.057</v>
      </c>
      <c r="J134" s="18">
        <v>13.178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12.798</v>
      </c>
      <c r="Q134" s="20">
        <v>0</v>
      </c>
      <c r="R134" s="20">
        <v>-1</v>
      </c>
      <c r="S134" s="21"/>
      <c r="T134" s="21"/>
      <c r="U134" s="21"/>
      <c r="V134" s="21"/>
      <c r="W134" s="21"/>
    </row>
    <row r="135" ht="16.5" spans="1:23">
      <c r="A135" s="22">
        <v>851</v>
      </c>
      <c r="B135" s="22" t="s">
        <v>241</v>
      </c>
      <c r="C135" s="22">
        <v>19021.75</v>
      </c>
      <c r="D135" s="22">
        <v>22289.438</v>
      </c>
      <c r="E135" s="22">
        <v>0</v>
      </c>
      <c r="F135" s="22">
        <v>0</v>
      </c>
      <c r="G135" s="22">
        <v>0</v>
      </c>
      <c r="H135" s="22">
        <v>1</v>
      </c>
      <c r="I135" s="18">
        <v>3.248</v>
      </c>
      <c r="J135" s="18">
        <v>17.432</v>
      </c>
      <c r="K135" s="20">
        <v>4</v>
      </c>
      <c r="L135" s="20">
        <v>0</v>
      </c>
      <c r="M135" s="20">
        <v>0</v>
      </c>
      <c r="N135" s="20">
        <v>0</v>
      </c>
      <c r="O135" s="20">
        <v>0</v>
      </c>
      <c r="P135" s="20">
        <v>0.974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22">
        <v>852</v>
      </c>
      <c r="B136" s="22" t="s">
        <v>242</v>
      </c>
      <c r="C136" s="22">
        <v>7086.148</v>
      </c>
      <c r="D136" s="22">
        <v>8254.375</v>
      </c>
      <c r="E136" s="22">
        <v>0</v>
      </c>
      <c r="F136" s="22">
        <v>0</v>
      </c>
      <c r="G136" s="22">
        <v>0</v>
      </c>
      <c r="H136" s="22">
        <v>1</v>
      </c>
      <c r="I136" s="18">
        <v>1.305</v>
      </c>
      <c r="J136" s="18">
        <v>15.273</v>
      </c>
      <c r="K136" s="20">
        <v>4</v>
      </c>
      <c r="L136" s="20">
        <v>0</v>
      </c>
      <c r="M136" s="20">
        <v>0</v>
      </c>
      <c r="N136" s="20">
        <v>0</v>
      </c>
      <c r="O136" s="20">
        <v>0</v>
      </c>
      <c r="P136" s="20">
        <v>3.869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2">
        <v>853</v>
      </c>
      <c r="B137" s="22" t="s">
        <v>243</v>
      </c>
      <c r="C137" s="22">
        <v>1556.31</v>
      </c>
      <c r="D137" s="22">
        <v>1695.086</v>
      </c>
      <c r="E137" s="22">
        <v>0</v>
      </c>
      <c r="F137" s="22">
        <v>0</v>
      </c>
      <c r="G137" s="22">
        <v>0</v>
      </c>
      <c r="H137" s="22">
        <v>1</v>
      </c>
      <c r="I137" s="18">
        <v>1.446</v>
      </c>
      <c r="J137" s="18">
        <v>9.515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6.224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2">
        <v>854</v>
      </c>
      <c r="B138" s="22" t="s">
        <v>244</v>
      </c>
      <c r="C138" s="22">
        <v>5169.313</v>
      </c>
      <c r="D138" s="22">
        <v>6948.507</v>
      </c>
      <c r="E138" s="22">
        <v>0</v>
      </c>
      <c r="F138" s="22">
        <v>0</v>
      </c>
      <c r="G138" s="22">
        <v>0</v>
      </c>
      <c r="H138" s="22">
        <v>1</v>
      </c>
      <c r="I138" s="18">
        <v>5.171</v>
      </c>
      <c r="J138" s="18">
        <v>29.453</v>
      </c>
      <c r="K138" s="20">
        <v>2</v>
      </c>
      <c r="L138" s="20">
        <v>0</v>
      </c>
      <c r="M138" s="20">
        <v>0</v>
      </c>
      <c r="N138" s="20">
        <v>0</v>
      </c>
      <c r="O138" s="20">
        <v>0</v>
      </c>
      <c r="P138" s="20">
        <v>2.762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2">
        <v>856</v>
      </c>
      <c r="B139" s="22" t="s">
        <v>245</v>
      </c>
      <c r="C139" s="22">
        <v>6741.97</v>
      </c>
      <c r="D139" s="22">
        <v>8407.33</v>
      </c>
      <c r="E139" s="22">
        <v>0</v>
      </c>
      <c r="F139" s="22">
        <v>0</v>
      </c>
      <c r="G139" s="22">
        <v>0</v>
      </c>
      <c r="H139" s="22">
        <v>1</v>
      </c>
      <c r="I139" s="18">
        <v>1.835</v>
      </c>
      <c r="J139" s="18">
        <v>21.28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6.802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22">
        <v>859</v>
      </c>
      <c r="B140" s="22" t="s">
        <v>246</v>
      </c>
      <c r="C140" s="22">
        <v>1716.68</v>
      </c>
      <c r="D140" s="22">
        <v>1990.03</v>
      </c>
      <c r="E140" s="22">
        <v>0</v>
      </c>
      <c r="F140" s="22">
        <v>0</v>
      </c>
      <c r="G140" s="22">
        <v>0</v>
      </c>
      <c r="H140" s="22">
        <v>1</v>
      </c>
      <c r="I140" s="18">
        <v>8.766</v>
      </c>
      <c r="J140" s="18">
        <v>21.298</v>
      </c>
      <c r="K140" s="20">
        <v>4</v>
      </c>
      <c r="L140" s="20">
        <v>0</v>
      </c>
      <c r="M140" s="20">
        <v>0</v>
      </c>
      <c r="N140" s="20">
        <v>0</v>
      </c>
      <c r="O140" s="20">
        <v>0</v>
      </c>
      <c r="P140" s="20">
        <v>3.371</v>
      </c>
      <c r="Q140" s="20">
        <v>0</v>
      </c>
      <c r="R140" s="20">
        <v>1</v>
      </c>
      <c r="S140" s="21"/>
      <c r="T140" s="21"/>
      <c r="U140" s="21"/>
      <c r="V140" s="21"/>
      <c r="W140" s="21"/>
    </row>
    <row r="141" ht="16.5" spans="1:23">
      <c r="A141" s="22">
        <v>860</v>
      </c>
      <c r="B141" s="22" t="s">
        <v>247</v>
      </c>
      <c r="C141" s="22">
        <v>1172.475</v>
      </c>
      <c r="D141" s="22">
        <v>1304.912</v>
      </c>
      <c r="E141" s="22">
        <v>0</v>
      </c>
      <c r="F141" s="22">
        <v>0</v>
      </c>
      <c r="G141" s="22">
        <v>0</v>
      </c>
      <c r="H141" s="22">
        <v>1</v>
      </c>
      <c r="I141" s="18">
        <v>2.69</v>
      </c>
      <c r="J141" s="18">
        <v>12.566</v>
      </c>
      <c r="K141" s="20">
        <v>4</v>
      </c>
      <c r="L141" s="20">
        <v>0</v>
      </c>
      <c r="M141" s="20">
        <v>-1</v>
      </c>
      <c r="N141" s="20">
        <v>1</v>
      </c>
      <c r="O141" s="20">
        <v>0</v>
      </c>
      <c r="P141" s="20">
        <v>-2.394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22">
        <v>861</v>
      </c>
      <c r="B142" s="22" t="s">
        <v>248</v>
      </c>
      <c r="C142" s="22">
        <v>2455.113</v>
      </c>
      <c r="D142" s="22">
        <v>2750.105</v>
      </c>
      <c r="E142" s="22">
        <v>0</v>
      </c>
      <c r="F142" s="22">
        <v>0</v>
      </c>
      <c r="G142" s="22">
        <v>0</v>
      </c>
      <c r="H142" s="22">
        <v>1</v>
      </c>
      <c r="I142" s="18">
        <v>6.017</v>
      </c>
      <c r="J142" s="18">
        <v>16.099</v>
      </c>
      <c r="K142" s="20">
        <v>4</v>
      </c>
      <c r="L142" s="20">
        <v>0</v>
      </c>
      <c r="M142" s="20">
        <v>0</v>
      </c>
      <c r="N142" s="20">
        <v>1</v>
      </c>
      <c r="O142" s="20">
        <v>0</v>
      </c>
      <c r="P142" s="20">
        <v>0.527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2">
        <v>891</v>
      </c>
      <c r="B143" s="22" t="s">
        <v>249</v>
      </c>
      <c r="C143" s="22">
        <v>1734.309</v>
      </c>
      <c r="D143" s="22">
        <v>2033.191</v>
      </c>
      <c r="E143" s="22">
        <v>0</v>
      </c>
      <c r="F143" s="22">
        <v>0</v>
      </c>
      <c r="G143" s="22">
        <v>0</v>
      </c>
      <c r="H143" s="22">
        <v>1</v>
      </c>
      <c r="I143" s="18">
        <v>0.464</v>
      </c>
      <c r="J143" s="18">
        <v>15.096</v>
      </c>
      <c r="K143" s="20">
        <v>2</v>
      </c>
      <c r="L143" s="20">
        <v>0</v>
      </c>
      <c r="M143" s="20">
        <v>0</v>
      </c>
      <c r="N143" s="20">
        <v>0</v>
      </c>
      <c r="O143" s="20">
        <v>0</v>
      </c>
      <c r="P143" s="20">
        <v>5.794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2">
        <v>902</v>
      </c>
      <c r="B144" s="22" t="s">
        <v>250</v>
      </c>
      <c r="C144" s="22">
        <v>5930.069</v>
      </c>
      <c r="D144" s="22">
        <v>6658.171</v>
      </c>
      <c r="E144" s="22">
        <v>0</v>
      </c>
      <c r="F144" s="22">
        <v>0</v>
      </c>
      <c r="G144" s="22">
        <v>0</v>
      </c>
      <c r="H144" s="22">
        <v>1</v>
      </c>
      <c r="I144" s="18">
        <v>0.737</v>
      </c>
      <c r="J144" s="18">
        <v>11.592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8.77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2">
        <v>904</v>
      </c>
      <c r="B145" s="22" t="s">
        <v>251</v>
      </c>
      <c r="C145" s="22">
        <v>5296.14</v>
      </c>
      <c r="D145" s="22">
        <v>6059.508</v>
      </c>
      <c r="E145" s="22">
        <v>0</v>
      </c>
      <c r="F145" s="22">
        <v>0</v>
      </c>
      <c r="G145" s="22">
        <v>0</v>
      </c>
      <c r="H145" s="22">
        <v>1</v>
      </c>
      <c r="I145" s="18">
        <v>1.767</v>
      </c>
      <c r="J145" s="18">
        <v>14.143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0.956</v>
      </c>
      <c r="Q145" s="20">
        <v>0</v>
      </c>
      <c r="R145" s="20">
        <v>1</v>
      </c>
      <c r="S145" s="21"/>
      <c r="T145" s="21"/>
      <c r="U145" s="21"/>
      <c r="V145" s="21"/>
      <c r="W145" s="21"/>
    </row>
    <row r="146" ht="16.5" spans="1:23">
      <c r="A146" s="22">
        <v>905</v>
      </c>
      <c r="B146" s="22" t="s">
        <v>252</v>
      </c>
      <c r="C146" s="22">
        <v>6840.092</v>
      </c>
      <c r="D146" s="22">
        <v>8277.86</v>
      </c>
      <c r="E146" s="22">
        <v>0</v>
      </c>
      <c r="F146" s="22">
        <v>0</v>
      </c>
      <c r="G146" s="22">
        <v>0</v>
      </c>
      <c r="H146" s="22">
        <v>1</v>
      </c>
      <c r="I146" s="18">
        <v>1.493</v>
      </c>
      <c r="J146" s="18">
        <v>18.603</v>
      </c>
      <c r="K146" s="20">
        <v>4</v>
      </c>
      <c r="L146" s="20">
        <v>0</v>
      </c>
      <c r="M146" s="20">
        <v>0</v>
      </c>
      <c r="N146" s="20">
        <v>1</v>
      </c>
      <c r="O146" s="20">
        <v>0</v>
      </c>
      <c r="P146" s="20">
        <v>6.808</v>
      </c>
      <c r="Q146" s="20">
        <v>1</v>
      </c>
      <c r="R146" s="20">
        <v>0</v>
      </c>
      <c r="S146" s="21"/>
      <c r="T146" s="21"/>
      <c r="U146" s="21"/>
      <c r="V146" s="21"/>
      <c r="W146" s="21"/>
    </row>
    <row r="147" ht="16.5" spans="1:23">
      <c r="A147" s="22">
        <v>907</v>
      </c>
      <c r="B147" s="22" t="s">
        <v>253</v>
      </c>
      <c r="C147" s="22">
        <v>5997.335</v>
      </c>
      <c r="D147" s="22">
        <v>7055.244</v>
      </c>
      <c r="E147" s="22">
        <v>0</v>
      </c>
      <c r="F147" s="22">
        <v>0</v>
      </c>
      <c r="G147" s="22">
        <v>0</v>
      </c>
      <c r="H147" s="22">
        <v>1</v>
      </c>
      <c r="I147" s="18">
        <v>1.742</v>
      </c>
      <c r="J147" s="18">
        <v>16.475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8.06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2">
        <v>908</v>
      </c>
      <c r="B148" s="22" t="s">
        <v>254</v>
      </c>
      <c r="C148" s="22">
        <v>2223.445</v>
      </c>
      <c r="D148" s="22">
        <v>2582.999</v>
      </c>
      <c r="E148" s="22">
        <v>0</v>
      </c>
      <c r="F148" s="22">
        <v>0</v>
      </c>
      <c r="G148" s="22">
        <v>0</v>
      </c>
      <c r="H148" s="22">
        <v>1</v>
      </c>
      <c r="I148" s="18">
        <v>9.666</v>
      </c>
      <c r="J148" s="18">
        <v>22.241</v>
      </c>
      <c r="K148" s="20">
        <v>4</v>
      </c>
      <c r="L148" s="20">
        <v>1</v>
      </c>
      <c r="M148" s="20">
        <v>0</v>
      </c>
      <c r="N148" s="20">
        <v>0</v>
      </c>
      <c r="O148" s="20">
        <v>0</v>
      </c>
      <c r="P148" s="20">
        <v>1.696</v>
      </c>
      <c r="Q148" s="20">
        <v>0</v>
      </c>
      <c r="R148" s="20">
        <v>1</v>
      </c>
      <c r="S148" s="21"/>
      <c r="T148" s="21"/>
      <c r="U148" s="21"/>
      <c r="V148" s="21"/>
      <c r="W148" s="21"/>
    </row>
    <row r="149" ht="16.5" spans="1:23">
      <c r="A149" s="22">
        <v>910</v>
      </c>
      <c r="B149" s="22" t="s">
        <v>255</v>
      </c>
      <c r="C149" s="22">
        <v>2481.456</v>
      </c>
      <c r="D149" s="22">
        <v>2709.98</v>
      </c>
      <c r="E149" s="22">
        <v>0</v>
      </c>
      <c r="F149" s="22">
        <v>0</v>
      </c>
      <c r="G149" s="22">
        <v>0</v>
      </c>
      <c r="H149" s="22">
        <v>1</v>
      </c>
      <c r="I149" s="18">
        <v>2.473</v>
      </c>
      <c r="J149" s="18">
        <v>10.697</v>
      </c>
      <c r="K149" s="20">
        <v>4</v>
      </c>
      <c r="L149" s="20">
        <v>1</v>
      </c>
      <c r="M149" s="20">
        <v>0</v>
      </c>
      <c r="N149" s="20">
        <v>0</v>
      </c>
      <c r="O149" s="20">
        <v>0</v>
      </c>
      <c r="P149" s="20">
        <v>1.637</v>
      </c>
      <c r="Q149" s="20">
        <v>0</v>
      </c>
      <c r="R149" s="20">
        <v>1</v>
      </c>
      <c r="S149" s="21"/>
      <c r="T149" s="21"/>
      <c r="U149" s="21"/>
      <c r="V149" s="21"/>
      <c r="W149" s="21"/>
    </row>
    <row r="150" ht="16.5" spans="1:23">
      <c r="A150" s="22">
        <v>923</v>
      </c>
      <c r="B150" s="22" t="s">
        <v>256</v>
      </c>
      <c r="C150" s="22">
        <v>253.387</v>
      </c>
      <c r="D150" s="22">
        <v>254.497</v>
      </c>
      <c r="E150" s="22">
        <v>0</v>
      </c>
      <c r="F150" s="22">
        <v>0</v>
      </c>
      <c r="G150" s="22">
        <v>0</v>
      </c>
      <c r="H150" s="22">
        <v>1</v>
      </c>
      <c r="I150" s="18">
        <v>0.343</v>
      </c>
      <c r="J150" s="18">
        <v>0.778</v>
      </c>
      <c r="K150" s="20">
        <v>3</v>
      </c>
      <c r="L150" s="20">
        <v>0</v>
      </c>
      <c r="M150" s="20">
        <v>0</v>
      </c>
      <c r="N150" s="20">
        <v>0</v>
      </c>
      <c r="O150" s="20">
        <v>0</v>
      </c>
      <c r="P150" s="20">
        <v>-0.518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2">
        <v>926</v>
      </c>
      <c r="B151" s="22" t="s">
        <v>257</v>
      </c>
      <c r="C151" s="22">
        <v>2263.505</v>
      </c>
      <c r="D151" s="22">
        <v>2480.982</v>
      </c>
      <c r="E151" s="22">
        <v>0</v>
      </c>
      <c r="F151" s="22">
        <v>0</v>
      </c>
      <c r="G151" s="22">
        <v>0</v>
      </c>
      <c r="H151" s="22">
        <v>1</v>
      </c>
      <c r="I151" s="18">
        <v>1.804</v>
      </c>
      <c r="J151" s="18">
        <v>10.412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2.973</v>
      </c>
      <c r="Q151" s="20">
        <v>0</v>
      </c>
      <c r="R151" s="20">
        <v>1</v>
      </c>
      <c r="S151" s="21"/>
      <c r="T151" s="21"/>
      <c r="U151" s="21"/>
      <c r="V151" s="21"/>
      <c r="W151" s="21"/>
    </row>
    <row r="152" ht="16.5" spans="1:23">
      <c r="A152" s="22">
        <v>928</v>
      </c>
      <c r="B152" s="22" t="s">
        <v>258</v>
      </c>
      <c r="C152" s="22">
        <v>2802.635</v>
      </c>
      <c r="D152" s="22">
        <v>3272.897</v>
      </c>
      <c r="E152" s="22">
        <v>0</v>
      </c>
      <c r="F152" s="22">
        <v>0</v>
      </c>
      <c r="G152" s="22">
        <v>0</v>
      </c>
      <c r="H152" s="22">
        <v>1</v>
      </c>
      <c r="I152" s="18">
        <v>10.371</v>
      </c>
      <c r="J152" s="18">
        <v>23.249</v>
      </c>
      <c r="K152" s="20">
        <v>3</v>
      </c>
      <c r="L152" s="20">
        <v>0</v>
      </c>
      <c r="M152" s="20">
        <v>0</v>
      </c>
      <c r="N152" s="20">
        <v>0</v>
      </c>
      <c r="O152" s="20">
        <v>0</v>
      </c>
      <c r="P152" s="20">
        <v>-1.063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2">
        <v>929</v>
      </c>
      <c r="B153" s="22" t="s">
        <v>259</v>
      </c>
      <c r="C153" s="22">
        <v>3836.871</v>
      </c>
      <c r="D153" s="22">
        <v>5178.235</v>
      </c>
      <c r="E153" s="22">
        <v>0</v>
      </c>
      <c r="F153" s="22">
        <v>0</v>
      </c>
      <c r="G153" s="22">
        <v>0</v>
      </c>
      <c r="H153" s="22">
        <v>1</v>
      </c>
      <c r="I153" s="18">
        <v>1.628</v>
      </c>
      <c r="J153" s="18">
        <v>27.11</v>
      </c>
      <c r="K153" s="20">
        <v>4</v>
      </c>
      <c r="L153" s="20">
        <v>1</v>
      </c>
      <c r="M153" s="20">
        <v>0</v>
      </c>
      <c r="N153" s="20">
        <v>0</v>
      </c>
      <c r="O153" s="20">
        <v>0</v>
      </c>
      <c r="P153" s="20">
        <v>0.797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22">
        <v>930</v>
      </c>
      <c r="B154" s="22" t="s">
        <v>260</v>
      </c>
      <c r="C154" s="22">
        <v>3341.432</v>
      </c>
      <c r="D154" s="22">
        <v>3753.432</v>
      </c>
      <c r="E154" s="22">
        <v>0</v>
      </c>
      <c r="F154" s="22">
        <v>0</v>
      </c>
      <c r="G154" s="22">
        <v>0</v>
      </c>
      <c r="H154" s="22">
        <v>1</v>
      </c>
      <c r="I154" s="18">
        <v>3.534</v>
      </c>
      <c r="J154" s="18">
        <v>14.123</v>
      </c>
      <c r="K154" s="20">
        <v>2</v>
      </c>
      <c r="L154" s="20">
        <v>2</v>
      </c>
      <c r="M154" s="20">
        <v>0</v>
      </c>
      <c r="N154" s="20">
        <v>0</v>
      </c>
      <c r="O154" s="20">
        <v>0</v>
      </c>
      <c r="P154" s="20">
        <v>0.228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2">
        <v>936</v>
      </c>
      <c r="B155" s="22" t="s">
        <v>261</v>
      </c>
      <c r="C155" s="22">
        <v>8487.331</v>
      </c>
      <c r="D155" s="22">
        <v>10888.649</v>
      </c>
      <c r="E155" s="22">
        <v>0</v>
      </c>
      <c r="F155" s="22">
        <v>0</v>
      </c>
      <c r="G155" s="22">
        <v>0</v>
      </c>
      <c r="H155" s="22">
        <v>1</v>
      </c>
      <c r="I155" s="18">
        <v>1.302</v>
      </c>
      <c r="J155" s="18">
        <v>23.068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1.714</v>
      </c>
      <c r="Q155" s="20">
        <v>0</v>
      </c>
      <c r="R155" s="20">
        <v>1</v>
      </c>
      <c r="S155" s="21"/>
      <c r="T155" s="21"/>
      <c r="U155" s="21"/>
      <c r="V155" s="21"/>
      <c r="W155" s="21"/>
    </row>
    <row r="156" ht="16.5" spans="1:23">
      <c r="A156" s="22">
        <v>937</v>
      </c>
      <c r="B156" s="22" t="s">
        <v>262</v>
      </c>
      <c r="C156" s="22">
        <v>2481.531</v>
      </c>
      <c r="D156" s="22">
        <v>2691.507</v>
      </c>
      <c r="E156" s="22">
        <v>0</v>
      </c>
      <c r="F156" s="22">
        <v>0</v>
      </c>
      <c r="G156" s="22">
        <v>0</v>
      </c>
      <c r="H156" s="22">
        <v>1</v>
      </c>
      <c r="I156" s="18">
        <v>2.605</v>
      </c>
      <c r="J156" s="18">
        <v>10.203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-0.324</v>
      </c>
      <c r="Q156" s="20">
        <v>0</v>
      </c>
      <c r="R156" s="20">
        <v>1</v>
      </c>
      <c r="S156" s="21"/>
      <c r="T156" s="21"/>
      <c r="U156" s="21"/>
      <c r="V156" s="21"/>
      <c r="W156" s="21"/>
    </row>
    <row r="157" ht="16.5" spans="1:23">
      <c r="A157" s="22">
        <v>944</v>
      </c>
      <c r="B157" s="22" t="s">
        <v>263</v>
      </c>
      <c r="C157" s="22">
        <v>4614.231</v>
      </c>
      <c r="D157" s="22">
        <v>6218.746</v>
      </c>
      <c r="E157" s="22">
        <v>0</v>
      </c>
      <c r="F157" s="22">
        <v>0</v>
      </c>
      <c r="G157" s="22">
        <v>0</v>
      </c>
      <c r="H157" s="22">
        <v>1</v>
      </c>
      <c r="I157" s="18">
        <v>1.81</v>
      </c>
      <c r="J157" s="18">
        <v>27.144</v>
      </c>
      <c r="K157" s="20">
        <v>2</v>
      </c>
      <c r="L157" s="20">
        <v>0</v>
      </c>
      <c r="M157" s="20">
        <v>0</v>
      </c>
      <c r="N157" s="20">
        <v>0</v>
      </c>
      <c r="O157" s="20">
        <v>0</v>
      </c>
      <c r="P157" s="20">
        <v>0.415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2">
        <v>949</v>
      </c>
      <c r="B158" s="22" t="s">
        <v>264</v>
      </c>
      <c r="C158" s="22">
        <v>5538.41</v>
      </c>
      <c r="D158" s="22">
        <v>6022.155</v>
      </c>
      <c r="E158" s="22">
        <v>0</v>
      </c>
      <c r="F158" s="22">
        <v>0</v>
      </c>
      <c r="G158" s="22">
        <v>0</v>
      </c>
      <c r="H158" s="22">
        <v>1</v>
      </c>
      <c r="I158" s="18">
        <v>4.644</v>
      </c>
      <c r="J158" s="18">
        <v>12.303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8.402</v>
      </c>
      <c r="Q158" s="20">
        <v>0</v>
      </c>
      <c r="R158" s="20">
        <v>1</v>
      </c>
      <c r="S158" s="21"/>
      <c r="T158" s="21"/>
      <c r="U158" s="21"/>
      <c r="V158" s="21"/>
      <c r="W158" s="21"/>
    </row>
    <row r="159" ht="16.5" spans="1:23">
      <c r="A159" s="22">
        <v>961</v>
      </c>
      <c r="B159" s="22" t="s">
        <v>265</v>
      </c>
      <c r="C159" s="22">
        <v>4394.119</v>
      </c>
      <c r="D159" s="22">
        <v>5909.806</v>
      </c>
      <c r="E159" s="22">
        <v>0</v>
      </c>
      <c r="F159" s="22">
        <v>0</v>
      </c>
      <c r="G159" s="22">
        <v>0</v>
      </c>
      <c r="H159" s="22">
        <v>1</v>
      </c>
      <c r="I159" s="18">
        <v>2.097</v>
      </c>
      <c r="J159" s="18">
        <v>27.206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0.976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22">
        <v>966</v>
      </c>
      <c r="B160" s="22" t="s">
        <v>266</v>
      </c>
      <c r="C160" s="22">
        <v>8357.708</v>
      </c>
      <c r="D160" s="22">
        <v>9607.461</v>
      </c>
      <c r="E160" s="22">
        <v>0</v>
      </c>
      <c r="F160" s="22">
        <v>0</v>
      </c>
      <c r="G160" s="22">
        <v>0</v>
      </c>
      <c r="H160" s="22">
        <v>1</v>
      </c>
      <c r="I160" s="18">
        <v>3.063</v>
      </c>
      <c r="J160" s="18">
        <v>15.673</v>
      </c>
      <c r="K160" s="20">
        <v>3</v>
      </c>
      <c r="L160" s="20">
        <v>0</v>
      </c>
      <c r="M160" s="20">
        <v>0</v>
      </c>
      <c r="N160" s="20">
        <v>0</v>
      </c>
      <c r="O160" s="20">
        <v>0</v>
      </c>
      <c r="P160" s="20">
        <v>0.196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22">
        <v>979</v>
      </c>
      <c r="B161" s="22" t="s">
        <v>267</v>
      </c>
      <c r="C161" s="22">
        <v>6116.86</v>
      </c>
      <c r="D161" s="22">
        <v>7789.147</v>
      </c>
      <c r="E161" s="22">
        <v>0</v>
      </c>
      <c r="F161" s="22">
        <v>0</v>
      </c>
      <c r="G161" s="22">
        <v>0</v>
      </c>
      <c r="H161" s="22">
        <v>1</v>
      </c>
      <c r="I161" s="18">
        <v>6.061</v>
      </c>
      <c r="J161" s="18">
        <v>26.229</v>
      </c>
      <c r="K161" s="20">
        <v>3</v>
      </c>
      <c r="L161" s="20">
        <v>0</v>
      </c>
      <c r="M161" s="20">
        <v>0</v>
      </c>
      <c r="N161" s="20">
        <v>0</v>
      </c>
      <c r="O161" s="20">
        <v>0</v>
      </c>
      <c r="P161" s="20">
        <v>1.768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2">
        <v>982</v>
      </c>
      <c r="B162" s="22" t="s">
        <v>268</v>
      </c>
      <c r="C162" s="22">
        <v>8396.818</v>
      </c>
      <c r="D162" s="22">
        <v>9893.799</v>
      </c>
      <c r="E162" s="22">
        <v>0</v>
      </c>
      <c r="F162" s="22">
        <v>0</v>
      </c>
      <c r="G162" s="22">
        <v>0</v>
      </c>
      <c r="H162" s="22">
        <v>1</v>
      </c>
      <c r="I162" s="18">
        <v>1.61</v>
      </c>
      <c r="J162" s="18">
        <v>16.497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2.476</v>
      </c>
      <c r="Q162" s="20">
        <v>0</v>
      </c>
      <c r="R162" s="20">
        <v>1</v>
      </c>
      <c r="S162" s="21"/>
      <c r="T162" s="21"/>
      <c r="U162" s="21"/>
      <c r="V162" s="21"/>
      <c r="W162" s="21"/>
    </row>
    <row r="163" ht="16.5" spans="1:23">
      <c r="A163" s="22">
        <v>985</v>
      </c>
      <c r="B163" s="22" t="s">
        <v>269</v>
      </c>
      <c r="C163" s="22">
        <v>5581.262</v>
      </c>
      <c r="D163" s="22">
        <v>6264.815</v>
      </c>
      <c r="E163" s="22">
        <v>0</v>
      </c>
      <c r="F163" s="22">
        <v>0</v>
      </c>
      <c r="G163" s="22">
        <v>0</v>
      </c>
      <c r="H163" s="22">
        <v>1</v>
      </c>
      <c r="I163" s="18">
        <v>0.764</v>
      </c>
      <c r="J163" s="18">
        <v>11.591</v>
      </c>
      <c r="K163" s="20">
        <v>4</v>
      </c>
      <c r="L163" s="20">
        <v>2</v>
      </c>
      <c r="M163" s="20">
        <v>0</v>
      </c>
      <c r="N163" s="20">
        <v>0</v>
      </c>
      <c r="O163" s="20">
        <v>0</v>
      </c>
      <c r="P163" s="20">
        <v>1.561</v>
      </c>
      <c r="Q163" s="20">
        <v>0</v>
      </c>
      <c r="R163" s="20">
        <v>1</v>
      </c>
      <c r="S163" s="21"/>
      <c r="T163" s="21"/>
      <c r="U163" s="21"/>
      <c r="V163" s="21"/>
      <c r="W163" s="21"/>
    </row>
    <row r="164" ht="16.5" spans="1:23">
      <c r="A164" s="22">
        <v>986</v>
      </c>
      <c r="B164" s="22" t="s">
        <v>270</v>
      </c>
      <c r="C164" s="22">
        <v>2228.885</v>
      </c>
      <c r="D164" s="22">
        <v>2628.354</v>
      </c>
      <c r="E164" s="22">
        <v>0</v>
      </c>
      <c r="F164" s="22">
        <v>0</v>
      </c>
      <c r="G164" s="22">
        <v>0</v>
      </c>
      <c r="H164" s="22">
        <v>1</v>
      </c>
      <c r="I164" s="18">
        <v>11.029</v>
      </c>
      <c r="J164" s="18">
        <v>24.552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4.115</v>
      </c>
      <c r="Q164" s="20">
        <v>0</v>
      </c>
      <c r="R164" s="20">
        <v>1</v>
      </c>
      <c r="S164" s="21"/>
      <c r="T164" s="21"/>
      <c r="U164" s="21"/>
      <c r="V164" s="21"/>
      <c r="W164" s="21"/>
    </row>
    <row r="165" ht="16.5" spans="1:23">
      <c r="A165" s="22">
        <v>987</v>
      </c>
      <c r="B165" s="22" t="s">
        <v>271</v>
      </c>
      <c r="C165" s="22">
        <v>4338.596</v>
      </c>
      <c r="D165" s="22">
        <v>5783.539</v>
      </c>
      <c r="E165" s="22">
        <v>0</v>
      </c>
      <c r="F165" s="22">
        <v>0</v>
      </c>
      <c r="G165" s="22">
        <v>0</v>
      </c>
      <c r="H165" s="22">
        <v>1</v>
      </c>
      <c r="I165" s="18">
        <v>2.043</v>
      </c>
      <c r="J165" s="18">
        <v>26.517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-19.425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2">
        <v>988</v>
      </c>
      <c r="B166" s="22" t="s">
        <v>272</v>
      </c>
      <c r="C166" s="22">
        <v>3900.198</v>
      </c>
      <c r="D166" s="22">
        <v>4412.982</v>
      </c>
      <c r="E166" s="22">
        <v>0</v>
      </c>
      <c r="F166" s="22">
        <v>0</v>
      </c>
      <c r="G166" s="22">
        <v>0</v>
      </c>
      <c r="H166" s="22">
        <v>1</v>
      </c>
      <c r="I166" s="18">
        <v>3.524</v>
      </c>
      <c r="J166" s="18">
        <v>14.734</v>
      </c>
      <c r="K166" s="20">
        <v>1</v>
      </c>
      <c r="L166" s="20">
        <v>0</v>
      </c>
      <c r="M166" s="20">
        <v>0</v>
      </c>
      <c r="N166" s="20">
        <v>1</v>
      </c>
      <c r="O166" s="20">
        <v>0</v>
      </c>
      <c r="P166" s="20">
        <v>7.808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2">
        <v>994</v>
      </c>
      <c r="B167" s="22" t="s">
        <v>273</v>
      </c>
      <c r="C167" s="22">
        <v>9626.553</v>
      </c>
      <c r="D167" s="22">
        <v>12147.107</v>
      </c>
      <c r="E167" s="22">
        <v>0</v>
      </c>
      <c r="F167" s="22">
        <v>0</v>
      </c>
      <c r="G167" s="22">
        <v>0</v>
      </c>
      <c r="H167" s="22">
        <v>1</v>
      </c>
      <c r="I167" s="18">
        <v>0.706</v>
      </c>
      <c r="J167" s="18">
        <v>21.31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30.377</v>
      </c>
      <c r="Q167" s="20">
        <v>0</v>
      </c>
      <c r="R167" s="20">
        <v>1</v>
      </c>
      <c r="S167" s="21"/>
      <c r="T167" s="21"/>
      <c r="U167" s="21"/>
      <c r="V167" s="21"/>
      <c r="W167" s="21"/>
    </row>
    <row r="168" ht="16.5" spans="1:23">
      <c r="A168" s="22">
        <v>995</v>
      </c>
      <c r="B168" s="22" t="s">
        <v>274</v>
      </c>
      <c r="C168" s="22">
        <v>2578.489</v>
      </c>
      <c r="D168" s="22">
        <v>2782.653</v>
      </c>
      <c r="E168" s="22">
        <v>0</v>
      </c>
      <c r="F168" s="22">
        <v>0</v>
      </c>
      <c r="G168" s="22">
        <v>0</v>
      </c>
      <c r="H168" s="22">
        <v>1</v>
      </c>
      <c r="I168" s="18">
        <v>4.243</v>
      </c>
      <c r="J168" s="18">
        <v>11.269</v>
      </c>
      <c r="K168" s="20">
        <v>0</v>
      </c>
      <c r="L168" s="20">
        <v>1</v>
      </c>
      <c r="M168" s="20">
        <v>0</v>
      </c>
      <c r="N168" s="20">
        <v>0</v>
      </c>
      <c r="O168" s="20">
        <v>0</v>
      </c>
      <c r="P168" s="20">
        <v>16.823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22">
        <v>399001</v>
      </c>
      <c r="B169" s="22" t="s">
        <v>275</v>
      </c>
      <c r="C169" s="22">
        <v>12552.686</v>
      </c>
      <c r="D169" s="22">
        <v>14292.975</v>
      </c>
      <c r="E169" s="22">
        <v>0</v>
      </c>
      <c r="F169" s="22">
        <v>0</v>
      </c>
      <c r="G169" s="22">
        <v>0</v>
      </c>
      <c r="H169" s="22">
        <v>1</v>
      </c>
      <c r="I169" s="18">
        <v>1.192</v>
      </c>
      <c r="J169" s="18">
        <v>13.223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-20.199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2">
        <v>399002</v>
      </c>
      <c r="B170" s="22" t="s">
        <v>276</v>
      </c>
      <c r="C170" s="22">
        <v>16841.941</v>
      </c>
      <c r="D170" s="22">
        <v>19184.242</v>
      </c>
      <c r="E170" s="22">
        <v>0</v>
      </c>
      <c r="F170" s="22">
        <v>0</v>
      </c>
      <c r="G170" s="22">
        <v>0</v>
      </c>
      <c r="H170" s="22">
        <v>1</v>
      </c>
      <c r="I170" s="18">
        <v>1.268</v>
      </c>
      <c r="J170" s="18">
        <v>13.323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21.837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22">
        <v>399008</v>
      </c>
      <c r="B171" s="22" t="s">
        <v>277</v>
      </c>
      <c r="C171" s="22">
        <v>1530.583</v>
      </c>
      <c r="D171" s="22">
        <v>1765.539</v>
      </c>
      <c r="E171" s="22">
        <v>0</v>
      </c>
      <c r="F171" s="22">
        <v>0</v>
      </c>
      <c r="G171" s="22">
        <v>0</v>
      </c>
      <c r="H171" s="22">
        <v>1</v>
      </c>
      <c r="I171" s="18">
        <v>1.113</v>
      </c>
      <c r="J171" s="18">
        <v>14.273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10.617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22">
        <v>399009</v>
      </c>
      <c r="B172" s="22" t="s">
        <v>278</v>
      </c>
      <c r="C172" s="22">
        <v>4760.445</v>
      </c>
      <c r="D172" s="22">
        <v>5845.011</v>
      </c>
      <c r="E172" s="22">
        <v>0</v>
      </c>
      <c r="F172" s="22">
        <v>0</v>
      </c>
      <c r="G172" s="22">
        <v>0</v>
      </c>
      <c r="H172" s="22">
        <v>1</v>
      </c>
      <c r="I172" s="18">
        <v>2.552</v>
      </c>
      <c r="J172" s="18">
        <v>20.634</v>
      </c>
      <c r="K172" s="20">
        <v>2</v>
      </c>
      <c r="L172" s="20">
        <v>0</v>
      </c>
      <c r="M172" s="20">
        <v>0</v>
      </c>
      <c r="N172" s="20">
        <v>1</v>
      </c>
      <c r="O172" s="20">
        <v>0</v>
      </c>
      <c r="P172" s="20">
        <v>16.842</v>
      </c>
      <c r="Q172" s="20">
        <v>0</v>
      </c>
      <c r="R172" s="20">
        <v>1</v>
      </c>
      <c r="S172" s="21"/>
      <c r="T172" s="21"/>
      <c r="U172" s="21"/>
      <c r="V172" s="21"/>
      <c r="W172" s="21"/>
    </row>
    <row r="173" ht="16.5" spans="1:23">
      <c r="A173" s="22">
        <v>399010</v>
      </c>
      <c r="B173" s="22" t="s">
        <v>279</v>
      </c>
      <c r="C173" s="22">
        <v>8184.982</v>
      </c>
      <c r="D173" s="22">
        <v>9634.393</v>
      </c>
      <c r="E173" s="22">
        <v>0</v>
      </c>
      <c r="F173" s="22">
        <v>0</v>
      </c>
      <c r="G173" s="22">
        <v>0</v>
      </c>
      <c r="H173" s="22">
        <v>1</v>
      </c>
      <c r="I173" s="18">
        <v>1.197</v>
      </c>
      <c r="J173" s="18">
        <v>16.061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35.888</v>
      </c>
      <c r="Q173" s="20">
        <v>0</v>
      </c>
      <c r="R173" s="20">
        <v>1</v>
      </c>
      <c r="S173" s="21"/>
      <c r="T173" s="21"/>
      <c r="U173" s="21"/>
      <c r="V173" s="21"/>
      <c r="W173" s="21"/>
    </row>
    <row r="174" ht="16.5" spans="1:23">
      <c r="A174" s="22">
        <v>399011</v>
      </c>
      <c r="B174" s="22" t="s">
        <v>280</v>
      </c>
      <c r="C174" s="22">
        <v>6089.645</v>
      </c>
      <c r="D174" s="22">
        <v>6961.426</v>
      </c>
      <c r="E174" s="22">
        <v>0</v>
      </c>
      <c r="F174" s="22">
        <v>0</v>
      </c>
      <c r="G174" s="22">
        <v>0</v>
      </c>
      <c r="H174" s="22">
        <v>1</v>
      </c>
      <c r="I174" s="18">
        <v>1.021</v>
      </c>
      <c r="J174" s="18">
        <v>13.416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-19.978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2">
        <v>399013</v>
      </c>
      <c r="B175" s="22" t="s">
        <v>281</v>
      </c>
      <c r="C175" s="22">
        <v>5188.634</v>
      </c>
      <c r="D175" s="22">
        <v>5858.797</v>
      </c>
      <c r="E175" s="22">
        <v>0</v>
      </c>
      <c r="F175" s="22">
        <v>0</v>
      </c>
      <c r="G175" s="22">
        <v>0</v>
      </c>
      <c r="H175" s="22">
        <v>1</v>
      </c>
      <c r="I175" s="18">
        <v>1.625</v>
      </c>
      <c r="J175" s="18">
        <v>12.878</v>
      </c>
      <c r="K175" s="20">
        <v>4</v>
      </c>
      <c r="L175" s="20">
        <v>0</v>
      </c>
      <c r="M175" s="20">
        <v>-1</v>
      </c>
      <c r="N175" s="20">
        <v>0</v>
      </c>
      <c r="O175" s="20">
        <v>0</v>
      </c>
      <c r="P175" s="20">
        <v>5.225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2">
        <v>399015</v>
      </c>
      <c r="B176" s="22" t="s">
        <v>282</v>
      </c>
      <c r="C176" s="22">
        <v>2754.4</v>
      </c>
      <c r="D176" s="22">
        <v>3222.878</v>
      </c>
      <c r="E176" s="22">
        <v>0</v>
      </c>
      <c r="F176" s="22">
        <v>0</v>
      </c>
      <c r="G176" s="22">
        <v>0</v>
      </c>
      <c r="H176" s="22">
        <v>1</v>
      </c>
      <c r="I176" s="18">
        <v>0.059</v>
      </c>
      <c r="J176" s="18">
        <v>14.586</v>
      </c>
      <c r="K176" s="20">
        <v>4</v>
      </c>
      <c r="L176" s="20">
        <v>0</v>
      </c>
      <c r="M176" s="20">
        <v>0</v>
      </c>
      <c r="N176" s="20">
        <v>0</v>
      </c>
      <c r="O176" s="20">
        <v>0</v>
      </c>
      <c r="P176" s="20">
        <v>9.526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2">
        <v>399017</v>
      </c>
      <c r="B177" s="22" t="s">
        <v>283</v>
      </c>
      <c r="C177" s="22">
        <v>4479.18</v>
      </c>
      <c r="D177" s="22">
        <v>5315.473</v>
      </c>
      <c r="E177" s="22">
        <v>0</v>
      </c>
      <c r="F177" s="22">
        <v>0</v>
      </c>
      <c r="G177" s="22">
        <v>0</v>
      </c>
      <c r="H177" s="22">
        <v>1</v>
      </c>
      <c r="I177" s="18">
        <v>1.459</v>
      </c>
      <c r="J177" s="18">
        <v>16.963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-24.918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2">
        <v>399020</v>
      </c>
      <c r="B178" s="22" t="s">
        <v>284</v>
      </c>
      <c r="C178" s="22">
        <v>1640.431</v>
      </c>
      <c r="D178" s="22">
        <v>1959.5</v>
      </c>
      <c r="E178" s="22">
        <v>0</v>
      </c>
      <c r="F178" s="22">
        <v>0</v>
      </c>
      <c r="G178" s="22">
        <v>0</v>
      </c>
      <c r="H178" s="22">
        <v>1</v>
      </c>
      <c r="I178" s="18">
        <v>1.299</v>
      </c>
      <c r="J178" s="18">
        <v>17.371</v>
      </c>
      <c r="K178" s="20">
        <v>4</v>
      </c>
      <c r="L178" s="20">
        <v>0</v>
      </c>
      <c r="M178" s="20">
        <v>0</v>
      </c>
      <c r="N178" s="20">
        <v>0</v>
      </c>
      <c r="O178" s="20">
        <v>0</v>
      </c>
      <c r="P178" s="20">
        <v>2.474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22">
        <v>399100</v>
      </c>
      <c r="B179" s="22" t="s">
        <v>285</v>
      </c>
      <c r="C179" s="22">
        <v>11195.44</v>
      </c>
      <c r="D179" s="22">
        <v>12690.41</v>
      </c>
      <c r="E179" s="22">
        <v>0</v>
      </c>
      <c r="F179" s="22">
        <v>0</v>
      </c>
      <c r="G179" s="22">
        <v>0</v>
      </c>
      <c r="H179" s="22">
        <v>1</v>
      </c>
      <c r="I179" s="18">
        <v>1.537</v>
      </c>
      <c r="J179" s="18">
        <v>13.136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3.184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2">
        <v>399101</v>
      </c>
      <c r="B180" s="22" t="s">
        <v>286</v>
      </c>
      <c r="C180" s="22">
        <v>13526.368</v>
      </c>
      <c r="D180" s="22">
        <v>15470.777</v>
      </c>
      <c r="E180" s="22">
        <v>0</v>
      </c>
      <c r="F180" s="22">
        <v>0</v>
      </c>
      <c r="G180" s="22">
        <v>0</v>
      </c>
      <c r="H180" s="22">
        <v>1</v>
      </c>
      <c r="I180" s="18">
        <v>1.586</v>
      </c>
      <c r="J180" s="18">
        <v>13.955</v>
      </c>
      <c r="K180" s="20">
        <v>4</v>
      </c>
      <c r="L180" s="20">
        <v>2</v>
      </c>
      <c r="M180" s="20">
        <v>0</v>
      </c>
      <c r="N180" s="20">
        <v>1</v>
      </c>
      <c r="O180" s="20">
        <v>0</v>
      </c>
      <c r="P180" s="20">
        <v>10.228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22">
        <v>399106</v>
      </c>
      <c r="B181" s="22" t="s">
        <v>287</v>
      </c>
      <c r="C181" s="22">
        <v>2376.063</v>
      </c>
      <c r="D181" s="22">
        <v>2694.757</v>
      </c>
      <c r="E181" s="22">
        <v>0</v>
      </c>
      <c r="F181" s="22">
        <v>0</v>
      </c>
      <c r="G181" s="22">
        <v>0</v>
      </c>
      <c r="H181" s="22">
        <v>1</v>
      </c>
      <c r="I181" s="18">
        <v>1.795</v>
      </c>
      <c r="J181" s="18">
        <v>13.409</v>
      </c>
      <c r="K181" s="20">
        <v>4</v>
      </c>
      <c r="L181" s="20">
        <v>1</v>
      </c>
      <c r="M181" s="20">
        <v>0</v>
      </c>
      <c r="N181" s="20">
        <v>0</v>
      </c>
      <c r="O181" s="20">
        <v>0</v>
      </c>
      <c r="P181" s="20">
        <v>5.33</v>
      </c>
      <c r="Q181" s="20">
        <v>1</v>
      </c>
      <c r="R181" s="20">
        <v>1</v>
      </c>
      <c r="S181" s="21"/>
      <c r="T181" s="21"/>
      <c r="U181" s="21"/>
      <c r="V181" s="21"/>
      <c r="W181" s="21"/>
    </row>
    <row r="182" ht="16.5" spans="1:23">
      <c r="A182" s="22">
        <v>399107</v>
      </c>
      <c r="B182" s="22" t="s">
        <v>288</v>
      </c>
      <c r="C182" s="22">
        <v>2485.857</v>
      </c>
      <c r="D182" s="22">
        <v>2819.676</v>
      </c>
      <c r="E182" s="22">
        <v>0</v>
      </c>
      <c r="F182" s="22">
        <v>0</v>
      </c>
      <c r="G182" s="22">
        <v>0</v>
      </c>
      <c r="H182" s="22">
        <v>1</v>
      </c>
      <c r="I182" s="18">
        <v>1.799</v>
      </c>
      <c r="J182" s="18">
        <v>13.425</v>
      </c>
      <c r="K182" s="20">
        <v>2</v>
      </c>
      <c r="L182" s="20">
        <v>0</v>
      </c>
      <c r="M182" s="20">
        <v>0</v>
      </c>
      <c r="N182" s="20">
        <v>0</v>
      </c>
      <c r="O182" s="20">
        <v>0</v>
      </c>
      <c r="P182" s="20">
        <v>0.936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2">
        <v>399232</v>
      </c>
      <c r="B183" s="22" t="s">
        <v>289</v>
      </c>
      <c r="C183" s="22">
        <v>3571.37</v>
      </c>
      <c r="D183" s="22">
        <v>5204.395</v>
      </c>
      <c r="E183" s="22">
        <v>0</v>
      </c>
      <c r="F183" s="22">
        <v>0</v>
      </c>
      <c r="G183" s="22">
        <v>0</v>
      </c>
      <c r="H183" s="22">
        <v>1</v>
      </c>
      <c r="I183" s="18">
        <v>4.116</v>
      </c>
      <c r="J183" s="18">
        <v>34.202</v>
      </c>
      <c r="K183" s="20">
        <v>1</v>
      </c>
      <c r="L183" s="20">
        <v>0</v>
      </c>
      <c r="M183" s="20">
        <v>0</v>
      </c>
      <c r="N183" s="20">
        <v>1</v>
      </c>
      <c r="O183" s="20">
        <v>0</v>
      </c>
      <c r="P183" s="20">
        <v>17.589</v>
      </c>
      <c r="Q183" s="20">
        <v>0</v>
      </c>
      <c r="R183" s="20">
        <v>1</v>
      </c>
      <c r="S183" s="21"/>
      <c r="T183" s="21"/>
      <c r="U183" s="21"/>
      <c r="V183" s="21"/>
      <c r="W183" s="21"/>
    </row>
    <row r="184" ht="16.5" spans="1:23">
      <c r="A184" s="22">
        <v>399233</v>
      </c>
      <c r="B184" s="22" t="s">
        <v>290</v>
      </c>
      <c r="C184" s="22">
        <v>3211.947</v>
      </c>
      <c r="D184" s="22">
        <v>3706.604</v>
      </c>
      <c r="E184" s="22">
        <v>0</v>
      </c>
      <c r="F184" s="22">
        <v>0</v>
      </c>
      <c r="G184" s="22">
        <v>0</v>
      </c>
      <c r="H184" s="22">
        <v>1</v>
      </c>
      <c r="I184" s="18">
        <v>2.593</v>
      </c>
      <c r="J184" s="18">
        <v>15.592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2.294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22">
        <v>399234</v>
      </c>
      <c r="B185" s="22" t="s">
        <v>291</v>
      </c>
      <c r="C185" s="22">
        <v>903.106</v>
      </c>
      <c r="D185" s="22">
        <v>1030.007</v>
      </c>
      <c r="E185" s="22">
        <v>0</v>
      </c>
      <c r="F185" s="22">
        <v>0</v>
      </c>
      <c r="G185" s="22">
        <v>0</v>
      </c>
      <c r="H185" s="22">
        <v>1</v>
      </c>
      <c r="I185" s="18">
        <v>11.027</v>
      </c>
      <c r="J185" s="18">
        <v>21.988</v>
      </c>
      <c r="K185" s="20">
        <v>4</v>
      </c>
      <c r="L185" s="20">
        <v>0</v>
      </c>
      <c r="M185" s="20">
        <v>0</v>
      </c>
      <c r="N185" s="20">
        <v>0</v>
      </c>
      <c r="O185" s="20">
        <v>0</v>
      </c>
      <c r="P185" s="20">
        <v>4.306</v>
      </c>
      <c r="Q185" s="20">
        <v>0</v>
      </c>
      <c r="R185" s="20">
        <v>1</v>
      </c>
      <c r="S185" s="21"/>
      <c r="T185" s="21"/>
      <c r="U185" s="21"/>
      <c r="V185" s="21"/>
      <c r="W185" s="21"/>
    </row>
    <row r="186" ht="16.5" spans="1:23">
      <c r="A186" s="22">
        <v>399235</v>
      </c>
      <c r="B186" s="22" t="s">
        <v>292</v>
      </c>
      <c r="C186" s="22">
        <v>1014.265</v>
      </c>
      <c r="D186" s="22">
        <v>1152.759</v>
      </c>
      <c r="E186" s="22">
        <v>0</v>
      </c>
      <c r="F186" s="22">
        <v>0</v>
      </c>
      <c r="G186" s="22">
        <v>0</v>
      </c>
      <c r="H186" s="22">
        <v>1</v>
      </c>
      <c r="I186" s="18">
        <v>5.447</v>
      </c>
      <c r="J186" s="18">
        <v>16.807</v>
      </c>
      <c r="K186" s="20">
        <v>1</v>
      </c>
      <c r="L186" s="20">
        <v>0</v>
      </c>
      <c r="M186" s="20">
        <v>0</v>
      </c>
      <c r="N186" s="20">
        <v>0</v>
      </c>
      <c r="O186" s="20">
        <v>0</v>
      </c>
      <c r="P186" s="20">
        <v>26.323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22">
        <v>399244</v>
      </c>
      <c r="B187" s="22" t="s">
        <v>293</v>
      </c>
      <c r="C187" s="22">
        <v>590.318</v>
      </c>
      <c r="D187" s="22">
        <v>669.393</v>
      </c>
      <c r="E187" s="22">
        <v>0</v>
      </c>
      <c r="F187" s="22">
        <v>0</v>
      </c>
      <c r="G187" s="22">
        <v>0</v>
      </c>
      <c r="H187" s="22">
        <v>1</v>
      </c>
      <c r="I187" s="18">
        <v>3.327</v>
      </c>
      <c r="J187" s="18">
        <v>14.747</v>
      </c>
      <c r="K187" s="20">
        <v>4</v>
      </c>
      <c r="L187" s="20">
        <v>0</v>
      </c>
      <c r="M187" s="20">
        <v>0</v>
      </c>
      <c r="N187" s="20">
        <v>1</v>
      </c>
      <c r="O187" s="20">
        <v>0</v>
      </c>
      <c r="P187" s="20">
        <v>40.758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22">
        <v>399267</v>
      </c>
      <c r="B188" s="22" t="s">
        <v>294</v>
      </c>
      <c r="C188" s="22">
        <v>1997.905</v>
      </c>
      <c r="D188" s="22">
        <v>2527.017</v>
      </c>
      <c r="E188" s="22">
        <v>0</v>
      </c>
      <c r="F188" s="22">
        <v>0</v>
      </c>
      <c r="G188" s="22">
        <v>0</v>
      </c>
      <c r="H188" s="22">
        <v>1</v>
      </c>
      <c r="I188" s="18">
        <v>3.046</v>
      </c>
      <c r="J188" s="18">
        <v>23.347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12.501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22">
        <v>399268</v>
      </c>
      <c r="B189" s="22" t="s">
        <v>295</v>
      </c>
      <c r="C189" s="22">
        <v>1868.844</v>
      </c>
      <c r="D189" s="22">
        <v>2341.635</v>
      </c>
      <c r="E189" s="22">
        <v>0</v>
      </c>
      <c r="F189" s="22">
        <v>0</v>
      </c>
      <c r="G189" s="22">
        <v>0</v>
      </c>
      <c r="H189" s="22">
        <v>1</v>
      </c>
      <c r="I189" s="18">
        <v>3.48</v>
      </c>
      <c r="J189" s="18">
        <v>22.968</v>
      </c>
      <c r="K189" s="20">
        <v>4</v>
      </c>
      <c r="L189" s="20">
        <v>0</v>
      </c>
      <c r="M189" s="20">
        <v>0</v>
      </c>
      <c r="N189" s="20">
        <v>1</v>
      </c>
      <c r="O189" s="20">
        <v>0</v>
      </c>
      <c r="P189" s="20">
        <v>3.753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22">
        <v>399274</v>
      </c>
      <c r="B190" s="22" t="s">
        <v>296</v>
      </c>
      <c r="C190" s="22">
        <v>5323.328</v>
      </c>
      <c r="D190" s="22">
        <v>6417.59</v>
      </c>
      <c r="E190" s="22">
        <v>0</v>
      </c>
      <c r="F190" s="22">
        <v>0</v>
      </c>
      <c r="G190" s="22">
        <v>0</v>
      </c>
      <c r="H190" s="22">
        <v>1</v>
      </c>
      <c r="I190" s="18">
        <v>1.059</v>
      </c>
      <c r="J190" s="18">
        <v>17.93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-11.768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22">
        <v>399278</v>
      </c>
      <c r="B191" s="22" t="s">
        <v>297</v>
      </c>
      <c r="C191" s="22">
        <v>1971.666</v>
      </c>
      <c r="D191" s="22">
        <v>2259.972</v>
      </c>
      <c r="E191" s="22">
        <v>0</v>
      </c>
      <c r="F191" s="22">
        <v>0</v>
      </c>
      <c r="G191" s="22">
        <v>0</v>
      </c>
      <c r="H191" s="22">
        <v>1</v>
      </c>
      <c r="I191" s="18">
        <v>1.655</v>
      </c>
      <c r="J191" s="18">
        <v>14.201</v>
      </c>
      <c r="K191" s="20">
        <v>4</v>
      </c>
      <c r="L191" s="20">
        <v>0</v>
      </c>
      <c r="M191" s="20">
        <v>0</v>
      </c>
      <c r="N191" s="20">
        <v>1</v>
      </c>
      <c r="O191" s="20">
        <v>0</v>
      </c>
      <c r="P191" s="20">
        <v>2.275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22">
        <v>399289</v>
      </c>
      <c r="B192" s="22" t="s">
        <v>298</v>
      </c>
      <c r="C192" s="22">
        <v>120.433</v>
      </c>
      <c r="D192" s="22">
        <v>121.261</v>
      </c>
      <c r="E192" s="22">
        <v>0</v>
      </c>
      <c r="F192" s="22">
        <v>0</v>
      </c>
      <c r="G192" s="22">
        <v>0</v>
      </c>
      <c r="H192" s="22">
        <v>1</v>
      </c>
      <c r="I192" s="18">
        <v>0.237</v>
      </c>
      <c r="J192" s="18">
        <v>0.918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11.744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22">
        <v>399292</v>
      </c>
      <c r="B193" s="22" t="s">
        <v>299</v>
      </c>
      <c r="C193" s="22">
        <v>1380.43</v>
      </c>
      <c r="D193" s="22">
        <v>1610.113</v>
      </c>
      <c r="E193" s="22">
        <v>0</v>
      </c>
      <c r="F193" s="22">
        <v>0</v>
      </c>
      <c r="G193" s="22">
        <v>0</v>
      </c>
      <c r="H193" s="22">
        <v>1</v>
      </c>
      <c r="I193" s="18">
        <v>2.686</v>
      </c>
      <c r="J193" s="18">
        <v>16.568</v>
      </c>
      <c r="K193" s="20">
        <v>1</v>
      </c>
      <c r="L193" s="20">
        <v>0</v>
      </c>
      <c r="M193" s="20">
        <v>0</v>
      </c>
      <c r="N193" s="20">
        <v>0</v>
      </c>
      <c r="O193" s="20">
        <v>0</v>
      </c>
      <c r="P193" s="20">
        <v>23.413</v>
      </c>
      <c r="Q193" s="20">
        <v>0</v>
      </c>
      <c r="R193" s="20">
        <v>1</v>
      </c>
      <c r="S193" s="21"/>
      <c r="T193" s="21"/>
      <c r="U193" s="21"/>
      <c r="V193" s="21"/>
      <c r="W193" s="21"/>
    </row>
    <row r="194" ht="16.5" spans="1:23">
      <c r="A194" s="22">
        <v>399294</v>
      </c>
      <c r="B194" s="22" t="s">
        <v>300</v>
      </c>
      <c r="C194" s="22">
        <v>3443.629</v>
      </c>
      <c r="D194" s="22">
        <v>3820.699</v>
      </c>
      <c r="E194" s="22">
        <v>0</v>
      </c>
      <c r="F194" s="22">
        <v>0</v>
      </c>
      <c r="G194" s="22">
        <v>0</v>
      </c>
      <c r="H194" s="22">
        <v>1</v>
      </c>
      <c r="I194" s="18">
        <v>2.351</v>
      </c>
      <c r="J194" s="18">
        <v>11.988</v>
      </c>
      <c r="K194" s="20">
        <v>4</v>
      </c>
      <c r="L194" s="20">
        <v>1</v>
      </c>
      <c r="M194" s="20">
        <v>0</v>
      </c>
      <c r="N194" s="20">
        <v>0</v>
      </c>
      <c r="O194" s="20">
        <v>0</v>
      </c>
      <c r="P194" s="20">
        <v>8.548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2">
        <v>399297</v>
      </c>
      <c r="B195" s="22" t="s">
        <v>301</v>
      </c>
      <c r="C195" s="22">
        <v>5809.921</v>
      </c>
      <c r="D195" s="22">
        <v>6543.771</v>
      </c>
      <c r="E195" s="22">
        <v>0</v>
      </c>
      <c r="F195" s="22">
        <v>0</v>
      </c>
      <c r="G195" s="22">
        <v>0</v>
      </c>
      <c r="H195" s="22">
        <v>1</v>
      </c>
      <c r="I195" s="18">
        <v>2.602</v>
      </c>
      <c r="J195" s="18">
        <v>13.524</v>
      </c>
      <c r="K195" s="20">
        <v>4</v>
      </c>
      <c r="L195" s="20">
        <v>1</v>
      </c>
      <c r="M195" s="20">
        <v>-1</v>
      </c>
      <c r="N195" s="20">
        <v>1</v>
      </c>
      <c r="O195" s="20">
        <v>0</v>
      </c>
      <c r="P195" s="20">
        <v>0.708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22">
        <v>399298</v>
      </c>
      <c r="B196" s="22" t="s">
        <v>302</v>
      </c>
      <c r="C196" s="22">
        <v>213.254</v>
      </c>
      <c r="D196" s="22">
        <v>214.473</v>
      </c>
      <c r="E196" s="22">
        <v>0</v>
      </c>
      <c r="F196" s="22">
        <v>0</v>
      </c>
      <c r="G196" s="22">
        <v>0</v>
      </c>
      <c r="H196" s="22">
        <v>1</v>
      </c>
      <c r="I196" s="18">
        <v>0.402</v>
      </c>
      <c r="J196" s="18">
        <v>0.968</v>
      </c>
      <c r="K196" s="20">
        <v>4</v>
      </c>
      <c r="L196" s="20">
        <v>2</v>
      </c>
      <c r="M196" s="20">
        <v>-1</v>
      </c>
      <c r="N196" s="20">
        <v>1</v>
      </c>
      <c r="O196" s="20">
        <v>0</v>
      </c>
      <c r="P196" s="20">
        <v>0.638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22">
        <v>399299</v>
      </c>
      <c r="B197" s="22" t="s">
        <v>303</v>
      </c>
      <c r="C197" s="22">
        <v>245.359</v>
      </c>
      <c r="D197" s="22">
        <v>246.965</v>
      </c>
      <c r="E197" s="22">
        <v>0</v>
      </c>
      <c r="F197" s="22">
        <v>0</v>
      </c>
      <c r="G197" s="22">
        <v>0</v>
      </c>
      <c r="H197" s="22">
        <v>1</v>
      </c>
      <c r="I197" s="18">
        <v>0.425</v>
      </c>
      <c r="J197" s="18">
        <v>1.073</v>
      </c>
      <c r="K197" s="20">
        <v>4</v>
      </c>
      <c r="L197" s="20">
        <v>1</v>
      </c>
      <c r="M197" s="20">
        <v>-1</v>
      </c>
      <c r="N197" s="20">
        <v>1</v>
      </c>
      <c r="O197" s="20">
        <v>0</v>
      </c>
      <c r="P197" s="20">
        <v>0.289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2">
        <v>399301</v>
      </c>
      <c r="B198" s="22" t="s">
        <v>304</v>
      </c>
      <c r="C198" s="22">
        <v>217.102</v>
      </c>
      <c r="D198" s="22">
        <v>218.343</v>
      </c>
      <c r="E198" s="22">
        <v>0</v>
      </c>
      <c r="F198" s="22">
        <v>0</v>
      </c>
      <c r="G198" s="22">
        <v>0</v>
      </c>
      <c r="H198" s="22">
        <v>1</v>
      </c>
      <c r="I198" s="18">
        <v>0.402</v>
      </c>
      <c r="J198" s="18">
        <v>0.968</v>
      </c>
      <c r="K198" s="20">
        <v>1</v>
      </c>
      <c r="L198" s="20">
        <v>0</v>
      </c>
      <c r="M198" s="20">
        <v>0</v>
      </c>
      <c r="N198" s="20">
        <v>1</v>
      </c>
      <c r="O198" s="20">
        <v>0</v>
      </c>
      <c r="P198" s="20">
        <v>7.414</v>
      </c>
      <c r="Q198" s="20">
        <v>0</v>
      </c>
      <c r="R198" s="20">
        <v>1</v>
      </c>
      <c r="S198" s="21"/>
      <c r="T198" s="21"/>
      <c r="U198" s="21"/>
      <c r="V198" s="21"/>
      <c r="W198" s="21"/>
    </row>
    <row r="199" ht="16.5" spans="1:23">
      <c r="A199" s="22">
        <v>399302</v>
      </c>
      <c r="B199" s="22" t="s">
        <v>305</v>
      </c>
      <c r="C199" s="22">
        <v>220.211</v>
      </c>
      <c r="D199" s="22">
        <v>221.247</v>
      </c>
      <c r="E199" s="22">
        <v>0</v>
      </c>
      <c r="F199" s="22">
        <v>0</v>
      </c>
      <c r="G199" s="22">
        <v>0</v>
      </c>
      <c r="H199" s="22">
        <v>1</v>
      </c>
      <c r="I199" s="18">
        <v>0.3</v>
      </c>
      <c r="J199" s="18">
        <v>0.767</v>
      </c>
      <c r="K199" s="20">
        <v>1</v>
      </c>
      <c r="L199" s="20">
        <v>0</v>
      </c>
      <c r="M199" s="20">
        <v>0</v>
      </c>
      <c r="N199" s="20">
        <v>0</v>
      </c>
      <c r="O199" s="20">
        <v>0</v>
      </c>
      <c r="P199" s="20">
        <v>2.985</v>
      </c>
      <c r="Q199" s="20">
        <v>0</v>
      </c>
      <c r="R199" s="20">
        <v>1</v>
      </c>
      <c r="S199" s="21"/>
      <c r="T199" s="21"/>
      <c r="U199" s="21"/>
      <c r="V199" s="21"/>
      <c r="W199" s="21"/>
    </row>
    <row r="200" ht="16.5" spans="1:23">
      <c r="A200" s="22">
        <v>399303</v>
      </c>
      <c r="B200" s="22" t="s">
        <v>306</v>
      </c>
      <c r="C200" s="22">
        <v>9215.036</v>
      </c>
      <c r="D200" s="22">
        <v>10832.544</v>
      </c>
      <c r="E200" s="22">
        <v>0</v>
      </c>
      <c r="F200" s="22">
        <v>0</v>
      </c>
      <c r="G200" s="22">
        <v>0</v>
      </c>
      <c r="H200" s="22">
        <v>1</v>
      </c>
      <c r="I200" s="18">
        <v>1.852</v>
      </c>
      <c r="J200" s="18">
        <v>16.507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7.76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2">
        <v>399307</v>
      </c>
      <c r="B201" s="22" t="s">
        <v>307</v>
      </c>
      <c r="C201" s="22">
        <v>344.759</v>
      </c>
      <c r="D201" s="22">
        <v>381.487</v>
      </c>
      <c r="E201" s="22">
        <v>0</v>
      </c>
      <c r="F201" s="22">
        <v>0</v>
      </c>
      <c r="G201" s="22">
        <v>0</v>
      </c>
      <c r="H201" s="22">
        <v>1</v>
      </c>
      <c r="I201" s="18">
        <v>0.915</v>
      </c>
      <c r="J201" s="18">
        <v>10.455</v>
      </c>
      <c r="K201" s="20">
        <v>0</v>
      </c>
      <c r="L201" s="20">
        <v>2</v>
      </c>
      <c r="M201" s="20">
        <v>0</v>
      </c>
      <c r="N201" s="20">
        <v>0</v>
      </c>
      <c r="O201" s="20">
        <v>0</v>
      </c>
      <c r="P201" s="20">
        <v>1.258</v>
      </c>
      <c r="Q201" s="20">
        <v>0</v>
      </c>
      <c r="R201" s="20">
        <v>1</v>
      </c>
      <c r="S201" s="21"/>
      <c r="T201" s="21"/>
      <c r="U201" s="21"/>
      <c r="V201" s="21"/>
      <c r="W201" s="21"/>
    </row>
    <row r="202" ht="16.5" spans="1:23">
      <c r="A202" s="22">
        <v>399315</v>
      </c>
      <c r="B202" s="22" t="s">
        <v>308</v>
      </c>
      <c r="C202" s="22">
        <v>4379.228</v>
      </c>
      <c r="D202" s="22">
        <v>5188.1</v>
      </c>
      <c r="E202" s="22">
        <v>0</v>
      </c>
      <c r="F202" s="22">
        <v>0</v>
      </c>
      <c r="G202" s="22">
        <v>0</v>
      </c>
      <c r="H202" s="22">
        <v>1</v>
      </c>
      <c r="I202" s="18">
        <v>3.201</v>
      </c>
      <c r="J202" s="18">
        <v>18.293</v>
      </c>
      <c r="K202" s="20">
        <v>4</v>
      </c>
      <c r="L202" s="20">
        <v>0</v>
      </c>
      <c r="M202" s="20">
        <v>0</v>
      </c>
      <c r="N202" s="20">
        <v>1</v>
      </c>
      <c r="O202" s="20">
        <v>0</v>
      </c>
      <c r="P202" s="20">
        <v>4.159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22">
        <v>399316</v>
      </c>
      <c r="B203" s="22" t="s">
        <v>309</v>
      </c>
      <c r="C203" s="22">
        <v>5553.585</v>
      </c>
      <c r="D203" s="22">
        <v>6616.131</v>
      </c>
      <c r="E203" s="22">
        <v>0</v>
      </c>
      <c r="F203" s="22">
        <v>0</v>
      </c>
      <c r="G203" s="22">
        <v>0</v>
      </c>
      <c r="H203" s="22">
        <v>1</v>
      </c>
      <c r="I203" s="18">
        <v>1.075</v>
      </c>
      <c r="J203" s="18">
        <v>16.962</v>
      </c>
      <c r="K203" s="20">
        <v>4</v>
      </c>
      <c r="L203" s="20">
        <v>0</v>
      </c>
      <c r="M203" s="20">
        <v>0</v>
      </c>
      <c r="N203" s="20">
        <v>0</v>
      </c>
      <c r="O203" s="20">
        <v>0</v>
      </c>
      <c r="P203" s="20">
        <v>2.849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22">
        <v>399317</v>
      </c>
      <c r="B204" s="22" t="s">
        <v>310</v>
      </c>
      <c r="C204" s="22">
        <v>6449.52</v>
      </c>
      <c r="D204" s="22">
        <v>7252.097</v>
      </c>
      <c r="E204" s="22">
        <v>0</v>
      </c>
      <c r="F204" s="22">
        <v>0</v>
      </c>
      <c r="G204" s="22">
        <v>0</v>
      </c>
      <c r="H204" s="22">
        <v>1</v>
      </c>
      <c r="I204" s="18">
        <v>0.888</v>
      </c>
      <c r="J204" s="18">
        <v>11.856</v>
      </c>
      <c r="K204" s="20">
        <v>4</v>
      </c>
      <c r="L204" s="20">
        <v>1</v>
      </c>
      <c r="M204" s="20">
        <v>0</v>
      </c>
      <c r="N204" s="20">
        <v>0</v>
      </c>
      <c r="O204" s="20">
        <v>0</v>
      </c>
      <c r="P204" s="20">
        <v>9.942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2">
        <v>399319</v>
      </c>
      <c r="B205" s="22" t="s">
        <v>311</v>
      </c>
      <c r="C205" s="22">
        <v>2970.048</v>
      </c>
      <c r="D205" s="22">
        <v>3861.857</v>
      </c>
      <c r="E205" s="22">
        <v>0</v>
      </c>
      <c r="F205" s="22">
        <v>0</v>
      </c>
      <c r="G205" s="22">
        <v>0</v>
      </c>
      <c r="H205" s="22">
        <v>1</v>
      </c>
      <c r="I205" s="18">
        <v>1.176</v>
      </c>
      <c r="J205" s="18">
        <v>23.997</v>
      </c>
      <c r="K205" s="20">
        <v>4</v>
      </c>
      <c r="L205" s="20">
        <v>0</v>
      </c>
      <c r="M205" s="20">
        <v>0</v>
      </c>
      <c r="N205" s="20">
        <v>1</v>
      </c>
      <c r="O205" s="20">
        <v>0</v>
      </c>
      <c r="P205" s="20">
        <v>8.549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22">
        <v>399326</v>
      </c>
      <c r="B206" s="22" t="s">
        <v>312</v>
      </c>
      <c r="C206" s="22">
        <v>5504.2</v>
      </c>
      <c r="D206" s="22">
        <v>6735.977</v>
      </c>
      <c r="E206" s="22">
        <v>0</v>
      </c>
      <c r="F206" s="22">
        <v>0</v>
      </c>
      <c r="G206" s="22">
        <v>0</v>
      </c>
      <c r="H206" s="22">
        <v>1</v>
      </c>
      <c r="I206" s="18">
        <v>5.208</v>
      </c>
      <c r="J206" s="18">
        <v>22.542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7.385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22">
        <v>399335</v>
      </c>
      <c r="B207" s="22" t="s">
        <v>313</v>
      </c>
      <c r="C207" s="22">
        <v>4033.174</v>
      </c>
      <c r="D207" s="22">
        <v>4669.404</v>
      </c>
      <c r="E207" s="22">
        <v>0</v>
      </c>
      <c r="F207" s="22">
        <v>0</v>
      </c>
      <c r="G207" s="22">
        <v>0</v>
      </c>
      <c r="H207" s="22">
        <v>1</v>
      </c>
      <c r="I207" s="18">
        <v>1.048</v>
      </c>
      <c r="J207" s="18">
        <v>14.531</v>
      </c>
      <c r="K207" s="20">
        <v>4</v>
      </c>
      <c r="L207" s="20">
        <v>1</v>
      </c>
      <c r="M207" s="20">
        <v>0</v>
      </c>
      <c r="N207" s="20">
        <v>0</v>
      </c>
      <c r="O207" s="20">
        <v>0</v>
      </c>
      <c r="P207" s="20">
        <v>5.068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22">
        <v>399348</v>
      </c>
      <c r="B208" s="22" t="s">
        <v>314</v>
      </c>
      <c r="C208" s="22">
        <v>6244.704</v>
      </c>
      <c r="D208" s="22">
        <v>6850.9</v>
      </c>
      <c r="E208" s="22">
        <v>0</v>
      </c>
      <c r="F208" s="22">
        <v>0</v>
      </c>
      <c r="G208" s="22">
        <v>0</v>
      </c>
      <c r="H208" s="22">
        <v>1</v>
      </c>
      <c r="I208" s="18">
        <v>1.43</v>
      </c>
      <c r="J208" s="18">
        <v>10.152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5.493</v>
      </c>
      <c r="Q208" s="20">
        <v>0</v>
      </c>
      <c r="R208" s="20">
        <v>1</v>
      </c>
      <c r="S208" s="21"/>
      <c r="T208" s="21"/>
      <c r="U208" s="21"/>
      <c r="V208" s="21"/>
      <c r="W208" s="21"/>
    </row>
    <row r="209" ht="16.5" spans="1:23">
      <c r="A209" s="22">
        <v>399365</v>
      </c>
      <c r="B209" s="22" t="s">
        <v>315</v>
      </c>
      <c r="C209" s="22">
        <v>12667.186</v>
      </c>
      <c r="D209" s="22">
        <v>14640.196</v>
      </c>
      <c r="E209" s="22">
        <v>0</v>
      </c>
      <c r="F209" s="22">
        <v>0</v>
      </c>
      <c r="G209" s="22">
        <v>0</v>
      </c>
      <c r="H209" s="22">
        <v>1</v>
      </c>
      <c r="I209" s="18">
        <v>6.524</v>
      </c>
      <c r="J209" s="18">
        <v>19.121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6.495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22">
        <v>399374</v>
      </c>
      <c r="B210" s="22" t="s">
        <v>316</v>
      </c>
      <c r="C210" s="22">
        <v>4171.793</v>
      </c>
      <c r="D210" s="22">
        <v>5074.041</v>
      </c>
      <c r="E210" s="22">
        <v>0</v>
      </c>
      <c r="F210" s="22">
        <v>0</v>
      </c>
      <c r="G210" s="22">
        <v>0</v>
      </c>
      <c r="H210" s="22">
        <v>1</v>
      </c>
      <c r="I210" s="18">
        <v>4.028</v>
      </c>
      <c r="J210" s="18">
        <v>21.094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5.265</v>
      </c>
      <c r="Q210" s="20">
        <v>0</v>
      </c>
      <c r="R210" s="20">
        <v>1</v>
      </c>
      <c r="S210" s="21"/>
      <c r="T210" s="21"/>
      <c r="U210" s="21"/>
      <c r="V210" s="21"/>
      <c r="W210" s="21"/>
    </row>
    <row r="211" ht="16.5" spans="1:23">
      <c r="A211" s="22">
        <v>399375</v>
      </c>
      <c r="B211" s="22" t="s">
        <v>317</v>
      </c>
      <c r="C211" s="22">
        <v>5532.097</v>
      </c>
      <c r="D211" s="22">
        <v>6504.882</v>
      </c>
      <c r="E211" s="22">
        <v>0</v>
      </c>
      <c r="F211" s="22">
        <v>0</v>
      </c>
      <c r="G211" s="22">
        <v>0</v>
      </c>
      <c r="H211" s="22">
        <v>1</v>
      </c>
      <c r="I211" s="18">
        <v>6.6</v>
      </c>
      <c r="J211" s="18">
        <v>20.568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5.134</v>
      </c>
      <c r="Q211" s="20">
        <v>0</v>
      </c>
      <c r="R211" s="20">
        <v>1</v>
      </c>
      <c r="S211" s="21"/>
      <c r="T211" s="21"/>
      <c r="U211" s="21"/>
      <c r="V211" s="21"/>
      <c r="W211" s="21"/>
    </row>
    <row r="212" ht="16.5" spans="1:23">
      <c r="A212" s="22">
        <v>399376</v>
      </c>
      <c r="B212" s="22" t="s">
        <v>318</v>
      </c>
      <c r="C212" s="22">
        <v>5756.976</v>
      </c>
      <c r="D212" s="22">
        <v>7020.707</v>
      </c>
      <c r="E212" s="22">
        <v>0</v>
      </c>
      <c r="F212" s="22">
        <v>0</v>
      </c>
      <c r="G212" s="22">
        <v>0</v>
      </c>
      <c r="H212" s="22">
        <v>1</v>
      </c>
      <c r="I212" s="18">
        <v>0.813</v>
      </c>
      <c r="J212" s="18">
        <v>18.667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0.153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22">
        <v>399377</v>
      </c>
      <c r="B213" s="22" t="s">
        <v>319</v>
      </c>
      <c r="C213" s="22">
        <v>7360.809</v>
      </c>
      <c r="D213" s="22">
        <v>8276.304</v>
      </c>
      <c r="E213" s="22">
        <v>0</v>
      </c>
      <c r="F213" s="22">
        <v>0</v>
      </c>
      <c r="G213" s="22">
        <v>0</v>
      </c>
      <c r="H213" s="22">
        <v>1</v>
      </c>
      <c r="I213" s="18">
        <v>1.437</v>
      </c>
      <c r="J213" s="18">
        <v>12.339</v>
      </c>
      <c r="K213" s="20">
        <v>4</v>
      </c>
      <c r="L213" s="20">
        <v>2</v>
      </c>
      <c r="M213" s="20">
        <v>-1</v>
      </c>
      <c r="N213" s="20">
        <v>1</v>
      </c>
      <c r="O213" s="20">
        <v>0</v>
      </c>
      <c r="P213" s="20">
        <v>7.592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22">
        <v>399381</v>
      </c>
      <c r="B214" s="22" t="s">
        <v>320</v>
      </c>
      <c r="C214" s="22">
        <v>2911.649</v>
      </c>
      <c r="D214" s="22">
        <v>3398.41</v>
      </c>
      <c r="E214" s="22">
        <v>0</v>
      </c>
      <c r="F214" s="22">
        <v>0</v>
      </c>
      <c r="G214" s="22">
        <v>0</v>
      </c>
      <c r="H214" s="22">
        <v>1</v>
      </c>
      <c r="I214" s="18">
        <v>10.859</v>
      </c>
      <c r="J214" s="18">
        <v>23.627</v>
      </c>
      <c r="K214" s="20">
        <v>1</v>
      </c>
      <c r="L214" s="20">
        <v>0</v>
      </c>
      <c r="M214" s="20">
        <v>0</v>
      </c>
      <c r="N214" s="20">
        <v>0</v>
      </c>
      <c r="O214" s="20">
        <v>1</v>
      </c>
      <c r="P214" s="20">
        <v>15.596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2">
        <v>399382</v>
      </c>
      <c r="B215" s="22" t="s">
        <v>321</v>
      </c>
      <c r="C215" s="22">
        <v>3295.539</v>
      </c>
      <c r="D215" s="22">
        <v>4389.456</v>
      </c>
      <c r="E215" s="22">
        <v>0</v>
      </c>
      <c r="F215" s="22">
        <v>0</v>
      </c>
      <c r="G215" s="22">
        <v>0</v>
      </c>
      <c r="H215" s="22">
        <v>1</v>
      </c>
      <c r="I215" s="18">
        <v>2.417</v>
      </c>
      <c r="J215" s="18">
        <v>26.736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34.35</v>
      </c>
      <c r="Q215" s="20">
        <v>0</v>
      </c>
      <c r="R215" s="20">
        <v>1</v>
      </c>
      <c r="S215" s="21"/>
      <c r="T215" s="21"/>
      <c r="U215" s="21"/>
      <c r="V215" s="21"/>
      <c r="W215" s="21"/>
    </row>
    <row r="216" ht="16.5" spans="1:23">
      <c r="A216" s="22">
        <v>399383</v>
      </c>
      <c r="B216" s="22" t="s">
        <v>322</v>
      </c>
      <c r="C216" s="22">
        <v>2835.93</v>
      </c>
      <c r="D216" s="22">
        <v>3184.178</v>
      </c>
      <c r="E216" s="22">
        <v>0</v>
      </c>
      <c r="F216" s="22">
        <v>0</v>
      </c>
      <c r="G216" s="22">
        <v>0</v>
      </c>
      <c r="H216" s="22">
        <v>1</v>
      </c>
      <c r="I216" s="18">
        <v>3.514</v>
      </c>
      <c r="J216" s="18">
        <v>14.066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16.752</v>
      </c>
      <c r="Q216" s="20">
        <v>0</v>
      </c>
      <c r="R216" s="20">
        <v>1</v>
      </c>
      <c r="S216" s="21"/>
      <c r="T216" s="21"/>
      <c r="U216" s="21"/>
      <c r="V216" s="21"/>
      <c r="W216" s="21"/>
    </row>
    <row r="217" ht="16.5" spans="1:23">
      <c r="A217" s="22">
        <v>399389</v>
      </c>
      <c r="B217" s="22" t="s">
        <v>323</v>
      </c>
      <c r="C217" s="22">
        <v>6810.476</v>
      </c>
      <c r="D217" s="22">
        <v>8901.254</v>
      </c>
      <c r="E217" s="22">
        <v>0</v>
      </c>
      <c r="F217" s="22">
        <v>0</v>
      </c>
      <c r="G217" s="22">
        <v>0</v>
      </c>
      <c r="H217" s="22">
        <v>1</v>
      </c>
      <c r="I217" s="18">
        <v>3.536</v>
      </c>
      <c r="J217" s="18">
        <v>26.194</v>
      </c>
      <c r="K217" s="20">
        <v>1</v>
      </c>
      <c r="L217" s="20">
        <v>0</v>
      </c>
      <c r="M217" s="20">
        <v>0</v>
      </c>
      <c r="N217" s="20">
        <v>0</v>
      </c>
      <c r="O217" s="20">
        <v>0</v>
      </c>
      <c r="P217" s="20">
        <v>11.535</v>
      </c>
      <c r="Q217" s="20">
        <v>0</v>
      </c>
      <c r="R217" s="20">
        <v>1</v>
      </c>
      <c r="S217" s="21"/>
      <c r="T217" s="21"/>
      <c r="U217" s="21"/>
      <c r="V217" s="21"/>
      <c r="W217" s="21"/>
    </row>
    <row r="218" ht="16.5" spans="1:23">
      <c r="A218" s="22">
        <v>399390</v>
      </c>
      <c r="B218" s="22" t="s">
        <v>324</v>
      </c>
      <c r="C218" s="22">
        <v>2591.77</v>
      </c>
      <c r="D218" s="22">
        <v>2796.643</v>
      </c>
      <c r="E218" s="22">
        <v>0</v>
      </c>
      <c r="F218" s="22">
        <v>0</v>
      </c>
      <c r="G218" s="22">
        <v>0</v>
      </c>
      <c r="H218" s="22">
        <v>1</v>
      </c>
      <c r="I218" s="18">
        <v>3.722</v>
      </c>
      <c r="J218" s="18">
        <v>10.775</v>
      </c>
      <c r="K218" s="20">
        <v>4</v>
      </c>
      <c r="L218" s="20">
        <v>0</v>
      </c>
      <c r="M218" s="20">
        <v>0</v>
      </c>
      <c r="N218" s="20">
        <v>0</v>
      </c>
      <c r="O218" s="20">
        <v>0</v>
      </c>
      <c r="P218" s="20">
        <v>2.266</v>
      </c>
      <c r="Q218" s="20">
        <v>0</v>
      </c>
      <c r="R218" s="20">
        <v>1</v>
      </c>
      <c r="S218" s="21"/>
      <c r="T218" s="21"/>
      <c r="U218" s="21"/>
      <c r="V218" s="21"/>
      <c r="W218" s="21"/>
    </row>
    <row r="219" ht="16.5" spans="1:23">
      <c r="A219" s="22">
        <v>399401</v>
      </c>
      <c r="B219" s="22" t="s">
        <v>325</v>
      </c>
      <c r="C219" s="22">
        <v>4436.842</v>
      </c>
      <c r="D219" s="22">
        <v>5262.262</v>
      </c>
      <c r="E219" s="22">
        <v>0</v>
      </c>
      <c r="F219" s="22">
        <v>0</v>
      </c>
      <c r="G219" s="22">
        <v>0</v>
      </c>
      <c r="H219" s="22">
        <v>1</v>
      </c>
      <c r="I219" s="18">
        <v>2.335</v>
      </c>
      <c r="J219" s="18">
        <v>17.655</v>
      </c>
      <c r="K219" s="20">
        <v>4</v>
      </c>
      <c r="L219" s="20">
        <v>0</v>
      </c>
      <c r="M219" s="20">
        <v>0</v>
      </c>
      <c r="N219" s="20">
        <v>0</v>
      </c>
      <c r="O219" s="20">
        <v>0</v>
      </c>
      <c r="P219" s="20">
        <v>-4.286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22">
        <v>399404</v>
      </c>
      <c r="B220" s="22" t="s">
        <v>326</v>
      </c>
      <c r="C220" s="22">
        <v>6073.034</v>
      </c>
      <c r="D220" s="22">
        <v>6681.427</v>
      </c>
      <c r="E220" s="22">
        <v>0</v>
      </c>
      <c r="F220" s="22">
        <v>0</v>
      </c>
      <c r="G220" s="22">
        <v>0</v>
      </c>
      <c r="H220" s="22">
        <v>1</v>
      </c>
      <c r="I220" s="18">
        <v>1.799</v>
      </c>
      <c r="J220" s="18">
        <v>10.741</v>
      </c>
      <c r="K220" s="20">
        <v>4</v>
      </c>
      <c r="L220" s="20">
        <v>0</v>
      </c>
      <c r="M220" s="20">
        <v>-1</v>
      </c>
      <c r="N220" s="20">
        <v>1</v>
      </c>
      <c r="O220" s="20">
        <v>0</v>
      </c>
      <c r="P220" s="20">
        <v>3.281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2">
        <v>399406</v>
      </c>
      <c r="B221" s="22" t="s">
        <v>327</v>
      </c>
      <c r="C221" s="22">
        <v>13187.982</v>
      </c>
      <c r="D221" s="22">
        <v>14401.146</v>
      </c>
      <c r="E221" s="22">
        <v>0</v>
      </c>
      <c r="F221" s="22">
        <v>0</v>
      </c>
      <c r="G221" s="22">
        <v>0</v>
      </c>
      <c r="H221" s="22">
        <v>1</v>
      </c>
      <c r="I221" s="18">
        <v>1.561</v>
      </c>
      <c r="J221" s="18">
        <v>9.854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8.9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22">
        <v>399407</v>
      </c>
      <c r="B222" s="22" t="s">
        <v>328</v>
      </c>
      <c r="C222" s="22">
        <v>2843.976</v>
      </c>
      <c r="D222" s="22">
        <v>3520.814</v>
      </c>
      <c r="E222" s="22">
        <v>0</v>
      </c>
      <c r="F222" s="22">
        <v>0</v>
      </c>
      <c r="G222" s="22">
        <v>0</v>
      </c>
      <c r="H222" s="22">
        <v>1</v>
      </c>
      <c r="I222" s="18">
        <v>0.77</v>
      </c>
      <c r="J222" s="18">
        <v>19.846</v>
      </c>
      <c r="K222" s="20">
        <v>4</v>
      </c>
      <c r="L222" s="20">
        <v>0</v>
      </c>
      <c r="M222" s="20">
        <v>0</v>
      </c>
      <c r="N222" s="20">
        <v>0</v>
      </c>
      <c r="O222" s="20">
        <v>0</v>
      </c>
      <c r="P222" s="20">
        <v>8.278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22">
        <v>399408</v>
      </c>
      <c r="B223" s="22" t="s">
        <v>329</v>
      </c>
      <c r="C223" s="22">
        <v>14855.418</v>
      </c>
      <c r="D223" s="22">
        <v>16334.51</v>
      </c>
      <c r="E223" s="22">
        <v>0</v>
      </c>
      <c r="F223" s="22">
        <v>0</v>
      </c>
      <c r="G223" s="22">
        <v>0</v>
      </c>
      <c r="H223" s="22">
        <v>1</v>
      </c>
      <c r="I223" s="18">
        <v>1.937</v>
      </c>
      <c r="J223" s="18">
        <v>10.816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8.287</v>
      </c>
      <c r="Q223" s="20">
        <v>0</v>
      </c>
      <c r="R223" s="20">
        <v>1</v>
      </c>
      <c r="S223" s="21"/>
      <c r="T223" s="21"/>
      <c r="U223" s="21"/>
      <c r="V223" s="21"/>
      <c r="W223" s="21"/>
    </row>
    <row r="224" ht="16.5" spans="1:23">
      <c r="A224" s="22">
        <v>399410</v>
      </c>
      <c r="B224" s="22" t="s">
        <v>330</v>
      </c>
      <c r="C224" s="22">
        <v>2510.75</v>
      </c>
      <c r="D224" s="22">
        <v>3275.095</v>
      </c>
      <c r="E224" s="22">
        <v>0</v>
      </c>
      <c r="F224" s="22">
        <v>0</v>
      </c>
      <c r="G224" s="22">
        <v>0</v>
      </c>
      <c r="H224" s="22">
        <v>1</v>
      </c>
      <c r="I224" s="18">
        <v>9.709</v>
      </c>
      <c r="J224" s="18">
        <v>30.781</v>
      </c>
      <c r="K224" s="20">
        <v>2</v>
      </c>
      <c r="L224" s="20">
        <v>0</v>
      </c>
      <c r="M224" s="20">
        <v>-1</v>
      </c>
      <c r="N224" s="20">
        <v>1</v>
      </c>
      <c r="O224" s="20">
        <v>0</v>
      </c>
      <c r="P224" s="20">
        <v>-0.002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2">
        <v>399415</v>
      </c>
      <c r="B225" s="22" t="s">
        <v>331</v>
      </c>
      <c r="C225" s="22">
        <v>6587.355</v>
      </c>
      <c r="D225" s="22">
        <v>7756.033</v>
      </c>
      <c r="E225" s="22">
        <v>0</v>
      </c>
      <c r="F225" s="22">
        <v>0</v>
      </c>
      <c r="G225" s="22">
        <v>0</v>
      </c>
      <c r="H225" s="22">
        <v>1</v>
      </c>
      <c r="I225" s="18">
        <v>0.677</v>
      </c>
      <c r="J225" s="18">
        <v>15.643</v>
      </c>
      <c r="K225" s="20">
        <v>1</v>
      </c>
      <c r="L225" s="20">
        <v>0</v>
      </c>
      <c r="M225" s="20">
        <v>0</v>
      </c>
      <c r="N225" s="20">
        <v>0</v>
      </c>
      <c r="O225" s="20">
        <v>0</v>
      </c>
      <c r="P225" s="20">
        <v>8.993</v>
      </c>
      <c r="Q225" s="20">
        <v>0</v>
      </c>
      <c r="R225" s="20">
        <v>1</v>
      </c>
      <c r="S225" s="21"/>
      <c r="T225" s="21"/>
      <c r="U225" s="21"/>
      <c r="V225" s="21"/>
      <c r="W225" s="21"/>
    </row>
    <row r="226" ht="16.5" spans="1:23">
      <c r="A226" s="22">
        <v>399416</v>
      </c>
      <c r="B226" s="22" t="s">
        <v>332</v>
      </c>
      <c r="C226" s="22">
        <v>4504.757</v>
      </c>
      <c r="D226" s="22">
        <v>5328.255</v>
      </c>
      <c r="E226" s="22">
        <v>0</v>
      </c>
      <c r="F226" s="22">
        <v>0</v>
      </c>
      <c r="G226" s="22">
        <v>0</v>
      </c>
      <c r="H226" s="22">
        <v>1</v>
      </c>
      <c r="I226" s="18">
        <v>4.079</v>
      </c>
      <c r="J226" s="18">
        <v>18.904</v>
      </c>
      <c r="K226" s="20">
        <v>4</v>
      </c>
      <c r="L226" s="20">
        <v>0</v>
      </c>
      <c r="M226" s="20">
        <v>-1</v>
      </c>
      <c r="N226" s="20">
        <v>1</v>
      </c>
      <c r="O226" s="20">
        <v>0</v>
      </c>
      <c r="P226" s="20">
        <v>0.852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2">
        <v>399427</v>
      </c>
      <c r="B227" s="22" t="s">
        <v>333</v>
      </c>
      <c r="C227" s="22">
        <v>2139.628</v>
      </c>
      <c r="D227" s="22">
        <v>2475.492</v>
      </c>
      <c r="E227" s="22">
        <v>0</v>
      </c>
      <c r="F227" s="22">
        <v>0</v>
      </c>
      <c r="G227" s="22">
        <v>0</v>
      </c>
      <c r="H227" s="22">
        <v>1</v>
      </c>
      <c r="I227" s="18">
        <v>1.685</v>
      </c>
      <c r="J227" s="18">
        <v>15.024</v>
      </c>
      <c r="K227" s="20">
        <v>4</v>
      </c>
      <c r="L227" s="20">
        <v>1</v>
      </c>
      <c r="M227" s="20">
        <v>-1</v>
      </c>
      <c r="N227" s="20">
        <v>1</v>
      </c>
      <c r="O227" s="20">
        <v>0</v>
      </c>
      <c r="P227" s="20">
        <v>1.307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2">
        <v>399428</v>
      </c>
      <c r="B228" s="22" t="s">
        <v>334</v>
      </c>
      <c r="C228" s="22">
        <v>3940.019</v>
      </c>
      <c r="D228" s="22">
        <v>4740.855</v>
      </c>
      <c r="E228" s="22">
        <v>0</v>
      </c>
      <c r="F228" s="22">
        <v>0</v>
      </c>
      <c r="G228" s="22">
        <v>0</v>
      </c>
      <c r="H228" s="22">
        <v>1</v>
      </c>
      <c r="I228" s="18">
        <v>4.737</v>
      </c>
      <c r="J228" s="18">
        <v>20.829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0.597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2">
        <v>399429</v>
      </c>
      <c r="B229" s="22" t="s">
        <v>335</v>
      </c>
      <c r="C229" s="22">
        <v>1534.015</v>
      </c>
      <c r="D229" s="22">
        <v>1922.434</v>
      </c>
      <c r="E229" s="22">
        <v>0</v>
      </c>
      <c r="F229" s="22">
        <v>0</v>
      </c>
      <c r="G229" s="22">
        <v>0</v>
      </c>
      <c r="H229" s="22">
        <v>1</v>
      </c>
      <c r="I229" s="18">
        <v>7.414</v>
      </c>
      <c r="J229" s="18">
        <v>26.12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-3.348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2">
        <v>399436</v>
      </c>
      <c r="B230" s="22" t="s">
        <v>336</v>
      </c>
      <c r="C230" s="22">
        <v>3773.933</v>
      </c>
      <c r="D230" s="22">
        <v>4455.311</v>
      </c>
      <c r="E230" s="22">
        <v>0</v>
      </c>
      <c r="F230" s="22">
        <v>0</v>
      </c>
      <c r="G230" s="22">
        <v>0</v>
      </c>
      <c r="H230" s="22">
        <v>1</v>
      </c>
      <c r="I230" s="18">
        <v>5.234</v>
      </c>
      <c r="J230" s="18">
        <v>19.727</v>
      </c>
      <c r="K230" s="20">
        <v>4</v>
      </c>
      <c r="L230" s="20">
        <v>2</v>
      </c>
      <c r="M230" s="20">
        <v>-1</v>
      </c>
      <c r="N230" s="20">
        <v>1</v>
      </c>
      <c r="O230" s="20">
        <v>0</v>
      </c>
      <c r="P230" s="20">
        <v>8.8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22">
        <v>399438</v>
      </c>
      <c r="B231" s="22" t="s">
        <v>337</v>
      </c>
      <c r="C231" s="22">
        <v>1990.968</v>
      </c>
      <c r="D231" s="22">
        <v>2185.56</v>
      </c>
      <c r="E231" s="22">
        <v>0</v>
      </c>
      <c r="F231" s="22">
        <v>0</v>
      </c>
      <c r="G231" s="22">
        <v>0</v>
      </c>
      <c r="H231" s="22">
        <v>1</v>
      </c>
      <c r="I231" s="18">
        <v>7.245</v>
      </c>
      <c r="J231" s="18">
        <v>15.503</v>
      </c>
      <c r="K231" s="20">
        <v>1</v>
      </c>
      <c r="L231" s="20">
        <v>0</v>
      </c>
      <c r="M231" s="20">
        <v>0</v>
      </c>
      <c r="N231" s="20">
        <v>0</v>
      </c>
      <c r="O231" s="20">
        <v>0</v>
      </c>
      <c r="P231" s="20">
        <v>13.199</v>
      </c>
      <c r="Q231" s="20">
        <v>0</v>
      </c>
      <c r="R231" s="20">
        <v>1</v>
      </c>
      <c r="S231" s="21"/>
      <c r="T231" s="21"/>
      <c r="U231" s="21"/>
      <c r="V231" s="21"/>
      <c r="W231" s="21"/>
    </row>
    <row r="232" ht="16.5" spans="1:23">
      <c r="A232" s="22">
        <v>399439</v>
      </c>
      <c r="B232" s="22" t="s">
        <v>338</v>
      </c>
      <c r="C232" s="22">
        <v>1777.107</v>
      </c>
      <c r="D232" s="22">
        <v>2199.425</v>
      </c>
      <c r="E232" s="22">
        <v>0</v>
      </c>
      <c r="F232" s="22">
        <v>0</v>
      </c>
      <c r="G232" s="22">
        <v>0</v>
      </c>
      <c r="H232" s="22">
        <v>1</v>
      </c>
      <c r="I232" s="18">
        <v>12.514</v>
      </c>
      <c r="J232" s="18">
        <v>29.313</v>
      </c>
      <c r="K232" s="20">
        <v>2</v>
      </c>
      <c r="L232" s="20">
        <v>0</v>
      </c>
      <c r="M232" s="20">
        <v>0</v>
      </c>
      <c r="N232" s="20">
        <v>1</v>
      </c>
      <c r="O232" s="20">
        <v>0</v>
      </c>
      <c r="P232" s="20">
        <v>25.55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22">
        <v>399440</v>
      </c>
      <c r="B233" s="22" t="s">
        <v>339</v>
      </c>
      <c r="C233" s="22">
        <v>1375.738</v>
      </c>
      <c r="D233" s="22">
        <v>1600.63</v>
      </c>
      <c r="E233" s="22">
        <v>0</v>
      </c>
      <c r="F233" s="22">
        <v>0</v>
      </c>
      <c r="G233" s="22">
        <v>0</v>
      </c>
      <c r="H233" s="22">
        <v>1</v>
      </c>
      <c r="I233" s="18">
        <v>2.627</v>
      </c>
      <c r="J233" s="18">
        <v>16.308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17.396</v>
      </c>
      <c r="Q233" s="20">
        <v>0</v>
      </c>
      <c r="R233" s="20">
        <v>1</v>
      </c>
      <c r="S233" s="21"/>
      <c r="T233" s="21"/>
      <c r="U233" s="21"/>
      <c r="V233" s="21"/>
      <c r="W233" s="21"/>
    </row>
    <row r="234" ht="16.5" spans="1:23">
      <c r="A234" s="22">
        <v>399551</v>
      </c>
      <c r="B234" s="22" t="s">
        <v>340</v>
      </c>
      <c r="C234" s="22">
        <v>9365.544</v>
      </c>
      <c r="D234" s="22">
        <v>11621.935</v>
      </c>
      <c r="E234" s="22">
        <v>0</v>
      </c>
      <c r="F234" s="22">
        <v>0</v>
      </c>
      <c r="G234" s="22">
        <v>0</v>
      </c>
      <c r="H234" s="22">
        <v>1</v>
      </c>
      <c r="I234" s="18">
        <v>3.104</v>
      </c>
      <c r="J234" s="18">
        <v>21.916</v>
      </c>
      <c r="K234" s="20">
        <v>1</v>
      </c>
      <c r="L234" s="20">
        <v>0</v>
      </c>
      <c r="M234" s="20">
        <v>0</v>
      </c>
      <c r="N234" s="20">
        <v>0</v>
      </c>
      <c r="O234" s="20">
        <v>0</v>
      </c>
      <c r="P234" s="20">
        <v>10.715</v>
      </c>
      <c r="Q234" s="20">
        <v>0</v>
      </c>
      <c r="R234" s="20">
        <v>1</v>
      </c>
      <c r="S234" s="21"/>
      <c r="T234" s="21"/>
      <c r="U234" s="21"/>
      <c r="V234" s="21"/>
      <c r="W234" s="21"/>
    </row>
    <row r="235" ht="16.5" spans="1:23">
      <c r="A235" s="22">
        <v>399604</v>
      </c>
      <c r="B235" s="22" t="s">
        <v>341</v>
      </c>
      <c r="C235" s="22">
        <v>1929.022</v>
      </c>
      <c r="D235" s="22">
        <v>2148.39</v>
      </c>
      <c r="E235" s="22">
        <v>0</v>
      </c>
      <c r="F235" s="22">
        <v>0</v>
      </c>
      <c r="G235" s="22">
        <v>0</v>
      </c>
      <c r="H235" s="22">
        <v>1</v>
      </c>
      <c r="I235" s="18">
        <v>3.865</v>
      </c>
      <c r="J235" s="18">
        <v>13.682</v>
      </c>
      <c r="K235" s="20">
        <v>4</v>
      </c>
      <c r="L235" s="20">
        <v>0</v>
      </c>
      <c r="M235" s="20">
        <v>0</v>
      </c>
      <c r="N235" s="20">
        <v>0</v>
      </c>
      <c r="O235" s="20">
        <v>0</v>
      </c>
      <c r="P235" s="20">
        <v>4.702</v>
      </c>
      <c r="Q235" s="20">
        <v>0</v>
      </c>
      <c r="R235" s="20">
        <v>1</v>
      </c>
      <c r="S235" s="21"/>
      <c r="T235" s="21"/>
      <c r="U235" s="21"/>
      <c r="V235" s="21"/>
      <c r="W235" s="21"/>
    </row>
    <row r="236" ht="16.5" spans="1:23">
      <c r="A236" s="22">
        <v>399613</v>
      </c>
      <c r="B236" s="22" t="s">
        <v>342</v>
      </c>
      <c r="C236" s="22">
        <v>3130.652</v>
      </c>
      <c r="D236" s="22">
        <v>3843.502</v>
      </c>
      <c r="E236" s="22">
        <v>0</v>
      </c>
      <c r="F236" s="22">
        <v>0</v>
      </c>
      <c r="G236" s="22">
        <v>0</v>
      </c>
      <c r="H236" s="22">
        <v>1</v>
      </c>
      <c r="I236" s="18">
        <v>10.015</v>
      </c>
      <c r="J236" s="18">
        <v>26.705</v>
      </c>
      <c r="K236" s="20">
        <v>4</v>
      </c>
      <c r="L236" s="20">
        <v>1</v>
      </c>
      <c r="M236" s="20">
        <v>0</v>
      </c>
      <c r="N236" s="20">
        <v>1</v>
      </c>
      <c r="O236" s="20">
        <v>0</v>
      </c>
      <c r="P236" s="20">
        <v>-3.205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22">
        <v>399614</v>
      </c>
      <c r="B237" s="22" t="s">
        <v>343</v>
      </c>
      <c r="C237" s="22">
        <v>3231.505</v>
      </c>
      <c r="D237" s="22">
        <v>4279.676</v>
      </c>
      <c r="E237" s="22">
        <v>0</v>
      </c>
      <c r="F237" s="22">
        <v>0</v>
      </c>
      <c r="G237" s="22">
        <v>0</v>
      </c>
      <c r="H237" s="22">
        <v>1</v>
      </c>
      <c r="I237" s="18">
        <v>4.676</v>
      </c>
      <c r="J237" s="18">
        <v>28.022</v>
      </c>
      <c r="K237" s="20">
        <v>4</v>
      </c>
      <c r="L237" s="20">
        <v>0</v>
      </c>
      <c r="M237" s="20">
        <v>-1</v>
      </c>
      <c r="N237" s="20">
        <v>1</v>
      </c>
      <c r="O237" s="20">
        <v>0</v>
      </c>
      <c r="P237" s="20">
        <v>5.645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22">
        <v>399615</v>
      </c>
      <c r="B238" s="22" t="s">
        <v>344</v>
      </c>
      <c r="C238" s="22">
        <v>3916.702</v>
      </c>
      <c r="D238" s="22">
        <v>4488.362</v>
      </c>
      <c r="E238" s="22">
        <v>0</v>
      </c>
      <c r="F238" s="22">
        <v>0</v>
      </c>
      <c r="G238" s="22">
        <v>0</v>
      </c>
      <c r="H238" s="22">
        <v>1</v>
      </c>
      <c r="I238" s="18">
        <v>3.557</v>
      </c>
      <c r="J238" s="18">
        <v>15.841</v>
      </c>
      <c r="K238" s="20">
        <v>4</v>
      </c>
      <c r="L238" s="20">
        <v>0</v>
      </c>
      <c r="M238" s="20">
        <v>0</v>
      </c>
      <c r="N238" s="20">
        <v>1</v>
      </c>
      <c r="O238" s="20">
        <v>0</v>
      </c>
      <c r="P238" s="20">
        <v>20.594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22">
        <v>399621</v>
      </c>
      <c r="B239" s="22" t="s">
        <v>345</v>
      </c>
      <c r="C239" s="22">
        <v>9771.777</v>
      </c>
      <c r="D239" s="22">
        <v>13725.033</v>
      </c>
      <c r="E239" s="22">
        <v>0</v>
      </c>
      <c r="F239" s="22">
        <v>0</v>
      </c>
      <c r="G239" s="22">
        <v>0</v>
      </c>
      <c r="H239" s="22">
        <v>1</v>
      </c>
      <c r="I239" s="18">
        <v>0.98</v>
      </c>
      <c r="J239" s="18">
        <v>29.501</v>
      </c>
      <c r="K239" s="20">
        <v>1</v>
      </c>
      <c r="L239" s="20">
        <v>0</v>
      </c>
      <c r="M239" s="20">
        <v>0</v>
      </c>
      <c r="N239" s="20">
        <v>0</v>
      </c>
      <c r="O239" s="20">
        <v>1</v>
      </c>
      <c r="P239" s="20">
        <v>20.186</v>
      </c>
      <c r="Q239" s="20">
        <v>0</v>
      </c>
      <c r="R239" s="20">
        <v>1</v>
      </c>
      <c r="S239" s="21"/>
      <c r="T239" s="21"/>
      <c r="U239" s="21"/>
      <c r="V239" s="21"/>
      <c r="W239" s="21"/>
    </row>
    <row r="240" ht="16.5" spans="1:23">
      <c r="A240" s="22">
        <v>399622</v>
      </c>
      <c r="B240" s="22" t="s">
        <v>346</v>
      </c>
      <c r="C240" s="22">
        <v>1679.879</v>
      </c>
      <c r="D240" s="22">
        <v>1880.805</v>
      </c>
      <c r="E240" s="22">
        <v>0</v>
      </c>
      <c r="F240" s="22">
        <v>0</v>
      </c>
      <c r="G240" s="22">
        <v>0</v>
      </c>
      <c r="H240" s="22">
        <v>1</v>
      </c>
      <c r="I240" s="18">
        <v>10.951</v>
      </c>
      <c r="J240" s="18">
        <v>20.464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-7.079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2">
        <v>399623</v>
      </c>
      <c r="B241" s="22" t="s">
        <v>347</v>
      </c>
      <c r="C241" s="22">
        <v>8349.829</v>
      </c>
      <c r="D241" s="22">
        <v>9638.359</v>
      </c>
      <c r="E241" s="22">
        <v>0</v>
      </c>
      <c r="F241" s="22">
        <v>0</v>
      </c>
      <c r="G241" s="22">
        <v>0</v>
      </c>
      <c r="H241" s="22">
        <v>1</v>
      </c>
      <c r="I241" s="18">
        <v>1.108</v>
      </c>
      <c r="J241" s="18">
        <v>14.329</v>
      </c>
      <c r="K241" s="20">
        <v>3</v>
      </c>
      <c r="L241" s="20">
        <v>0</v>
      </c>
      <c r="M241" s="20">
        <v>0</v>
      </c>
      <c r="N241" s="20">
        <v>0</v>
      </c>
      <c r="O241" s="20">
        <v>0</v>
      </c>
      <c r="P241" s="20">
        <v>0.614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22">
        <v>399624</v>
      </c>
      <c r="B242" s="22" t="s">
        <v>348</v>
      </c>
      <c r="C242" s="22">
        <v>2358.371</v>
      </c>
      <c r="D242" s="22">
        <v>2830.713</v>
      </c>
      <c r="E242" s="22">
        <v>0</v>
      </c>
      <c r="F242" s="22">
        <v>0</v>
      </c>
      <c r="G242" s="22">
        <v>0</v>
      </c>
      <c r="H242" s="22">
        <v>1</v>
      </c>
      <c r="I242" s="18">
        <v>0.897</v>
      </c>
      <c r="J242" s="18">
        <v>17.434</v>
      </c>
      <c r="K242" s="20">
        <v>2</v>
      </c>
      <c r="L242" s="20">
        <v>0</v>
      </c>
      <c r="M242" s="20">
        <v>1</v>
      </c>
      <c r="N242" s="20">
        <v>-1</v>
      </c>
      <c r="O242" s="20">
        <v>0</v>
      </c>
      <c r="P242" s="20">
        <v>5.917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22">
        <v>399627</v>
      </c>
      <c r="B243" s="22" t="s">
        <v>349</v>
      </c>
      <c r="C243" s="22">
        <v>2384.759</v>
      </c>
      <c r="D243" s="22">
        <v>2637.737</v>
      </c>
      <c r="E243" s="22">
        <v>0</v>
      </c>
      <c r="F243" s="22">
        <v>0</v>
      </c>
      <c r="G243" s="22">
        <v>0</v>
      </c>
      <c r="H243" s="22">
        <v>1</v>
      </c>
      <c r="I243" s="18">
        <v>2.821</v>
      </c>
      <c r="J243" s="18">
        <v>12.141</v>
      </c>
      <c r="K243" s="20">
        <v>4</v>
      </c>
      <c r="L243" s="20">
        <v>0</v>
      </c>
      <c r="M243" s="20">
        <v>-1</v>
      </c>
      <c r="N243" s="20">
        <v>1</v>
      </c>
      <c r="O243" s="20">
        <v>0</v>
      </c>
      <c r="P243" s="20">
        <v>13.198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2">
        <v>399628</v>
      </c>
      <c r="B244" s="22" t="s">
        <v>350</v>
      </c>
      <c r="C244" s="22">
        <v>2196.389</v>
      </c>
      <c r="D244" s="22">
        <v>2618.851</v>
      </c>
      <c r="E244" s="22">
        <v>0</v>
      </c>
      <c r="F244" s="22">
        <v>0</v>
      </c>
      <c r="G244" s="22">
        <v>0</v>
      </c>
      <c r="H244" s="22">
        <v>1</v>
      </c>
      <c r="I244" s="18">
        <v>3.046</v>
      </c>
      <c r="J244" s="18">
        <v>18.686</v>
      </c>
      <c r="K244" s="20">
        <v>3</v>
      </c>
      <c r="L244" s="20">
        <v>0</v>
      </c>
      <c r="M244" s="20">
        <v>1</v>
      </c>
      <c r="N244" s="20">
        <v>-1</v>
      </c>
      <c r="O244" s="20">
        <v>0</v>
      </c>
      <c r="P244" s="20">
        <v>4.648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22">
        <v>399629</v>
      </c>
      <c r="B245" s="22" t="s">
        <v>351</v>
      </c>
      <c r="C245" s="22">
        <v>2760.673</v>
      </c>
      <c r="D245" s="22">
        <v>3098.466</v>
      </c>
      <c r="E245" s="22">
        <v>0</v>
      </c>
      <c r="F245" s="22">
        <v>0</v>
      </c>
      <c r="G245" s="22">
        <v>0</v>
      </c>
      <c r="H245" s="22">
        <v>1</v>
      </c>
      <c r="I245" s="18">
        <v>3.58</v>
      </c>
      <c r="J245" s="18">
        <v>14.092</v>
      </c>
      <c r="K245" s="20">
        <v>2</v>
      </c>
      <c r="L245" s="20">
        <v>0</v>
      </c>
      <c r="M245" s="20">
        <v>0</v>
      </c>
      <c r="N245" s="20">
        <v>0</v>
      </c>
      <c r="O245" s="20">
        <v>0</v>
      </c>
      <c r="P245" s="20">
        <v>14.309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22">
        <v>399630</v>
      </c>
      <c r="B246" s="22" t="s">
        <v>352</v>
      </c>
      <c r="C246" s="22">
        <v>1646.088</v>
      </c>
      <c r="D246" s="22">
        <v>1879.4</v>
      </c>
      <c r="E246" s="22">
        <v>0</v>
      </c>
      <c r="F246" s="22">
        <v>0</v>
      </c>
      <c r="G246" s="22">
        <v>0</v>
      </c>
      <c r="H246" s="22">
        <v>1</v>
      </c>
      <c r="I246" s="18">
        <v>1.985</v>
      </c>
      <c r="J246" s="18">
        <v>14.153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-7.397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22">
        <v>399631</v>
      </c>
      <c r="B247" s="22" t="s">
        <v>353</v>
      </c>
      <c r="C247" s="22">
        <v>2164.733</v>
      </c>
      <c r="D247" s="22">
        <v>2362.142</v>
      </c>
      <c r="E247" s="22">
        <v>0</v>
      </c>
      <c r="F247" s="22">
        <v>0</v>
      </c>
      <c r="G247" s="22">
        <v>0</v>
      </c>
      <c r="H247" s="22">
        <v>1</v>
      </c>
      <c r="I247" s="18">
        <v>1.756</v>
      </c>
      <c r="J247" s="18">
        <v>9.966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2">
        <v>399633</v>
      </c>
      <c r="B248" s="22" t="s">
        <v>354</v>
      </c>
      <c r="C248" s="22">
        <v>5765.662</v>
      </c>
      <c r="D248" s="22">
        <v>6727.662</v>
      </c>
      <c r="E248" s="22">
        <v>0</v>
      </c>
      <c r="F248" s="22">
        <v>0</v>
      </c>
      <c r="G248" s="22">
        <v>0</v>
      </c>
      <c r="H248" s="22">
        <v>1</v>
      </c>
      <c r="I248" s="18">
        <v>1.019</v>
      </c>
      <c r="J248" s="18">
        <v>15.172</v>
      </c>
      <c r="K248" s="20">
        <v>4</v>
      </c>
      <c r="L248" s="20">
        <v>0</v>
      </c>
      <c r="M248" s="20">
        <v>0</v>
      </c>
      <c r="N248" s="20">
        <v>0</v>
      </c>
      <c r="O248" s="20">
        <v>0</v>
      </c>
      <c r="P248" s="20">
        <v>18.777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22">
        <v>399634</v>
      </c>
      <c r="B249" s="22" t="s">
        <v>355</v>
      </c>
      <c r="C249" s="22">
        <v>3996.397</v>
      </c>
      <c r="D249" s="22">
        <v>4647.536</v>
      </c>
      <c r="E249" s="22">
        <v>0</v>
      </c>
      <c r="F249" s="22">
        <v>0</v>
      </c>
      <c r="G249" s="22">
        <v>0</v>
      </c>
      <c r="H249" s="22">
        <v>1</v>
      </c>
      <c r="I249" s="18">
        <v>1.404</v>
      </c>
      <c r="J249" s="18">
        <v>15.218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8.528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22">
        <v>399636</v>
      </c>
      <c r="B250" s="22" t="s">
        <v>356</v>
      </c>
      <c r="C250" s="22">
        <v>7287.942</v>
      </c>
      <c r="D250" s="22">
        <v>8532.169</v>
      </c>
      <c r="E250" s="22">
        <v>0</v>
      </c>
      <c r="F250" s="22">
        <v>0</v>
      </c>
      <c r="G250" s="22">
        <v>0</v>
      </c>
      <c r="H250" s="22">
        <v>1</v>
      </c>
      <c r="I250" s="18">
        <v>3.607</v>
      </c>
      <c r="J250" s="18">
        <v>17.663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13.611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22">
        <v>399639</v>
      </c>
      <c r="B251" s="22" t="s">
        <v>357</v>
      </c>
      <c r="C251" s="22">
        <v>2008.079</v>
      </c>
      <c r="D251" s="22">
        <v>2538.991</v>
      </c>
      <c r="E251" s="22">
        <v>0</v>
      </c>
      <c r="F251" s="22">
        <v>0</v>
      </c>
      <c r="G251" s="22">
        <v>0</v>
      </c>
      <c r="H251" s="22">
        <v>1</v>
      </c>
      <c r="I251" s="18">
        <v>3.689</v>
      </c>
      <c r="J251" s="18">
        <v>23.828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9.939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22">
        <v>399648</v>
      </c>
      <c r="B252" s="22" t="s">
        <v>358</v>
      </c>
      <c r="C252" s="22">
        <v>11408.465</v>
      </c>
      <c r="D252" s="22">
        <v>12739.144</v>
      </c>
      <c r="E252" s="22">
        <v>0</v>
      </c>
      <c r="F252" s="22">
        <v>0</v>
      </c>
      <c r="G252" s="22">
        <v>0</v>
      </c>
      <c r="H252" s="22">
        <v>1</v>
      </c>
      <c r="I252" s="18">
        <v>1.215</v>
      </c>
      <c r="J252" s="18">
        <v>11.534</v>
      </c>
      <c r="K252" s="20">
        <v>4</v>
      </c>
      <c r="L252" s="20">
        <v>2</v>
      </c>
      <c r="M252" s="20">
        <v>0</v>
      </c>
      <c r="N252" s="20">
        <v>1</v>
      </c>
      <c r="O252" s="20">
        <v>0</v>
      </c>
      <c r="P252" s="20">
        <v>8.774</v>
      </c>
      <c r="Q252" s="20">
        <v>1</v>
      </c>
      <c r="R252" s="20">
        <v>0</v>
      </c>
      <c r="S252" s="21"/>
      <c r="T252" s="21"/>
      <c r="U252" s="21"/>
      <c r="V252" s="21"/>
      <c r="W252" s="21"/>
    </row>
    <row r="253" ht="16.5" spans="1:23">
      <c r="A253" s="22">
        <v>399657</v>
      </c>
      <c r="B253" s="22" t="s">
        <v>359</v>
      </c>
      <c r="C253" s="22">
        <v>6742.945</v>
      </c>
      <c r="D253" s="22">
        <v>7719.755</v>
      </c>
      <c r="E253" s="22">
        <v>0</v>
      </c>
      <c r="F253" s="22">
        <v>0</v>
      </c>
      <c r="G253" s="22">
        <v>0</v>
      </c>
      <c r="H253" s="22">
        <v>1</v>
      </c>
      <c r="I253" s="18">
        <v>1.749</v>
      </c>
      <c r="J253" s="18">
        <v>14.181</v>
      </c>
      <c r="K253" s="20">
        <v>4</v>
      </c>
      <c r="L253" s="20">
        <v>0</v>
      </c>
      <c r="M253" s="20">
        <v>-1</v>
      </c>
      <c r="N253" s="20">
        <v>1</v>
      </c>
      <c r="O253" s="20">
        <v>0</v>
      </c>
      <c r="P253" s="20">
        <v>2.112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22">
        <v>399659</v>
      </c>
      <c r="B254" s="22" t="s">
        <v>360</v>
      </c>
      <c r="C254" s="22">
        <v>4384.151</v>
      </c>
      <c r="D254" s="22">
        <v>5104.877</v>
      </c>
      <c r="E254" s="22">
        <v>0</v>
      </c>
      <c r="F254" s="22">
        <v>0</v>
      </c>
      <c r="G254" s="22">
        <v>0</v>
      </c>
      <c r="H254" s="22">
        <v>1</v>
      </c>
      <c r="I254" s="18">
        <v>1.89</v>
      </c>
      <c r="J254" s="18">
        <v>15.741</v>
      </c>
      <c r="K254" s="20">
        <v>3</v>
      </c>
      <c r="L254" s="20">
        <v>0</v>
      </c>
      <c r="M254" s="20">
        <v>0</v>
      </c>
      <c r="N254" s="20">
        <v>0</v>
      </c>
      <c r="O254" s="20">
        <v>0</v>
      </c>
      <c r="P254" s="20">
        <v>4.493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22">
        <v>399662</v>
      </c>
      <c r="B255" s="22" t="s">
        <v>361</v>
      </c>
      <c r="C255" s="22">
        <v>2194.581</v>
      </c>
      <c r="D255" s="22">
        <v>2680.191</v>
      </c>
      <c r="E255" s="22">
        <v>0</v>
      </c>
      <c r="F255" s="22">
        <v>0</v>
      </c>
      <c r="G255" s="22">
        <v>0</v>
      </c>
      <c r="H255" s="22">
        <v>1</v>
      </c>
      <c r="I255" s="18">
        <v>1.508</v>
      </c>
      <c r="J255" s="18">
        <v>19.354</v>
      </c>
      <c r="K255" s="20">
        <v>1</v>
      </c>
      <c r="L255" s="20">
        <v>0</v>
      </c>
      <c r="M255" s="20">
        <v>0</v>
      </c>
      <c r="N255" s="20">
        <v>0</v>
      </c>
      <c r="O255" s="20">
        <v>0</v>
      </c>
      <c r="P255" s="20">
        <v>11.913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22">
        <v>399663</v>
      </c>
      <c r="B256" s="22" t="s">
        <v>362</v>
      </c>
      <c r="C256" s="22">
        <v>1906.365</v>
      </c>
      <c r="D256" s="22">
        <v>2079.275</v>
      </c>
      <c r="E256" s="22">
        <v>0</v>
      </c>
      <c r="F256" s="22">
        <v>0</v>
      </c>
      <c r="G256" s="22">
        <v>0</v>
      </c>
      <c r="H256" s="22">
        <v>1</v>
      </c>
      <c r="I256" s="18">
        <v>2.464</v>
      </c>
      <c r="J256" s="18">
        <v>10.575</v>
      </c>
      <c r="K256" s="20">
        <v>4</v>
      </c>
      <c r="L256" s="20">
        <v>1</v>
      </c>
      <c r="M256" s="20">
        <v>-1</v>
      </c>
      <c r="N256" s="20">
        <v>1</v>
      </c>
      <c r="O256" s="20">
        <v>0</v>
      </c>
      <c r="P256" s="20">
        <v>11.419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22">
        <v>399665</v>
      </c>
      <c r="B257" s="22" t="s">
        <v>363</v>
      </c>
      <c r="C257" s="22">
        <v>2251.554</v>
      </c>
      <c r="D257" s="22">
        <v>2515.662</v>
      </c>
      <c r="E257" s="22">
        <v>0</v>
      </c>
      <c r="F257" s="22">
        <v>0</v>
      </c>
      <c r="G257" s="22">
        <v>0</v>
      </c>
      <c r="H257" s="22">
        <v>1</v>
      </c>
      <c r="I257" s="18">
        <v>1.978</v>
      </c>
      <c r="J257" s="18">
        <v>12.268</v>
      </c>
      <c r="K257" s="20">
        <v>0</v>
      </c>
      <c r="L257" s="20">
        <v>0</v>
      </c>
      <c r="M257" s="20">
        <v>0</v>
      </c>
      <c r="N257" s="20">
        <v>1</v>
      </c>
      <c r="O257" s="20">
        <v>1</v>
      </c>
      <c r="P257" s="20">
        <v>23.806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22">
        <v>399666</v>
      </c>
      <c r="B258" s="22" t="s">
        <v>364</v>
      </c>
      <c r="C258" s="22">
        <v>1873.201</v>
      </c>
      <c r="D258" s="22">
        <v>2302.73</v>
      </c>
      <c r="E258" s="22">
        <v>0</v>
      </c>
      <c r="F258" s="22">
        <v>0</v>
      </c>
      <c r="G258" s="22">
        <v>0</v>
      </c>
      <c r="H258" s="22">
        <v>1</v>
      </c>
      <c r="I258" s="18">
        <v>0.574</v>
      </c>
      <c r="J258" s="18">
        <v>19.12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-5.306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22">
        <v>399678</v>
      </c>
      <c r="B259" s="22" t="s">
        <v>365</v>
      </c>
      <c r="C259" s="22">
        <v>540.514</v>
      </c>
      <c r="D259" s="22">
        <v>657.963</v>
      </c>
      <c r="E259" s="22">
        <v>0</v>
      </c>
      <c r="F259" s="22">
        <v>0</v>
      </c>
      <c r="G259" s="22">
        <v>0</v>
      </c>
      <c r="H259" s="22">
        <v>1</v>
      </c>
      <c r="I259" s="18">
        <v>4.662</v>
      </c>
      <c r="J259" s="18">
        <v>21.68</v>
      </c>
      <c r="K259" s="20">
        <v>2</v>
      </c>
      <c r="L259" s="20">
        <v>0</v>
      </c>
      <c r="M259" s="20">
        <v>0</v>
      </c>
      <c r="N259" s="20">
        <v>1</v>
      </c>
      <c r="O259" s="20">
        <v>0</v>
      </c>
      <c r="P259" s="20">
        <v>5.437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22">
        <v>399679</v>
      </c>
      <c r="B260" s="22" t="s">
        <v>366</v>
      </c>
      <c r="C260" s="22">
        <v>5758.964</v>
      </c>
      <c r="D260" s="22">
        <v>7070.999</v>
      </c>
      <c r="E260" s="22">
        <v>0</v>
      </c>
      <c r="F260" s="22">
        <v>0</v>
      </c>
      <c r="G260" s="22">
        <v>0</v>
      </c>
      <c r="H260" s="22">
        <v>1</v>
      </c>
      <c r="I260" s="18">
        <v>2.592</v>
      </c>
      <c r="J260" s="18">
        <v>20.666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10.472</v>
      </c>
      <c r="Q260" s="20">
        <v>0</v>
      </c>
      <c r="R260" s="20">
        <v>1</v>
      </c>
      <c r="S260" s="21"/>
      <c r="T260" s="21"/>
      <c r="U260" s="21"/>
      <c r="V260" s="21"/>
      <c r="W260" s="21"/>
    </row>
    <row r="261" ht="16.5" spans="1:23">
      <c r="A261" s="22">
        <v>399680</v>
      </c>
      <c r="B261" s="22" t="s">
        <v>367</v>
      </c>
      <c r="C261" s="22">
        <v>682.432</v>
      </c>
      <c r="D261" s="22">
        <v>903.394</v>
      </c>
      <c r="E261" s="22">
        <v>0</v>
      </c>
      <c r="F261" s="22">
        <v>0</v>
      </c>
      <c r="G261" s="22">
        <v>0</v>
      </c>
      <c r="H261" s="22">
        <v>1</v>
      </c>
      <c r="I261" s="18">
        <v>11.234</v>
      </c>
      <c r="J261" s="18">
        <v>32.946</v>
      </c>
      <c r="K261" s="20">
        <v>4</v>
      </c>
      <c r="L261" s="20">
        <v>0</v>
      </c>
      <c r="M261" s="20">
        <v>0</v>
      </c>
      <c r="N261" s="20">
        <v>1</v>
      </c>
      <c r="O261" s="20">
        <v>0</v>
      </c>
      <c r="P261" s="20">
        <v>6.392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22">
        <v>399681</v>
      </c>
      <c r="B262" s="22" t="s">
        <v>368</v>
      </c>
      <c r="C262" s="22">
        <v>1127.437</v>
      </c>
      <c r="D262" s="22">
        <v>1499.788</v>
      </c>
      <c r="E262" s="22">
        <v>0</v>
      </c>
      <c r="F262" s="22">
        <v>0</v>
      </c>
      <c r="G262" s="22">
        <v>0</v>
      </c>
      <c r="H262" s="22">
        <v>1</v>
      </c>
      <c r="I262" s="18">
        <v>4.745</v>
      </c>
      <c r="J262" s="18">
        <v>28.394</v>
      </c>
      <c r="K262" s="20">
        <v>4</v>
      </c>
      <c r="L262" s="20">
        <v>0</v>
      </c>
      <c r="M262" s="20">
        <v>0</v>
      </c>
      <c r="N262" s="20">
        <v>1</v>
      </c>
      <c r="O262" s="20">
        <v>0</v>
      </c>
      <c r="P262" s="20">
        <v>8.112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22">
        <v>399682</v>
      </c>
      <c r="B263" s="22" t="s">
        <v>369</v>
      </c>
      <c r="C263" s="22">
        <v>1796.32</v>
      </c>
      <c r="D263" s="22">
        <v>2029.77</v>
      </c>
      <c r="E263" s="22">
        <v>0</v>
      </c>
      <c r="F263" s="22">
        <v>0</v>
      </c>
      <c r="G263" s="22">
        <v>0</v>
      </c>
      <c r="H263" s="22">
        <v>1</v>
      </c>
      <c r="I263" s="18">
        <v>3.823</v>
      </c>
      <c r="J263" s="18">
        <v>14.885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1.388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22">
        <v>399689</v>
      </c>
      <c r="B264" s="22" t="s">
        <v>370</v>
      </c>
      <c r="C264" s="22">
        <v>830.652</v>
      </c>
      <c r="D264" s="22">
        <v>933.418</v>
      </c>
      <c r="E264" s="22">
        <v>0</v>
      </c>
      <c r="F264" s="22">
        <v>0</v>
      </c>
      <c r="G264" s="22">
        <v>0</v>
      </c>
      <c r="H264" s="22">
        <v>1</v>
      </c>
      <c r="I264" s="18">
        <v>11.778</v>
      </c>
      <c r="J264" s="18">
        <v>21.491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-3.23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22">
        <v>399694</v>
      </c>
      <c r="B265" s="22" t="s">
        <v>371</v>
      </c>
      <c r="C265" s="22">
        <v>3886.761</v>
      </c>
      <c r="D265" s="22">
        <v>4824.799</v>
      </c>
      <c r="E265" s="22">
        <v>0</v>
      </c>
      <c r="F265" s="22">
        <v>0</v>
      </c>
      <c r="G265" s="22">
        <v>0</v>
      </c>
      <c r="H265" s="22">
        <v>1</v>
      </c>
      <c r="I265" s="18">
        <v>0.095</v>
      </c>
      <c r="J265" s="18">
        <v>19.519</v>
      </c>
      <c r="K265" s="20">
        <v>4</v>
      </c>
      <c r="L265" s="20">
        <v>1</v>
      </c>
      <c r="M265" s="20">
        <v>-1</v>
      </c>
      <c r="N265" s="20">
        <v>1</v>
      </c>
      <c r="O265" s="20">
        <v>0</v>
      </c>
      <c r="P265" s="20">
        <v>9.934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22">
        <v>399695</v>
      </c>
      <c r="B266" s="22" t="s">
        <v>372</v>
      </c>
      <c r="C266" s="22">
        <v>2732.156</v>
      </c>
      <c r="D266" s="22">
        <v>3242.94</v>
      </c>
      <c r="E266" s="22">
        <v>0</v>
      </c>
      <c r="F266" s="22">
        <v>0</v>
      </c>
      <c r="G266" s="22">
        <v>0</v>
      </c>
      <c r="H266" s="22">
        <v>1</v>
      </c>
      <c r="I266" s="18">
        <v>5.335</v>
      </c>
      <c r="J266" s="18">
        <v>20.246</v>
      </c>
      <c r="K266" s="20">
        <v>2</v>
      </c>
      <c r="L266" s="20">
        <v>0</v>
      </c>
      <c r="M266" s="20">
        <v>0</v>
      </c>
      <c r="N266" s="20">
        <v>0</v>
      </c>
      <c r="O266" s="20">
        <v>0</v>
      </c>
      <c r="P266" s="20">
        <v>11.937</v>
      </c>
      <c r="Q266" s="20">
        <v>0</v>
      </c>
      <c r="R266" s="20">
        <v>1</v>
      </c>
      <c r="S266" s="21"/>
      <c r="T266" s="21"/>
      <c r="U266" s="21"/>
      <c r="V266" s="21"/>
      <c r="W266" s="21"/>
    </row>
    <row r="267" ht="16.5" spans="1:23">
      <c r="A267" s="22">
        <v>399696</v>
      </c>
      <c r="B267" s="22" t="s">
        <v>373</v>
      </c>
      <c r="C267" s="22">
        <v>3826.612</v>
      </c>
      <c r="D267" s="22">
        <v>4742.871</v>
      </c>
      <c r="E267" s="22">
        <v>0</v>
      </c>
      <c r="F267" s="22">
        <v>0</v>
      </c>
      <c r="G267" s="22">
        <v>0</v>
      </c>
      <c r="H267" s="22">
        <v>1</v>
      </c>
      <c r="I267" s="18">
        <v>0.673</v>
      </c>
      <c r="J267" s="18">
        <v>19.862</v>
      </c>
      <c r="K267" s="20">
        <v>1</v>
      </c>
      <c r="L267" s="20">
        <v>0</v>
      </c>
      <c r="M267" s="20">
        <v>0</v>
      </c>
      <c r="N267" s="20">
        <v>1</v>
      </c>
      <c r="O267" s="20">
        <v>0</v>
      </c>
      <c r="P267" s="20">
        <v>22.033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22">
        <v>399698</v>
      </c>
      <c r="B268" s="22" t="s">
        <v>374</v>
      </c>
      <c r="C268" s="22">
        <v>49609.73</v>
      </c>
      <c r="D268" s="22">
        <v>56132.719</v>
      </c>
      <c r="E268" s="22">
        <v>0</v>
      </c>
      <c r="F268" s="22">
        <v>0</v>
      </c>
      <c r="G268" s="22">
        <v>0</v>
      </c>
      <c r="H268" s="22">
        <v>1</v>
      </c>
      <c r="I268" s="18">
        <v>2.425</v>
      </c>
      <c r="J268" s="18">
        <v>13.764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19.627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22">
        <v>399704</v>
      </c>
      <c r="B269" s="22" t="s">
        <v>375</v>
      </c>
      <c r="C269" s="22">
        <v>5764.679</v>
      </c>
      <c r="D269" s="22">
        <v>8066.167</v>
      </c>
      <c r="E269" s="22">
        <v>0</v>
      </c>
      <c r="F269" s="22">
        <v>0</v>
      </c>
      <c r="G269" s="22">
        <v>0</v>
      </c>
      <c r="H269" s="22">
        <v>1</v>
      </c>
      <c r="I269" s="18">
        <v>3.167</v>
      </c>
      <c r="J269" s="18">
        <v>30.796</v>
      </c>
      <c r="K269" s="20">
        <v>1</v>
      </c>
      <c r="L269" s="20">
        <v>0</v>
      </c>
      <c r="M269" s="20">
        <v>0</v>
      </c>
      <c r="N269" s="20">
        <v>0</v>
      </c>
      <c r="O269" s="20">
        <v>0</v>
      </c>
      <c r="P269" s="20">
        <v>10.179</v>
      </c>
      <c r="Q269" s="20">
        <v>0</v>
      </c>
      <c r="R269" s="20">
        <v>1</v>
      </c>
      <c r="S269" s="21"/>
      <c r="T269" s="21"/>
      <c r="U269" s="21"/>
      <c r="V269" s="21"/>
      <c r="W269" s="21"/>
    </row>
    <row r="270" ht="16.5" spans="1:23">
      <c r="A270" s="22">
        <v>399705</v>
      </c>
      <c r="B270" s="22" t="s">
        <v>376</v>
      </c>
      <c r="C270" s="22">
        <v>3894.232</v>
      </c>
      <c r="D270" s="22">
        <v>4566.955</v>
      </c>
      <c r="E270" s="22">
        <v>0</v>
      </c>
      <c r="F270" s="22">
        <v>0</v>
      </c>
      <c r="G270" s="22">
        <v>0</v>
      </c>
      <c r="H270" s="22">
        <v>1</v>
      </c>
      <c r="I270" s="18">
        <v>2.122</v>
      </c>
      <c r="J270" s="18">
        <v>16.54</v>
      </c>
      <c r="K270" s="20">
        <v>4</v>
      </c>
      <c r="L270" s="20">
        <v>0</v>
      </c>
      <c r="M270" s="20">
        <v>0</v>
      </c>
      <c r="N270" s="20">
        <v>0</v>
      </c>
      <c r="O270" s="20">
        <v>0</v>
      </c>
      <c r="P270" s="20">
        <v>6.764</v>
      </c>
      <c r="Q270" s="20">
        <v>0</v>
      </c>
      <c r="R270" s="20">
        <v>1</v>
      </c>
      <c r="S270" s="21"/>
      <c r="T270" s="21"/>
      <c r="U270" s="21"/>
      <c r="V270" s="21"/>
      <c r="W270" s="21"/>
    </row>
    <row r="271" ht="16.5" spans="1:23">
      <c r="A271" s="22">
        <v>399802</v>
      </c>
      <c r="B271" s="22" t="s">
        <v>377</v>
      </c>
      <c r="C271" s="22">
        <v>6282.128</v>
      </c>
      <c r="D271" s="22">
        <v>7788.08</v>
      </c>
      <c r="E271" s="22">
        <v>0</v>
      </c>
      <c r="F271" s="22">
        <v>0</v>
      </c>
      <c r="G271" s="22">
        <v>0</v>
      </c>
      <c r="H271" s="22">
        <v>1</v>
      </c>
      <c r="I271" s="18">
        <v>2.165</v>
      </c>
      <c r="J271" s="18">
        <v>21.083</v>
      </c>
      <c r="K271" s="20">
        <v>4</v>
      </c>
      <c r="L271" s="20">
        <v>1</v>
      </c>
      <c r="M271" s="20">
        <v>0</v>
      </c>
      <c r="N271" s="20">
        <v>1</v>
      </c>
      <c r="O271" s="20">
        <v>0</v>
      </c>
      <c r="P271" s="20">
        <v>1.834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22">
        <v>399806</v>
      </c>
      <c r="B272" s="22" t="s">
        <v>378</v>
      </c>
      <c r="C272" s="22">
        <v>1325.284</v>
      </c>
      <c r="D272" s="22">
        <v>1526.776</v>
      </c>
      <c r="E272" s="22">
        <v>0</v>
      </c>
      <c r="F272" s="22">
        <v>0</v>
      </c>
      <c r="G272" s="22">
        <v>0</v>
      </c>
      <c r="H272" s="22">
        <v>1</v>
      </c>
      <c r="I272" s="18">
        <v>3.322</v>
      </c>
      <c r="J272" s="18">
        <v>16.081</v>
      </c>
      <c r="K272" s="20">
        <v>4</v>
      </c>
      <c r="L272" s="20">
        <v>0</v>
      </c>
      <c r="M272" s="20">
        <v>-1</v>
      </c>
      <c r="N272" s="20">
        <v>1</v>
      </c>
      <c r="O272" s="20">
        <v>0</v>
      </c>
      <c r="P272" s="20">
        <v>4.883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22">
        <v>399814</v>
      </c>
      <c r="B273" s="22" t="s">
        <v>379</v>
      </c>
      <c r="C273" s="22">
        <v>1135.178</v>
      </c>
      <c r="D273" s="22">
        <v>1253.658</v>
      </c>
      <c r="E273" s="22">
        <v>0</v>
      </c>
      <c r="F273" s="22">
        <v>0</v>
      </c>
      <c r="G273" s="22">
        <v>0</v>
      </c>
      <c r="H273" s="22">
        <v>1</v>
      </c>
      <c r="I273" s="18">
        <v>2.708</v>
      </c>
      <c r="J273" s="18">
        <v>11.903</v>
      </c>
      <c r="K273" s="20">
        <v>4</v>
      </c>
      <c r="L273" s="20">
        <v>0</v>
      </c>
      <c r="M273" s="20">
        <v>0</v>
      </c>
      <c r="N273" s="20">
        <v>0</v>
      </c>
      <c r="O273" s="20">
        <v>0</v>
      </c>
      <c r="P273" s="20">
        <v>2.919</v>
      </c>
      <c r="Q273" s="20">
        <v>0</v>
      </c>
      <c r="R273" s="20">
        <v>1</v>
      </c>
      <c r="S273" s="21"/>
      <c r="T273" s="21"/>
      <c r="U273" s="21"/>
      <c r="V273" s="21"/>
      <c r="W273" s="21"/>
    </row>
    <row r="274" ht="16.5" spans="1:23">
      <c r="A274" s="22">
        <v>399852</v>
      </c>
      <c r="B274" s="22" t="s">
        <v>242</v>
      </c>
      <c r="C274" s="22">
        <v>7086.147</v>
      </c>
      <c r="D274" s="22">
        <v>8254.375</v>
      </c>
      <c r="E274" s="22">
        <v>0</v>
      </c>
      <c r="F274" s="22">
        <v>0</v>
      </c>
      <c r="G274" s="22">
        <v>0</v>
      </c>
      <c r="H274" s="22">
        <v>1</v>
      </c>
      <c r="I274" s="18">
        <v>1.305</v>
      </c>
      <c r="J274" s="18">
        <v>15.273</v>
      </c>
      <c r="K274" s="20">
        <v>4</v>
      </c>
      <c r="L274" s="20">
        <v>0</v>
      </c>
      <c r="M274" s="20">
        <v>0</v>
      </c>
      <c r="N274" s="20">
        <v>1</v>
      </c>
      <c r="O274" s="20">
        <v>0</v>
      </c>
      <c r="P274" s="20">
        <v>27.824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22">
        <v>399905</v>
      </c>
      <c r="B275" s="22" t="s">
        <v>380</v>
      </c>
      <c r="C275" s="22">
        <v>6840.091</v>
      </c>
      <c r="D275" s="22">
        <v>8277.86</v>
      </c>
      <c r="E275" s="22">
        <v>0</v>
      </c>
      <c r="F275" s="22">
        <v>0</v>
      </c>
      <c r="G275" s="22">
        <v>0</v>
      </c>
      <c r="H275" s="22">
        <v>1</v>
      </c>
      <c r="I275" s="18">
        <v>1.493</v>
      </c>
      <c r="J275" s="18">
        <v>18.603</v>
      </c>
      <c r="K275" s="20">
        <v>4</v>
      </c>
      <c r="L275" s="20">
        <v>0</v>
      </c>
      <c r="M275" s="20">
        <v>0</v>
      </c>
      <c r="N275" s="20">
        <v>1</v>
      </c>
      <c r="O275" s="20">
        <v>0</v>
      </c>
      <c r="P275" s="20">
        <v>37.374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22">
        <v>399928</v>
      </c>
      <c r="B276" s="22" t="s">
        <v>258</v>
      </c>
      <c r="C276" s="22">
        <v>2802.634</v>
      </c>
      <c r="D276" s="22">
        <v>3272.897</v>
      </c>
      <c r="E276" s="22">
        <v>0</v>
      </c>
      <c r="F276" s="22">
        <v>0</v>
      </c>
      <c r="G276" s="22">
        <v>0</v>
      </c>
      <c r="H276" s="22">
        <v>1</v>
      </c>
      <c r="I276" s="18">
        <v>10.371</v>
      </c>
      <c r="J276" s="18">
        <v>23.249</v>
      </c>
      <c r="K276" s="20">
        <v>0</v>
      </c>
      <c r="L276" s="20">
        <v>0</v>
      </c>
      <c r="M276" s="20">
        <v>0</v>
      </c>
      <c r="N276" s="20">
        <v>0</v>
      </c>
      <c r="O276" s="20">
        <v>1</v>
      </c>
      <c r="P276" s="20">
        <v>19.34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22">
        <v>399974</v>
      </c>
      <c r="B277" s="22" t="s">
        <v>381</v>
      </c>
      <c r="C277" s="22">
        <v>1818.653</v>
      </c>
      <c r="D277" s="22">
        <v>2011.276</v>
      </c>
      <c r="E277" s="22">
        <v>0</v>
      </c>
      <c r="F277" s="22">
        <v>0</v>
      </c>
      <c r="G277" s="22">
        <v>0</v>
      </c>
      <c r="H277" s="22">
        <v>1</v>
      </c>
      <c r="I277" s="18">
        <v>0.666</v>
      </c>
      <c r="J277" s="18">
        <v>10.179</v>
      </c>
      <c r="K277" s="20">
        <v>4</v>
      </c>
      <c r="L277" s="20">
        <v>0</v>
      </c>
      <c r="M277" s="20">
        <v>0</v>
      </c>
      <c r="N277" s="20">
        <v>1</v>
      </c>
      <c r="O277" s="20">
        <v>0</v>
      </c>
      <c r="P277" s="20">
        <v>20.104</v>
      </c>
      <c r="Q277" s="20">
        <v>1</v>
      </c>
      <c r="R277" s="20">
        <v>0</v>
      </c>
      <c r="S277" s="21"/>
      <c r="T277" s="21"/>
      <c r="U277" s="21"/>
      <c r="V277" s="21"/>
      <c r="W277" s="21"/>
    </row>
    <row r="278" ht="16.5" spans="1:23">
      <c r="A278" s="22">
        <v>399982</v>
      </c>
      <c r="B278" s="22" t="s">
        <v>268</v>
      </c>
      <c r="C278" s="22">
        <v>8396.817</v>
      </c>
      <c r="D278" s="22">
        <v>9893.798</v>
      </c>
      <c r="E278" s="22">
        <v>0</v>
      </c>
      <c r="F278" s="22">
        <v>0</v>
      </c>
      <c r="G278" s="22">
        <v>0</v>
      </c>
      <c r="H278" s="22">
        <v>1</v>
      </c>
      <c r="I278" s="18">
        <v>1.61</v>
      </c>
      <c r="J278" s="18">
        <v>16.497</v>
      </c>
      <c r="K278" s="20">
        <v>4</v>
      </c>
      <c r="L278" s="20">
        <v>0</v>
      </c>
      <c r="M278" s="20">
        <v>0</v>
      </c>
      <c r="N278" s="20">
        <v>1</v>
      </c>
      <c r="O278" s="20">
        <v>0</v>
      </c>
      <c r="P278" s="20">
        <v>15.907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22">
        <v>399991</v>
      </c>
      <c r="B279" s="22" t="s">
        <v>382</v>
      </c>
      <c r="C279" s="22">
        <v>2685.171</v>
      </c>
      <c r="D279" s="22">
        <v>3244.596</v>
      </c>
      <c r="E279" s="22">
        <v>0</v>
      </c>
      <c r="F279" s="22">
        <v>0</v>
      </c>
      <c r="G279" s="22">
        <v>0</v>
      </c>
      <c r="H279" s="22">
        <v>1</v>
      </c>
      <c r="I279" s="18">
        <v>8.015</v>
      </c>
      <c r="J279" s="18">
        <v>23.874</v>
      </c>
      <c r="K279" s="20">
        <v>4</v>
      </c>
      <c r="L279" s="20">
        <v>0</v>
      </c>
      <c r="M279" s="20">
        <v>0</v>
      </c>
      <c r="N279" s="20">
        <v>0</v>
      </c>
      <c r="O279" s="20">
        <v>0</v>
      </c>
      <c r="P279" s="20">
        <v>10.155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22">
        <v>399992</v>
      </c>
      <c r="B280" s="22" t="s">
        <v>383</v>
      </c>
      <c r="C280" s="22">
        <v>1998.106</v>
      </c>
      <c r="D280" s="22">
        <v>2315.67</v>
      </c>
      <c r="E280" s="22">
        <v>0</v>
      </c>
      <c r="F280" s="22">
        <v>0</v>
      </c>
      <c r="G280" s="22">
        <v>0</v>
      </c>
      <c r="H280" s="22">
        <v>1</v>
      </c>
      <c r="I280" s="18">
        <v>0.52</v>
      </c>
      <c r="J280" s="18">
        <v>14.163</v>
      </c>
      <c r="K280" s="20">
        <v>4</v>
      </c>
      <c r="L280" s="20">
        <v>0</v>
      </c>
      <c r="M280" s="20">
        <v>0</v>
      </c>
      <c r="N280" s="20">
        <v>1</v>
      </c>
      <c r="O280" s="20">
        <v>0</v>
      </c>
      <c r="P280" s="20">
        <v>11.767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22">
        <v>399995</v>
      </c>
      <c r="B281" s="22" t="s">
        <v>384</v>
      </c>
      <c r="C281" s="22">
        <v>3764.633</v>
      </c>
      <c r="D281" s="22">
        <v>4185.644</v>
      </c>
      <c r="E281" s="22">
        <v>0</v>
      </c>
      <c r="F281" s="22">
        <v>0</v>
      </c>
      <c r="G281" s="22">
        <v>0</v>
      </c>
      <c r="H281" s="22">
        <v>1</v>
      </c>
      <c r="I281" s="18">
        <v>3.37</v>
      </c>
      <c r="J281" s="18">
        <v>13.089</v>
      </c>
      <c r="K281" s="20">
        <v>4</v>
      </c>
      <c r="L281" s="20">
        <v>0</v>
      </c>
      <c r="M281" s="20">
        <v>0</v>
      </c>
      <c r="N281" s="20">
        <v>1</v>
      </c>
      <c r="O281" s="20">
        <v>0</v>
      </c>
      <c r="P281" s="20">
        <v>2.702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22">
        <v>399998</v>
      </c>
      <c r="B282" s="22" t="s">
        <v>385</v>
      </c>
      <c r="C282" s="22">
        <v>1963.662</v>
      </c>
      <c r="D282" s="22">
        <v>2335.942</v>
      </c>
      <c r="E282" s="22">
        <v>0</v>
      </c>
      <c r="F282" s="22">
        <v>0</v>
      </c>
      <c r="G282" s="22">
        <v>0</v>
      </c>
      <c r="H282" s="22">
        <v>1</v>
      </c>
      <c r="I282" s="18">
        <v>4.121</v>
      </c>
      <c r="J282" s="18">
        <v>19.401</v>
      </c>
      <c r="K282" s="20">
        <v>4</v>
      </c>
      <c r="L282" s="20">
        <v>0</v>
      </c>
      <c r="M282" s="20">
        <v>0</v>
      </c>
      <c r="N282" s="20">
        <v>0</v>
      </c>
      <c r="O282" s="20">
        <v>0</v>
      </c>
      <c r="P282" s="20">
        <v>7.221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22">
        <v>980027</v>
      </c>
      <c r="B283" s="22" t="s">
        <v>386</v>
      </c>
      <c r="C283" s="22">
        <v>3166.068</v>
      </c>
      <c r="D283" s="22">
        <v>3671.602</v>
      </c>
      <c r="E283" s="22">
        <v>0</v>
      </c>
      <c r="F283" s="22">
        <v>0</v>
      </c>
      <c r="G283" s="22">
        <v>0</v>
      </c>
      <c r="H283" s="22">
        <v>1</v>
      </c>
      <c r="I283" s="18">
        <v>4.249</v>
      </c>
      <c r="J283" s="18">
        <v>17.433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16.1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22">
        <v>980035</v>
      </c>
      <c r="B284" s="22" t="s">
        <v>387</v>
      </c>
      <c r="C284" s="22">
        <v>2020.94</v>
      </c>
      <c r="D284" s="22">
        <v>2565.129</v>
      </c>
      <c r="E284" s="22">
        <v>0</v>
      </c>
      <c r="F284" s="22">
        <v>0</v>
      </c>
      <c r="G284" s="22">
        <v>0</v>
      </c>
      <c r="H284" s="22">
        <v>1</v>
      </c>
      <c r="I284" s="18">
        <v>6.599</v>
      </c>
      <c r="J284" s="18">
        <v>26.414</v>
      </c>
      <c r="K284" s="20">
        <v>4</v>
      </c>
      <c r="L284" s="20">
        <v>0</v>
      </c>
      <c r="M284" s="20">
        <v>0</v>
      </c>
      <c r="N284" s="20">
        <v>1</v>
      </c>
      <c r="O284" s="20">
        <v>0</v>
      </c>
      <c r="P284" s="20">
        <v>13.045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22">
        <v>980068</v>
      </c>
      <c r="B285" s="22" t="s">
        <v>388</v>
      </c>
      <c r="C285" s="22">
        <v>3465.628</v>
      </c>
      <c r="D285" s="22">
        <v>4064.48</v>
      </c>
      <c r="E285" s="22">
        <v>0</v>
      </c>
      <c r="F285" s="22">
        <v>0</v>
      </c>
      <c r="G285" s="22">
        <v>0</v>
      </c>
      <c r="H285" s="22">
        <v>1</v>
      </c>
      <c r="I285" s="18">
        <v>8.245</v>
      </c>
      <c r="J285" s="18">
        <v>21.764</v>
      </c>
      <c r="K285" s="20">
        <v>4</v>
      </c>
      <c r="L285" s="20">
        <v>1</v>
      </c>
      <c r="M285" s="20">
        <v>0</v>
      </c>
      <c r="N285" s="20">
        <v>0</v>
      </c>
      <c r="O285" s="20">
        <v>0</v>
      </c>
      <c r="P285" s="20">
        <v>13.928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22">
        <v>980092</v>
      </c>
      <c r="B286" s="22" t="s">
        <v>389</v>
      </c>
      <c r="C286" s="22">
        <v>5081.109</v>
      </c>
      <c r="D286" s="22">
        <v>5802.666</v>
      </c>
      <c r="E286" s="22">
        <v>0</v>
      </c>
      <c r="F286" s="22">
        <v>0</v>
      </c>
      <c r="G286" s="22">
        <v>0</v>
      </c>
      <c r="H286" s="22">
        <v>1</v>
      </c>
      <c r="I286" s="18">
        <v>6.445</v>
      </c>
      <c r="J286" s="18">
        <v>18.079</v>
      </c>
      <c r="K286" s="20">
        <v>4</v>
      </c>
      <c r="L286" s="20">
        <v>0</v>
      </c>
      <c r="M286" s="20">
        <v>0</v>
      </c>
      <c r="N286" s="20">
        <v>1</v>
      </c>
      <c r="O286" s="20">
        <v>0</v>
      </c>
      <c r="P286" s="20">
        <v>7.409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23">
        <v>5</v>
      </c>
      <c r="B287" s="23" t="s">
        <v>390</v>
      </c>
      <c r="C287" s="23">
        <v>2785.83</v>
      </c>
      <c r="D287" s="23">
        <v>2967.964</v>
      </c>
      <c r="E287" s="23">
        <v>0</v>
      </c>
      <c r="F287" s="23">
        <v>0</v>
      </c>
      <c r="G287" s="23">
        <v>1</v>
      </c>
      <c r="H287" s="18">
        <v>0</v>
      </c>
      <c r="I287" s="18">
        <v>0</v>
      </c>
      <c r="J287" s="18">
        <v>0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4.974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23">
        <v>18</v>
      </c>
      <c r="B288" s="23" t="s">
        <v>391</v>
      </c>
      <c r="C288" s="23">
        <v>5549.865</v>
      </c>
      <c r="D288" s="23">
        <v>6101.329</v>
      </c>
      <c r="E288" s="23">
        <v>0</v>
      </c>
      <c r="F288" s="23">
        <v>0</v>
      </c>
      <c r="G288" s="23">
        <v>1</v>
      </c>
      <c r="H288" s="18">
        <v>0</v>
      </c>
      <c r="I288" s="18">
        <v>0</v>
      </c>
      <c r="J288" s="18">
        <v>0</v>
      </c>
      <c r="K288" s="20">
        <v>4</v>
      </c>
      <c r="L288" s="20">
        <v>1</v>
      </c>
      <c r="M288" s="20">
        <v>0</v>
      </c>
      <c r="N288" s="20">
        <v>0</v>
      </c>
      <c r="O288" s="20">
        <v>0</v>
      </c>
      <c r="P288" s="20">
        <v>12.143</v>
      </c>
      <c r="Q288" s="20">
        <v>0</v>
      </c>
      <c r="R288" s="20">
        <v>1</v>
      </c>
      <c r="S288" s="21"/>
      <c r="T288" s="21"/>
      <c r="U288" s="21"/>
      <c r="V288" s="21"/>
      <c r="W288" s="21"/>
    </row>
    <row r="289" ht="16.5" spans="1:23">
      <c r="A289" s="23">
        <v>35</v>
      </c>
      <c r="B289" s="23" t="s">
        <v>392</v>
      </c>
      <c r="C289" s="23">
        <v>2839.144</v>
      </c>
      <c r="D289" s="23">
        <v>3112.962</v>
      </c>
      <c r="E289" s="23">
        <v>0</v>
      </c>
      <c r="F289" s="23">
        <v>0</v>
      </c>
      <c r="G289" s="23">
        <v>1</v>
      </c>
      <c r="H289" s="18">
        <v>0</v>
      </c>
      <c r="I289" s="18">
        <v>0</v>
      </c>
      <c r="J289" s="18">
        <v>0</v>
      </c>
      <c r="K289" s="20">
        <v>4</v>
      </c>
      <c r="L289" s="20">
        <v>1</v>
      </c>
      <c r="M289" s="20">
        <v>0</v>
      </c>
      <c r="N289" s="20">
        <v>1</v>
      </c>
      <c r="O289" s="20">
        <v>0</v>
      </c>
      <c r="P289" s="20">
        <v>7.062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23">
        <v>37</v>
      </c>
      <c r="B290" s="23" t="s">
        <v>393</v>
      </c>
      <c r="C290" s="23">
        <v>6254.722</v>
      </c>
      <c r="D290" s="23">
        <v>7073.835</v>
      </c>
      <c r="E290" s="23">
        <v>0</v>
      </c>
      <c r="F290" s="23">
        <v>0</v>
      </c>
      <c r="G290" s="23">
        <v>1</v>
      </c>
      <c r="H290" s="18">
        <v>0</v>
      </c>
      <c r="I290" s="18">
        <v>0</v>
      </c>
      <c r="J290" s="18">
        <v>0</v>
      </c>
      <c r="K290" s="20">
        <v>4</v>
      </c>
      <c r="L290" s="20">
        <v>2</v>
      </c>
      <c r="M290" s="20">
        <v>0</v>
      </c>
      <c r="N290" s="20">
        <v>0</v>
      </c>
      <c r="O290" s="20">
        <v>0</v>
      </c>
      <c r="P290" s="20">
        <v>15.108</v>
      </c>
      <c r="Q290" s="20">
        <v>0</v>
      </c>
      <c r="R290" s="20">
        <v>1</v>
      </c>
      <c r="S290" s="21"/>
      <c r="T290" s="21"/>
      <c r="U290" s="21"/>
      <c r="V290" s="21"/>
      <c r="W290" s="21"/>
    </row>
    <row r="291" ht="16.5" spans="1:23">
      <c r="A291" s="23">
        <v>38</v>
      </c>
      <c r="B291" s="23" t="s">
        <v>394</v>
      </c>
      <c r="C291" s="23">
        <v>5523.396</v>
      </c>
      <c r="D291" s="23">
        <v>6098.21</v>
      </c>
      <c r="E291" s="23">
        <v>0</v>
      </c>
      <c r="F291" s="23">
        <v>0</v>
      </c>
      <c r="G291" s="23">
        <v>1</v>
      </c>
      <c r="H291" s="18">
        <v>0</v>
      </c>
      <c r="I291" s="18">
        <v>0</v>
      </c>
      <c r="J291" s="18">
        <v>0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12.786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23">
        <v>69</v>
      </c>
      <c r="B292" s="23" t="s">
        <v>395</v>
      </c>
      <c r="C292" s="23">
        <v>4787.903</v>
      </c>
      <c r="D292" s="23">
        <v>5211.187</v>
      </c>
      <c r="E292" s="23">
        <v>0</v>
      </c>
      <c r="F292" s="23">
        <v>0</v>
      </c>
      <c r="G292" s="23">
        <v>1</v>
      </c>
      <c r="H292" s="18">
        <v>0</v>
      </c>
      <c r="I292" s="18">
        <v>0</v>
      </c>
      <c r="J292" s="18">
        <v>0</v>
      </c>
      <c r="K292" s="20">
        <v>4</v>
      </c>
      <c r="L292" s="20">
        <v>1</v>
      </c>
      <c r="M292" s="20">
        <v>0</v>
      </c>
      <c r="N292" s="20">
        <v>1</v>
      </c>
      <c r="O292" s="20">
        <v>0</v>
      </c>
      <c r="P292" s="20">
        <v>3.369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23">
        <v>74</v>
      </c>
      <c r="B293" s="23" t="s">
        <v>396</v>
      </c>
      <c r="C293" s="23">
        <v>6965.673</v>
      </c>
      <c r="D293" s="23">
        <v>7603.33</v>
      </c>
      <c r="E293" s="23">
        <v>0</v>
      </c>
      <c r="F293" s="23">
        <v>0</v>
      </c>
      <c r="G293" s="23">
        <v>1</v>
      </c>
      <c r="H293" s="18">
        <v>0</v>
      </c>
      <c r="I293" s="18">
        <v>0</v>
      </c>
      <c r="J293" s="18">
        <v>0</v>
      </c>
      <c r="K293" s="20">
        <v>2</v>
      </c>
      <c r="L293" s="20">
        <v>0</v>
      </c>
      <c r="M293" s="20">
        <v>0</v>
      </c>
      <c r="N293" s="20">
        <v>0</v>
      </c>
      <c r="O293" s="20">
        <v>0</v>
      </c>
      <c r="P293" s="20">
        <v>32.783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23">
        <v>76</v>
      </c>
      <c r="B294" s="23" t="s">
        <v>397</v>
      </c>
      <c r="C294" s="23">
        <v>5438.486</v>
      </c>
      <c r="D294" s="23">
        <v>5916.347</v>
      </c>
      <c r="E294" s="23">
        <v>0</v>
      </c>
      <c r="F294" s="23">
        <v>0</v>
      </c>
      <c r="G294" s="23">
        <v>1</v>
      </c>
      <c r="H294" s="18">
        <v>0</v>
      </c>
      <c r="I294" s="18">
        <v>0</v>
      </c>
      <c r="J294" s="18">
        <v>0</v>
      </c>
      <c r="K294" s="20">
        <v>4</v>
      </c>
      <c r="L294" s="20">
        <v>1</v>
      </c>
      <c r="M294" s="20">
        <v>0</v>
      </c>
      <c r="N294" s="20">
        <v>0</v>
      </c>
      <c r="O294" s="20">
        <v>0</v>
      </c>
      <c r="P294" s="20">
        <v>6.013</v>
      </c>
      <c r="Q294" s="20">
        <v>0</v>
      </c>
      <c r="R294" s="20">
        <v>1</v>
      </c>
      <c r="S294" s="21"/>
      <c r="T294" s="21"/>
      <c r="U294" s="21"/>
      <c r="V294" s="21"/>
      <c r="W294" s="21"/>
    </row>
    <row r="295" ht="16.5" spans="1:23">
      <c r="A295" s="23">
        <v>96</v>
      </c>
      <c r="B295" s="23" t="s">
        <v>398</v>
      </c>
      <c r="C295" s="23">
        <v>4141.893</v>
      </c>
      <c r="D295" s="23">
        <v>4478.507</v>
      </c>
      <c r="E295" s="23">
        <v>0</v>
      </c>
      <c r="F295" s="23">
        <v>0</v>
      </c>
      <c r="G295" s="23">
        <v>1</v>
      </c>
      <c r="H295" s="18">
        <v>0</v>
      </c>
      <c r="I295" s="18">
        <v>0</v>
      </c>
      <c r="J295" s="18">
        <v>0</v>
      </c>
      <c r="K295" s="20">
        <v>4</v>
      </c>
      <c r="L295" s="20">
        <v>0</v>
      </c>
      <c r="M295" s="20">
        <v>0</v>
      </c>
      <c r="N295" s="20">
        <v>1</v>
      </c>
      <c r="O295" s="20">
        <v>0</v>
      </c>
      <c r="P295" s="20">
        <v>15.929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23">
        <v>103</v>
      </c>
      <c r="B296" s="23" t="s">
        <v>399</v>
      </c>
      <c r="C296" s="23">
        <v>7850.859</v>
      </c>
      <c r="D296" s="23">
        <v>8695.627</v>
      </c>
      <c r="E296" s="23">
        <v>0</v>
      </c>
      <c r="F296" s="23">
        <v>0</v>
      </c>
      <c r="G296" s="23">
        <v>1</v>
      </c>
      <c r="H296" s="18">
        <v>0</v>
      </c>
      <c r="I296" s="18">
        <v>0</v>
      </c>
      <c r="J296" s="18">
        <v>0</v>
      </c>
      <c r="K296" s="20">
        <v>4</v>
      </c>
      <c r="L296" s="20">
        <v>0</v>
      </c>
      <c r="M296" s="20">
        <v>0</v>
      </c>
      <c r="N296" s="20">
        <v>0</v>
      </c>
      <c r="O296" s="20">
        <v>0</v>
      </c>
      <c r="P296" s="20">
        <v>15.514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23">
        <v>109</v>
      </c>
      <c r="B297" s="23" t="s">
        <v>400</v>
      </c>
      <c r="C297" s="23">
        <v>9752.362</v>
      </c>
      <c r="D297" s="23">
        <v>10823.157</v>
      </c>
      <c r="E297" s="23">
        <v>0</v>
      </c>
      <c r="F297" s="23">
        <v>0</v>
      </c>
      <c r="G297" s="23">
        <v>1</v>
      </c>
      <c r="H297" s="18">
        <v>0</v>
      </c>
      <c r="I297" s="18">
        <v>0</v>
      </c>
      <c r="J297" s="18">
        <v>0</v>
      </c>
      <c r="K297" s="20">
        <v>4</v>
      </c>
      <c r="L297" s="20">
        <v>0</v>
      </c>
      <c r="M297" s="20">
        <v>0</v>
      </c>
      <c r="N297" s="20">
        <v>1</v>
      </c>
      <c r="O297" s="20">
        <v>0</v>
      </c>
      <c r="P297" s="20">
        <v>22.047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23">
        <v>121</v>
      </c>
      <c r="B298" s="23" t="s">
        <v>401</v>
      </c>
      <c r="C298" s="23">
        <v>7885.568</v>
      </c>
      <c r="D298" s="23">
        <v>8833.885</v>
      </c>
      <c r="E298" s="23">
        <v>0</v>
      </c>
      <c r="F298" s="23">
        <v>0</v>
      </c>
      <c r="G298" s="23">
        <v>1</v>
      </c>
      <c r="H298" s="18">
        <v>0</v>
      </c>
      <c r="I298" s="18">
        <v>0</v>
      </c>
      <c r="J298" s="18">
        <v>0</v>
      </c>
      <c r="K298" s="20">
        <v>4</v>
      </c>
      <c r="L298" s="20">
        <v>0</v>
      </c>
      <c r="M298" s="20">
        <v>0</v>
      </c>
      <c r="N298" s="20">
        <v>1</v>
      </c>
      <c r="O298" s="20">
        <v>0</v>
      </c>
      <c r="P298" s="20">
        <v>22.579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23">
        <v>126</v>
      </c>
      <c r="B299" s="23" t="s">
        <v>402</v>
      </c>
      <c r="C299" s="23">
        <v>8022.912</v>
      </c>
      <c r="D299" s="23">
        <v>8581.795</v>
      </c>
      <c r="E299" s="23">
        <v>0</v>
      </c>
      <c r="F299" s="23">
        <v>0</v>
      </c>
      <c r="G299" s="23">
        <v>1</v>
      </c>
      <c r="H299" s="18">
        <v>0</v>
      </c>
      <c r="I299" s="18">
        <v>0</v>
      </c>
      <c r="J299" s="18">
        <v>0</v>
      </c>
      <c r="K299" s="20">
        <v>4</v>
      </c>
      <c r="L299" s="20">
        <v>0</v>
      </c>
      <c r="M299" s="20">
        <v>0</v>
      </c>
      <c r="N299" s="20">
        <v>0</v>
      </c>
      <c r="O299" s="20">
        <v>0</v>
      </c>
      <c r="P299" s="20">
        <v>10.566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23">
        <v>147</v>
      </c>
      <c r="B300" s="23" t="s">
        <v>403</v>
      </c>
      <c r="C300" s="23">
        <v>6603.123</v>
      </c>
      <c r="D300" s="23">
        <v>7210.638</v>
      </c>
      <c r="E300" s="23">
        <v>0</v>
      </c>
      <c r="F300" s="23">
        <v>0</v>
      </c>
      <c r="G300" s="23">
        <v>1</v>
      </c>
      <c r="H300" s="18">
        <v>0</v>
      </c>
      <c r="I300" s="18">
        <v>0</v>
      </c>
      <c r="J300" s="18">
        <v>0</v>
      </c>
      <c r="K300" s="20">
        <v>4</v>
      </c>
      <c r="L300" s="20">
        <v>0</v>
      </c>
      <c r="M300" s="20">
        <v>0</v>
      </c>
      <c r="N300" s="20">
        <v>0</v>
      </c>
      <c r="O300" s="20">
        <v>0</v>
      </c>
      <c r="P300" s="20">
        <v>12.266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23">
        <v>148</v>
      </c>
      <c r="B301" s="23" t="s">
        <v>404</v>
      </c>
      <c r="C301" s="23">
        <v>9201.754</v>
      </c>
      <c r="D301" s="23">
        <v>10049.234</v>
      </c>
      <c r="E301" s="23">
        <v>0</v>
      </c>
      <c r="F301" s="23">
        <v>0</v>
      </c>
      <c r="G301" s="23">
        <v>1</v>
      </c>
      <c r="H301" s="18">
        <v>0</v>
      </c>
      <c r="I301" s="18">
        <v>0</v>
      </c>
      <c r="J301" s="18">
        <v>0</v>
      </c>
      <c r="K301" s="20">
        <v>4</v>
      </c>
      <c r="L301" s="20">
        <v>0</v>
      </c>
      <c r="M301" s="20">
        <v>0</v>
      </c>
      <c r="N301" s="20">
        <v>1</v>
      </c>
      <c r="O301" s="20">
        <v>0</v>
      </c>
      <c r="P301" s="20">
        <v>4.666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23">
        <v>683</v>
      </c>
      <c r="B302" s="23" t="s">
        <v>405</v>
      </c>
      <c r="C302" s="23">
        <v>1057.544</v>
      </c>
      <c r="D302" s="23">
        <v>1238.108</v>
      </c>
      <c r="E302" s="23">
        <v>0</v>
      </c>
      <c r="F302" s="23">
        <v>0</v>
      </c>
      <c r="G302" s="23">
        <v>1</v>
      </c>
      <c r="H302" s="18">
        <v>0</v>
      </c>
      <c r="I302" s="18">
        <v>0</v>
      </c>
      <c r="J302" s="18">
        <v>0</v>
      </c>
      <c r="K302" s="20">
        <v>4</v>
      </c>
      <c r="L302" s="20">
        <v>0</v>
      </c>
      <c r="M302" s="20">
        <v>0</v>
      </c>
      <c r="N302" s="20">
        <v>1</v>
      </c>
      <c r="O302" s="20">
        <v>0</v>
      </c>
      <c r="P302" s="20">
        <v>4.882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23">
        <v>806</v>
      </c>
      <c r="B303" s="23" t="s">
        <v>406</v>
      </c>
      <c r="C303" s="23">
        <v>8258.152</v>
      </c>
      <c r="D303" s="23">
        <v>9027.7</v>
      </c>
      <c r="E303" s="23">
        <v>0</v>
      </c>
      <c r="F303" s="23">
        <v>0</v>
      </c>
      <c r="G303" s="23">
        <v>1</v>
      </c>
      <c r="H303" s="18">
        <v>0</v>
      </c>
      <c r="I303" s="18">
        <v>0</v>
      </c>
      <c r="J303" s="18">
        <v>0</v>
      </c>
      <c r="K303" s="20">
        <v>1</v>
      </c>
      <c r="L303" s="20">
        <v>0</v>
      </c>
      <c r="M303" s="20">
        <v>0</v>
      </c>
      <c r="N303" s="20">
        <v>0</v>
      </c>
      <c r="O303" s="20">
        <v>0</v>
      </c>
      <c r="P303" s="20">
        <v>2.225</v>
      </c>
      <c r="Q303" s="20">
        <v>0</v>
      </c>
      <c r="R303" s="20">
        <v>1</v>
      </c>
      <c r="S303" s="21"/>
      <c r="T303" s="21"/>
      <c r="U303" s="21"/>
      <c r="V303" s="21"/>
      <c r="W303" s="21"/>
    </row>
    <row r="304" ht="16.5" spans="1:23">
      <c r="A304" s="23">
        <v>807</v>
      </c>
      <c r="B304" s="23" t="s">
        <v>407</v>
      </c>
      <c r="C304" s="23">
        <v>17885.822</v>
      </c>
      <c r="D304" s="23">
        <v>19807.254</v>
      </c>
      <c r="E304" s="23">
        <v>0</v>
      </c>
      <c r="F304" s="23">
        <v>0</v>
      </c>
      <c r="G304" s="23">
        <v>1</v>
      </c>
      <c r="H304" s="18">
        <v>0</v>
      </c>
      <c r="I304" s="18">
        <v>0</v>
      </c>
      <c r="J304" s="18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23">
        <v>808</v>
      </c>
      <c r="B305" s="23" t="s">
        <v>408</v>
      </c>
      <c r="C305" s="23">
        <v>8199.745</v>
      </c>
      <c r="D305" s="23">
        <v>9246.065</v>
      </c>
      <c r="E305" s="23">
        <v>0</v>
      </c>
      <c r="F305" s="23">
        <v>0</v>
      </c>
      <c r="G305" s="23">
        <v>1</v>
      </c>
      <c r="H305" s="18">
        <v>0</v>
      </c>
      <c r="I305" s="18">
        <v>0</v>
      </c>
      <c r="J305" s="18">
        <v>0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-13.388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23">
        <v>815</v>
      </c>
      <c r="B306" s="23" t="s">
        <v>409</v>
      </c>
      <c r="C306" s="23">
        <v>18332.582</v>
      </c>
      <c r="D306" s="23">
        <v>20321.01</v>
      </c>
      <c r="E306" s="23">
        <v>0</v>
      </c>
      <c r="F306" s="23">
        <v>0</v>
      </c>
      <c r="G306" s="23">
        <v>1</v>
      </c>
      <c r="H306" s="18">
        <v>0</v>
      </c>
      <c r="I306" s="18">
        <v>0</v>
      </c>
      <c r="J306" s="18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23">
        <v>911</v>
      </c>
      <c r="B307" s="23" t="s">
        <v>410</v>
      </c>
      <c r="C307" s="23">
        <v>6243.751</v>
      </c>
      <c r="D307" s="23">
        <v>6750.154</v>
      </c>
      <c r="E307" s="23">
        <v>0</v>
      </c>
      <c r="F307" s="23">
        <v>0</v>
      </c>
      <c r="G307" s="23">
        <v>1</v>
      </c>
      <c r="H307" s="18">
        <v>0</v>
      </c>
      <c r="I307" s="18">
        <v>0</v>
      </c>
      <c r="J307" s="18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23">
        <v>914</v>
      </c>
      <c r="B308" s="23" t="s">
        <v>411</v>
      </c>
      <c r="C308" s="23">
        <v>6348.514</v>
      </c>
      <c r="D308" s="23">
        <v>6929.662</v>
      </c>
      <c r="E308" s="23">
        <v>0</v>
      </c>
      <c r="F308" s="23">
        <v>0</v>
      </c>
      <c r="G308" s="23">
        <v>1</v>
      </c>
      <c r="H308" s="18">
        <v>0</v>
      </c>
      <c r="I308" s="18">
        <v>0</v>
      </c>
      <c r="J308" s="18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23">
        <v>934</v>
      </c>
      <c r="B309" s="23" t="s">
        <v>412</v>
      </c>
      <c r="C309" s="23">
        <v>5970.611</v>
      </c>
      <c r="D309" s="23">
        <v>6475.074</v>
      </c>
      <c r="E309" s="23">
        <v>0</v>
      </c>
      <c r="F309" s="23">
        <v>0</v>
      </c>
      <c r="G309" s="23">
        <v>1</v>
      </c>
      <c r="H309" s="18">
        <v>0</v>
      </c>
      <c r="I309" s="18">
        <v>0</v>
      </c>
      <c r="J309" s="18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23">
        <v>942</v>
      </c>
      <c r="B310" s="23" t="s">
        <v>413</v>
      </c>
      <c r="C310" s="23">
        <v>9885.336</v>
      </c>
      <c r="D310" s="23">
        <v>10627.053</v>
      </c>
      <c r="E310" s="23">
        <v>0</v>
      </c>
      <c r="F310" s="23">
        <v>0</v>
      </c>
      <c r="G310" s="23">
        <v>1</v>
      </c>
      <c r="H310" s="18">
        <v>0</v>
      </c>
      <c r="I310" s="18">
        <v>0</v>
      </c>
      <c r="J310" s="18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23">
        <v>974</v>
      </c>
      <c r="B311" s="23" t="s">
        <v>414</v>
      </c>
      <c r="C311" s="23">
        <v>6681.298</v>
      </c>
      <c r="D311" s="23">
        <v>7265.299</v>
      </c>
      <c r="E311" s="23">
        <v>0</v>
      </c>
      <c r="F311" s="23">
        <v>0</v>
      </c>
      <c r="G311" s="23">
        <v>1</v>
      </c>
      <c r="H311" s="18">
        <v>0</v>
      </c>
      <c r="I311" s="18">
        <v>0</v>
      </c>
      <c r="J311" s="18">
        <v>0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-3.875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23">
        <v>992</v>
      </c>
      <c r="B312" s="23" t="s">
        <v>5</v>
      </c>
      <c r="C312" s="23">
        <v>5716.52</v>
      </c>
      <c r="D312" s="23">
        <v>6184.95</v>
      </c>
      <c r="E312" s="23">
        <v>0</v>
      </c>
      <c r="F312" s="23">
        <v>0</v>
      </c>
      <c r="G312" s="23">
        <v>1</v>
      </c>
      <c r="H312" s="18">
        <v>0</v>
      </c>
      <c r="I312" s="18">
        <v>0</v>
      </c>
      <c r="J312" s="18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23">
        <v>399240</v>
      </c>
      <c r="B313" s="23" t="s">
        <v>415</v>
      </c>
      <c r="C313" s="23">
        <v>1541.049</v>
      </c>
      <c r="D313" s="23">
        <v>1731.972</v>
      </c>
      <c r="E313" s="23">
        <v>0</v>
      </c>
      <c r="F313" s="23">
        <v>0</v>
      </c>
      <c r="G313" s="23">
        <v>1</v>
      </c>
      <c r="H313" s="18">
        <v>0</v>
      </c>
      <c r="I313" s="18">
        <v>0</v>
      </c>
      <c r="J313" s="18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23">
        <v>399265</v>
      </c>
      <c r="B314" s="23" t="s">
        <v>416</v>
      </c>
      <c r="C314" s="23">
        <v>1005.557</v>
      </c>
      <c r="D314" s="23">
        <v>1168.723</v>
      </c>
      <c r="E314" s="23">
        <v>0</v>
      </c>
      <c r="F314" s="23">
        <v>0</v>
      </c>
      <c r="G314" s="23">
        <v>1</v>
      </c>
      <c r="H314" s="18">
        <v>0</v>
      </c>
      <c r="I314" s="18">
        <v>0</v>
      </c>
      <c r="J314" s="18">
        <v>0</v>
      </c>
      <c r="K314" s="20">
        <v>2</v>
      </c>
      <c r="L314" s="20">
        <v>0</v>
      </c>
      <c r="M314" s="20">
        <v>0</v>
      </c>
      <c r="N314" s="20">
        <v>0</v>
      </c>
      <c r="O314" s="20">
        <v>0</v>
      </c>
      <c r="P314" s="20">
        <v>9.27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23">
        <v>399275</v>
      </c>
      <c r="B315" s="23" t="s">
        <v>49</v>
      </c>
      <c r="C315" s="23">
        <v>2564.671</v>
      </c>
      <c r="D315" s="23">
        <v>2964.962</v>
      </c>
      <c r="E315" s="23">
        <v>0</v>
      </c>
      <c r="F315" s="23">
        <v>0</v>
      </c>
      <c r="G315" s="23">
        <v>1</v>
      </c>
      <c r="H315" s="18">
        <v>0</v>
      </c>
      <c r="I315" s="18">
        <v>0</v>
      </c>
      <c r="J315" s="18">
        <v>0</v>
      </c>
      <c r="K315" s="20">
        <v>3</v>
      </c>
      <c r="L315" s="20">
        <v>1</v>
      </c>
      <c r="M315" s="20">
        <v>0</v>
      </c>
      <c r="N315" s="20">
        <v>0</v>
      </c>
      <c r="O315" s="20">
        <v>0</v>
      </c>
      <c r="P315" s="20">
        <v>2.862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23">
        <v>399280</v>
      </c>
      <c r="B316" s="23" t="s">
        <v>417</v>
      </c>
      <c r="C316" s="23">
        <v>2016.11</v>
      </c>
      <c r="D316" s="23">
        <v>2274.265</v>
      </c>
      <c r="E316" s="23">
        <v>0</v>
      </c>
      <c r="F316" s="23">
        <v>0</v>
      </c>
      <c r="G316" s="23">
        <v>1</v>
      </c>
      <c r="H316" s="18">
        <v>0</v>
      </c>
      <c r="I316" s="18">
        <v>0</v>
      </c>
      <c r="J316" s="18">
        <v>0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2.926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23">
        <v>399386</v>
      </c>
      <c r="B317" s="23" t="s">
        <v>418</v>
      </c>
      <c r="C317" s="23">
        <v>5613.308</v>
      </c>
      <c r="D317" s="23">
        <v>6329.581</v>
      </c>
      <c r="E317" s="23">
        <v>0</v>
      </c>
      <c r="F317" s="23">
        <v>0</v>
      </c>
      <c r="G317" s="23">
        <v>1</v>
      </c>
      <c r="H317" s="18">
        <v>0</v>
      </c>
      <c r="I317" s="18">
        <v>0</v>
      </c>
      <c r="J317" s="18">
        <v>0</v>
      </c>
      <c r="K317" s="20">
        <v>4</v>
      </c>
      <c r="L317" s="20">
        <v>0</v>
      </c>
      <c r="M317" s="20">
        <v>-1</v>
      </c>
      <c r="N317" s="20">
        <v>1</v>
      </c>
      <c r="O317" s="20">
        <v>0</v>
      </c>
      <c r="P317" s="20">
        <v>0.503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23">
        <v>399387</v>
      </c>
      <c r="B318" s="23" t="s">
        <v>419</v>
      </c>
      <c r="C318" s="23">
        <v>5368.51</v>
      </c>
      <c r="D318" s="23">
        <v>5832.955</v>
      </c>
      <c r="E318" s="23">
        <v>0</v>
      </c>
      <c r="F318" s="23">
        <v>0</v>
      </c>
      <c r="G318" s="23">
        <v>1</v>
      </c>
      <c r="H318" s="18">
        <v>0</v>
      </c>
      <c r="I318" s="18">
        <v>0</v>
      </c>
      <c r="J318" s="18">
        <v>0</v>
      </c>
      <c r="K318" s="20">
        <v>3</v>
      </c>
      <c r="L318" s="20">
        <v>1</v>
      </c>
      <c r="M318" s="20">
        <v>0</v>
      </c>
      <c r="N318" s="20">
        <v>0</v>
      </c>
      <c r="O318" s="20">
        <v>0</v>
      </c>
      <c r="P318" s="20">
        <v>2.425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23">
        <v>399394</v>
      </c>
      <c r="B319" s="23" t="s">
        <v>420</v>
      </c>
      <c r="C319" s="23">
        <v>8372.101</v>
      </c>
      <c r="D319" s="23">
        <v>9445.74</v>
      </c>
      <c r="E319" s="23">
        <v>0</v>
      </c>
      <c r="F319" s="23">
        <v>0</v>
      </c>
      <c r="G319" s="23">
        <v>1</v>
      </c>
      <c r="H319" s="18">
        <v>0</v>
      </c>
      <c r="I319" s="18">
        <v>0</v>
      </c>
      <c r="J319" s="18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23">
        <v>399396</v>
      </c>
      <c r="B320" s="23" t="s">
        <v>421</v>
      </c>
      <c r="C320" s="23">
        <v>17111.004</v>
      </c>
      <c r="D320" s="23">
        <v>18959.445</v>
      </c>
      <c r="E320" s="23">
        <v>0</v>
      </c>
      <c r="F320" s="23">
        <v>0</v>
      </c>
      <c r="G320" s="23">
        <v>1</v>
      </c>
      <c r="H320" s="18">
        <v>0</v>
      </c>
      <c r="I320" s="18">
        <v>0</v>
      </c>
      <c r="J320" s="18">
        <v>0</v>
      </c>
      <c r="K320" s="20">
        <v>4</v>
      </c>
      <c r="L320" s="20">
        <v>0</v>
      </c>
      <c r="M320" s="20">
        <v>0</v>
      </c>
      <c r="N320" s="20">
        <v>1</v>
      </c>
      <c r="O320" s="20">
        <v>0</v>
      </c>
      <c r="P320" s="20">
        <v>20.106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23">
        <v>399420</v>
      </c>
      <c r="B321" s="23" t="s">
        <v>422</v>
      </c>
      <c r="C321" s="23">
        <v>1461.35</v>
      </c>
      <c r="D321" s="23">
        <v>1676.021</v>
      </c>
      <c r="E321" s="23">
        <v>0</v>
      </c>
      <c r="F321" s="23">
        <v>0</v>
      </c>
      <c r="G321" s="23">
        <v>1</v>
      </c>
      <c r="H321" s="18">
        <v>0</v>
      </c>
      <c r="I321" s="18">
        <v>0</v>
      </c>
      <c r="J321" s="18">
        <v>0</v>
      </c>
      <c r="K321" s="20">
        <v>4</v>
      </c>
      <c r="L321" s="20">
        <v>0</v>
      </c>
      <c r="M321" s="20">
        <v>0</v>
      </c>
      <c r="N321" s="20">
        <v>1</v>
      </c>
      <c r="O321" s="20">
        <v>0</v>
      </c>
      <c r="P321" s="20">
        <v>32.979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23">
        <v>399437</v>
      </c>
      <c r="B322" s="23" t="s">
        <v>423</v>
      </c>
      <c r="C322" s="23">
        <v>6427.491</v>
      </c>
      <c r="D322" s="23">
        <v>7256.433</v>
      </c>
      <c r="E322" s="23">
        <v>0</v>
      </c>
      <c r="F322" s="23">
        <v>0</v>
      </c>
      <c r="G322" s="23">
        <v>1</v>
      </c>
      <c r="H322" s="18">
        <v>0</v>
      </c>
      <c r="I322" s="18">
        <v>0</v>
      </c>
      <c r="J322" s="18">
        <v>0</v>
      </c>
      <c r="K322" s="20">
        <v>4</v>
      </c>
      <c r="L322" s="20">
        <v>0</v>
      </c>
      <c r="M322" s="20">
        <v>0</v>
      </c>
      <c r="N322" s="20">
        <v>1</v>
      </c>
      <c r="O322" s="20">
        <v>0</v>
      </c>
      <c r="P322" s="20">
        <v>9.402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23">
        <v>399441</v>
      </c>
      <c r="B323" s="23" t="s">
        <v>424</v>
      </c>
      <c r="C323" s="23">
        <v>2117.69</v>
      </c>
      <c r="D323" s="23">
        <v>2422.848</v>
      </c>
      <c r="E323" s="23">
        <v>0</v>
      </c>
      <c r="F323" s="23">
        <v>0</v>
      </c>
      <c r="G323" s="23">
        <v>1</v>
      </c>
      <c r="H323" s="18">
        <v>0</v>
      </c>
      <c r="I323" s="18">
        <v>0</v>
      </c>
      <c r="J323" s="18">
        <v>0</v>
      </c>
      <c r="K323" s="20">
        <v>4</v>
      </c>
      <c r="L323" s="20">
        <v>1</v>
      </c>
      <c r="M323" s="20">
        <v>0</v>
      </c>
      <c r="N323" s="20">
        <v>0</v>
      </c>
      <c r="O323" s="20">
        <v>0</v>
      </c>
      <c r="P323" s="20">
        <v>18.296</v>
      </c>
      <c r="Q323" s="20">
        <v>1</v>
      </c>
      <c r="R323" s="20">
        <v>0</v>
      </c>
      <c r="S323" s="21"/>
      <c r="T323" s="21"/>
      <c r="U323" s="21"/>
      <c r="V323" s="21"/>
      <c r="W323" s="21"/>
    </row>
    <row r="324" ht="16.5" spans="1:23">
      <c r="A324" s="23">
        <v>399618</v>
      </c>
      <c r="B324" s="23" t="s">
        <v>425</v>
      </c>
      <c r="C324" s="23">
        <v>7877.039</v>
      </c>
      <c r="D324" s="23">
        <v>8811.27</v>
      </c>
      <c r="E324" s="23">
        <v>0</v>
      </c>
      <c r="F324" s="23">
        <v>0</v>
      </c>
      <c r="G324" s="23">
        <v>1</v>
      </c>
      <c r="H324" s="18">
        <v>0</v>
      </c>
      <c r="I324" s="18">
        <v>0</v>
      </c>
      <c r="J324" s="18">
        <v>0</v>
      </c>
      <c r="K324" s="20">
        <v>4</v>
      </c>
      <c r="L324" s="20">
        <v>1</v>
      </c>
      <c r="M324" s="20">
        <v>0</v>
      </c>
      <c r="N324" s="20">
        <v>1</v>
      </c>
      <c r="O324" s="20">
        <v>0</v>
      </c>
      <c r="P324" s="20">
        <v>2.852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23">
        <v>399619</v>
      </c>
      <c r="B325" s="23" t="s">
        <v>426</v>
      </c>
      <c r="C325" s="23">
        <v>6957.53</v>
      </c>
      <c r="D325" s="23">
        <v>7574.542</v>
      </c>
      <c r="E325" s="23">
        <v>0</v>
      </c>
      <c r="F325" s="23">
        <v>0</v>
      </c>
      <c r="G325" s="23">
        <v>1</v>
      </c>
      <c r="H325" s="18">
        <v>0</v>
      </c>
      <c r="I325" s="18">
        <v>0</v>
      </c>
      <c r="J325" s="18">
        <v>0</v>
      </c>
      <c r="K325" s="20">
        <v>4</v>
      </c>
      <c r="L325" s="20">
        <v>2</v>
      </c>
      <c r="M325" s="20">
        <v>0</v>
      </c>
      <c r="N325" s="20">
        <v>0</v>
      </c>
      <c r="O325" s="20">
        <v>0</v>
      </c>
      <c r="P325" s="20">
        <v>1.384</v>
      </c>
      <c r="Q325" s="20">
        <v>0</v>
      </c>
      <c r="R325" s="20">
        <v>1</v>
      </c>
      <c r="S325" s="21"/>
      <c r="T325" s="21"/>
      <c r="U325" s="21"/>
      <c r="V325" s="21"/>
      <c r="W325" s="21"/>
    </row>
    <row r="326" ht="16.5" spans="1:23">
      <c r="A326" s="23">
        <v>399685</v>
      </c>
      <c r="B326" s="23" t="s">
        <v>427</v>
      </c>
      <c r="C326" s="23">
        <v>1602.211</v>
      </c>
      <c r="D326" s="23">
        <v>1788.03</v>
      </c>
      <c r="E326" s="23">
        <v>0</v>
      </c>
      <c r="F326" s="23">
        <v>0</v>
      </c>
      <c r="G326" s="23">
        <v>1</v>
      </c>
      <c r="H326" s="18">
        <v>0</v>
      </c>
      <c r="I326" s="18">
        <v>0</v>
      </c>
      <c r="J326" s="18">
        <v>0</v>
      </c>
      <c r="K326" s="20">
        <v>3</v>
      </c>
      <c r="L326" s="20">
        <v>2</v>
      </c>
      <c r="M326" s="20">
        <v>0</v>
      </c>
      <c r="N326" s="20">
        <v>0</v>
      </c>
      <c r="O326" s="20">
        <v>0</v>
      </c>
      <c r="P326" s="20">
        <v>3.543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23">
        <v>399707</v>
      </c>
      <c r="B327" s="23" t="s">
        <v>428</v>
      </c>
      <c r="C327" s="23">
        <v>6218.734</v>
      </c>
      <c r="D327" s="23">
        <v>6978.585</v>
      </c>
      <c r="E327" s="23">
        <v>0</v>
      </c>
      <c r="F327" s="23">
        <v>0</v>
      </c>
      <c r="G327" s="23">
        <v>1</v>
      </c>
      <c r="H327" s="18">
        <v>0</v>
      </c>
      <c r="I327" s="18">
        <v>0</v>
      </c>
      <c r="J327" s="18">
        <v>0</v>
      </c>
      <c r="K327" s="20">
        <v>1</v>
      </c>
      <c r="L327" s="20">
        <v>0</v>
      </c>
      <c r="M327" s="20">
        <v>0</v>
      </c>
      <c r="N327" s="20">
        <v>0</v>
      </c>
      <c r="O327" s="20">
        <v>0</v>
      </c>
      <c r="P327" s="20">
        <v>2.674</v>
      </c>
      <c r="Q327" s="20">
        <v>0</v>
      </c>
      <c r="R327" s="20">
        <v>1</v>
      </c>
      <c r="S327" s="21"/>
      <c r="T327" s="21"/>
      <c r="U327" s="21"/>
      <c r="V327" s="21"/>
      <c r="W327" s="21"/>
    </row>
    <row r="328" ht="16.5" spans="1:23">
      <c r="A328" s="23">
        <v>399812</v>
      </c>
      <c r="B328" s="23" t="s">
        <v>429</v>
      </c>
      <c r="C328" s="23">
        <v>6239.733</v>
      </c>
      <c r="D328" s="23">
        <v>6729.921</v>
      </c>
      <c r="E328" s="23">
        <v>0</v>
      </c>
      <c r="F328" s="23">
        <v>0</v>
      </c>
      <c r="G328" s="23">
        <v>1</v>
      </c>
      <c r="H328" s="18">
        <v>0</v>
      </c>
      <c r="I328" s="18">
        <v>0</v>
      </c>
      <c r="J328" s="18">
        <v>0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25.963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23">
        <v>399914</v>
      </c>
      <c r="B329" s="23" t="s">
        <v>430</v>
      </c>
      <c r="C329" s="23">
        <v>6348.514</v>
      </c>
      <c r="D329" s="23">
        <v>6929.661</v>
      </c>
      <c r="E329" s="23">
        <v>0</v>
      </c>
      <c r="F329" s="23">
        <v>0</v>
      </c>
      <c r="G329" s="23">
        <v>1</v>
      </c>
      <c r="H329" s="18">
        <v>0</v>
      </c>
      <c r="I329" s="18">
        <v>0</v>
      </c>
      <c r="J329" s="18">
        <v>0</v>
      </c>
      <c r="K329" s="20">
        <v>3</v>
      </c>
      <c r="L329" s="20">
        <v>0</v>
      </c>
      <c r="M329" s="20">
        <v>0</v>
      </c>
      <c r="N329" s="20">
        <v>0</v>
      </c>
      <c r="O329" s="20">
        <v>0</v>
      </c>
      <c r="P329" s="20">
        <v>2.462</v>
      </c>
      <c r="Q329" s="20">
        <v>0</v>
      </c>
      <c r="R329" s="20">
        <v>1</v>
      </c>
      <c r="S329" s="21"/>
      <c r="T329" s="21"/>
      <c r="U329" s="21"/>
      <c r="V329" s="21"/>
      <c r="W329" s="21"/>
    </row>
    <row r="330" ht="16.5" spans="1:23">
      <c r="A330" s="23">
        <v>399934</v>
      </c>
      <c r="B330" s="23" t="s">
        <v>412</v>
      </c>
      <c r="C330" s="23">
        <v>5970.611</v>
      </c>
      <c r="D330" s="23">
        <v>6475.074</v>
      </c>
      <c r="E330" s="23">
        <v>0</v>
      </c>
      <c r="F330" s="23">
        <v>0</v>
      </c>
      <c r="G330" s="23">
        <v>1</v>
      </c>
      <c r="H330" s="18">
        <v>0</v>
      </c>
      <c r="I330" s="18">
        <v>0</v>
      </c>
      <c r="J330" s="18">
        <v>0</v>
      </c>
      <c r="K330" s="20">
        <v>3</v>
      </c>
      <c r="L330" s="20">
        <v>0</v>
      </c>
      <c r="M330" s="20">
        <v>0</v>
      </c>
      <c r="N330" s="20">
        <v>0</v>
      </c>
      <c r="O330" s="20">
        <v>0</v>
      </c>
      <c r="P330" s="20">
        <v>2.68</v>
      </c>
      <c r="Q330" s="20">
        <v>0</v>
      </c>
      <c r="R330" s="20">
        <v>1</v>
      </c>
      <c r="S330" s="21"/>
      <c r="T330" s="21"/>
      <c r="U330" s="21"/>
      <c r="V330" s="21"/>
      <c r="W330" s="21"/>
    </row>
    <row r="331" ht="16.5" spans="1:23">
      <c r="A331" s="23">
        <v>399966</v>
      </c>
      <c r="B331" s="23" t="s">
        <v>431</v>
      </c>
      <c r="C331" s="23">
        <v>6137.514</v>
      </c>
      <c r="D331" s="23">
        <v>7017.82</v>
      </c>
      <c r="E331" s="23">
        <v>0</v>
      </c>
      <c r="F331" s="23">
        <v>0</v>
      </c>
      <c r="G331" s="23">
        <v>1</v>
      </c>
      <c r="H331" s="18">
        <v>0</v>
      </c>
      <c r="I331" s="18">
        <v>0</v>
      </c>
      <c r="J331" s="18">
        <v>0</v>
      </c>
      <c r="K331" s="20">
        <v>4</v>
      </c>
      <c r="L331" s="20">
        <v>0</v>
      </c>
      <c r="M331" s="20">
        <v>0</v>
      </c>
      <c r="N331" s="20">
        <v>0</v>
      </c>
      <c r="O331" s="20">
        <v>0</v>
      </c>
      <c r="P331" s="20">
        <v>19.415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23">
        <v>399975</v>
      </c>
      <c r="B332" s="23" t="s">
        <v>432</v>
      </c>
      <c r="C332" s="23">
        <v>810.363</v>
      </c>
      <c r="D332" s="23">
        <v>909.326</v>
      </c>
      <c r="E332" s="23">
        <v>0</v>
      </c>
      <c r="F332" s="23">
        <v>0</v>
      </c>
      <c r="G332" s="23">
        <v>1</v>
      </c>
      <c r="H332" s="18">
        <v>0</v>
      </c>
      <c r="I332" s="18">
        <v>0</v>
      </c>
      <c r="J332" s="18">
        <v>0</v>
      </c>
      <c r="K332" s="20">
        <v>4</v>
      </c>
      <c r="L332" s="20">
        <v>2</v>
      </c>
      <c r="M332" s="20">
        <v>0</v>
      </c>
      <c r="N332" s="20">
        <v>1</v>
      </c>
      <c r="O332" s="20">
        <v>0</v>
      </c>
      <c r="P332" s="20">
        <v>5.52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23">
        <v>399987</v>
      </c>
      <c r="B333" s="23" t="s">
        <v>433</v>
      </c>
      <c r="C333" s="23">
        <v>4893.655</v>
      </c>
      <c r="D333" s="23">
        <v>5651.188</v>
      </c>
      <c r="E333" s="23">
        <v>0</v>
      </c>
      <c r="F333" s="23">
        <v>0</v>
      </c>
      <c r="G333" s="23">
        <v>1</v>
      </c>
      <c r="H333" s="18">
        <v>0</v>
      </c>
      <c r="I333" s="18">
        <v>0</v>
      </c>
      <c r="J333" s="18">
        <v>0</v>
      </c>
      <c r="K333" s="20">
        <v>1</v>
      </c>
      <c r="L333" s="20">
        <v>0</v>
      </c>
      <c r="M333" s="20">
        <v>0</v>
      </c>
      <c r="N333" s="20">
        <v>0</v>
      </c>
      <c r="O333" s="20">
        <v>0</v>
      </c>
      <c r="P333" s="20">
        <v>6.79</v>
      </c>
      <c r="Q333" s="20">
        <v>0</v>
      </c>
      <c r="R333" s="20">
        <v>1</v>
      </c>
      <c r="S333" s="21"/>
      <c r="T333" s="21"/>
      <c r="U333" s="21"/>
      <c r="V333" s="21"/>
      <c r="W333" s="21"/>
    </row>
    <row r="334" ht="16.5" spans="1:23">
      <c r="A334" s="23">
        <v>399997</v>
      </c>
      <c r="B334" s="23" t="s">
        <v>434</v>
      </c>
      <c r="C334" s="23">
        <v>8513.773</v>
      </c>
      <c r="D334" s="23">
        <v>9983.472</v>
      </c>
      <c r="E334" s="23">
        <v>0</v>
      </c>
      <c r="F334" s="23">
        <v>0</v>
      </c>
      <c r="G334" s="23">
        <v>1</v>
      </c>
      <c r="H334" s="18">
        <v>0</v>
      </c>
      <c r="I334" s="18">
        <v>0</v>
      </c>
      <c r="J334" s="18">
        <v>0</v>
      </c>
      <c r="K334" s="20">
        <v>4</v>
      </c>
      <c r="L334" s="20">
        <v>2</v>
      </c>
      <c r="M334" s="20">
        <v>0</v>
      </c>
      <c r="N334" s="20">
        <v>0</v>
      </c>
      <c r="O334" s="20">
        <v>0</v>
      </c>
      <c r="P334" s="20">
        <v>34.119</v>
      </c>
      <c r="Q334" s="20">
        <v>0</v>
      </c>
      <c r="R334" s="20">
        <v>1</v>
      </c>
      <c r="S334" s="21"/>
      <c r="T334" s="21"/>
      <c r="U334" s="21"/>
      <c r="V334" s="21"/>
      <c r="W334" s="21"/>
    </row>
    <row r="335" ht="16.5" spans="1:23">
      <c r="A335" s="23">
        <v>980015</v>
      </c>
      <c r="B335" s="23" t="s">
        <v>435</v>
      </c>
      <c r="C335" s="23">
        <v>6227.831</v>
      </c>
      <c r="D335" s="23">
        <v>7098.815</v>
      </c>
      <c r="E335" s="23">
        <v>0</v>
      </c>
      <c r="F335" s="23">
        <v>0</v>
      </c>
      <c r="G335" s="23">
        <v>1</v>
      </c>
      <c r="H335" s="18">
        <v>0</v>
      </c>
      <c r="I335" s="18">
        <v>0</v>
      </c>
      <c r="J335" s="18">
        <v>0</v>
      </c>
      <c r="K335" s="20">
        <v>2</v>
      </c>
      <c r="L335" s="20">
        <v>1</v>
      </c>
      <c r="M335" s="20">
        <v>0</v>
      </c>
      <c r="N335" s="20">
        <v>1</v>
      </c>
      <c r="O335" s="20">
        <v>0</v>
      </c>
      <c r="P335" s="20">
        <v>8.23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23">
        <v>980016</v>
      </c>
      <c r="B336" s="23" t="s">
        <v>436</v>
      </c>
      <c r="C336" s="23">
        <v>5993.048</v>
      </c>
      <c r="D336" s="23">
        <v>6785.88</v>
      </c>
      <c r="E336" s="23">
        <v>0</v>
      </c>
      <c r="F336" s="23">
        <v>0</v>
      </c>
      <c r="G336" s="23">
        <v>1</v>
      </c>
      <c r="H336" s="18">
        <v>0</v>
      </c>
      <c r="I336" s="18">
        <v>0</v>
      </c>
      <c r="J336" s="18">
        <v>0</v>
      </c>
      <c r="K336" s="20">
        <v>4</v>
      </c>
      <c r="L336" s="20">
        <v>0</v>
      </c>
      <c r="M336" s="20">
        <v>0</v>
      </c>
      <c r="N336" s="20">
        <v>1</v>
      </c>
      <c r="O336" s="20">
        <v>0</v>
      </c>
      <c r="P336" s="20">
        <v>3.896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1"/>
      <c r="T337" s="21"/>
      <c r="U337" s="21"/>
      <c r="V337" s="21"/>
      <c r="W337" s="21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1"/>
      <c r="T338" s="21"/>
      <c r="U338" s="21"/>
      <c r="V338" s="21"/>
      <c r="W338" s="21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1"/>
      <c r="T339" s="21"/>
      <c r="U339" s="21"/>
      <c r="V339" s="21"/>
      <c r="W339" s="21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1"/>
      <c r="T340" s="21"/>
      <c r="U340" s="21"/>
      <c r="V340" s="21"/>
      <c r="W340" s="21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1"/>
      <c r="T341" s="21"/>
      <c r="U341" s="21"/>
      <c r="V341" s="21"/>
      <c r="W341" s="21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1"/>
      <c r="T342" s="21"/>
      <c r="U342" s="21"/>
      <c r="V342" s="21"/>
      <c r="W342" s="21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1"/>
      <c r="T343" s="21"/>
      <c r="U343" s="21"/>
      <c r="V343" s="21"/>
      <c r="W343" s="21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1"/>
      <c r="T344" s="21"/>
      <c r="U344" s="21"/>
      <c r="V344" s="21"/>
      <c r="W344" s="21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1"/>
      <c r="T345" s="21"/>
      <c r="U345" s="21"/>
      <c r="V345" s="21"/>
      <c r="W345" s="21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1"/>
      <c r="T346" s="21"/>
      <c r="U346" s="21"/>
      <c r="V346" s="21"/>
      <c r="W346" s="21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1"/>
      <c r="T347" s="21"/>
      <c r="U347" s="21"/>
      <c r="V347" s="21"/>
      <c r="W347" s="21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1"/>
      <c r="T348" s="21"/>
      <c r="U348" s="21"/>
      <c r="V348" s="21"/>
      <c r="W348" s="21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1"/>
      <c r="T349" s="21"/>
      <c r="U349" s="21"/>
      <c r="V349" s="21"/>
      <c r="W349" s="21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1"/>
      <c r="T350" s="21"/>
      <c r="U350" s="21"/>
      <c r="V350" s="21"/>
      <c r="W350" s="21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1"/>
      <c r="T351" s="21"/>
      <c r="U351" s="21"/>
      <c r="V351" s="21"/>
      <c r="W351" s="21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1"/>
      <c r="T352" s="21"/>
      <c r="U352" s="21"/>
      <c r="V352" s="21"/>
      <c r="W352" s="21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1"/>
      <c r="T353" s="21"/>
      <c r="U353" s="21"/>
      <c r="V353" s="21"/>
      <c r="W353" s="21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1"/>
      <c r="T354" s="21"/>
      <c r="U354" s="21"/>
      <c r="V354" s="21"/>
      <c r="W354" s="21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1"/>
      <c r="T355" s="21"/>
      <c r="U355" s="21"/>
      <c r="V355" s="21"/>
      <c r="W355" s="21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1"/>
      <c r="T356" s="21"/>
      <c r="U356" s="21"/>
      <c r="V356" s="21"/>
      <c r="W356" s="21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1"/>
      <c r="T357" s="21"/>
      <c r="U357" s="21"/>
      <c r="V357" s="21"/>
      <c r="W357" s="21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1"/>
      <c r="T358" s="21"/>
      <c r="U358" s="21"/>
      <c r="V358" s="21"/>
      <c r="W358" s="21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1"/>
      <c r="T359" s="21"/>
      <c r="U359" s="21"/>
      <c r="V359" s="21"/>
      <c r="W359" s="21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1"/>
      <c r="T360" s="21"/>
      <c r="U360" s="21"/>
      <c r="V360" s="21"/>
      <c r="W360" s="21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1"/>
      <c r="T361" s="21"/>
      <c r="U361" s="21"/>
      <c r="V361" s="21"/>
      <c r="W361" s="21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1"/>
      <c r="T362" s="21"/>
      <c r="U362" s="21"/>
      <c r="V362" s="21"/>
      <c r="W362" s="21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1"/>
      <c r="T363" s="21"/>
      <c r="U363" s="21"/>
      <c r="V363" s="21"/>
      <c r="W363" s="21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1"/>
      <c r="T364" s="21"/>
      <c r="U364" s="21"/>
      <c r="V364" s="21"/>
      <c r="W364" s="21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1"/>
      <c r="T365" s="21"/>
      <c r="U365" s="21"/>
      <c r="V365" s="21"/>
      <c r="W365" s="21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1"/>
      <c r="T366" s="21"/>
      <c r="U366" s="21"/>
      <c r="V366" s="21"/>
      <c r="W366" s="21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1"/>
      <c r="T367" s="21"/>
      <c r="U367" s="21"/>
      <c r="V367" s="21"/>
      <c r="W367" s="21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1"/>
      <c r="T368" s="21"/>
      <c r="U368" s="21"/>
      <c r="V368" s="21"/>
      <c r="W368" s="21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1"/>
      <c r="T369" s="21"/>
      <c r="U369" s="21"/>
      <c r="V369" s="21"/>
      <c r="W369" s="21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1"/>
      <c r="T370" s="21"/>
      <c r="U370" s="21"/>
      <c r="V370" s="21"/>
      <c r="W370" s="21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1"/>
      <c r="T371" s="21"/>
      <c r="U371" s="21"/>
      <c r="V371" s="21"/>
      <c r="W371" s="21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1"/>
      <c r="T372" s="21"/>
      <c r="U372" s="21"/>
      <c r="V372" s="21"/>
      <c r="W372" s="21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1"/>
      <c r="T373" s="21"/>
      <c r="U373" s="21"/>
      <c r="V373" s="21"/>
      <c r="W373" s="21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1"/>
      <c r="T374" s="21"/>
      <c r="U374" s="21"/>
      <c r="V374" s="21"/>
      <c r="W374" s="21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1"/>
      <c r="T375" s="21"/>
      <c r="U375" s="21"/>
      <c r="V375" s="21"/>
      <c r="W375" s="21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1"/>
      <c r="T376" s="21"/>
      <c r="U376" s="21"/>
      <c r="V376" s="21"/>
      <c r="W376" s="21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1"/>
      <c r="T377" s="21"/>
      <c r="U377" s="21"/>
      <c r="V377" s="21"/>
      <c r="W377" s="21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1"/>
      <c r="T378" s="21"/>
      <c r="U378" s="21"/>
      <c r="V378" s="21"/>
      <c r="W378" s="21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1"/>
      <c r="T379" s="21"/>
      <c r="U379" s="21"/>
      <c r="V379" s="21"/>
      <c r="W379" s="21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1"/>
      <c r="T380" s="21"/>
      <c r="U380" s="21"/>
      <c r="V380" s="21"/>
      <c r="W380" s="21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1"/>
      <c r="T381" s="21"/>
      <c r="U381" s="21"/>
      <c r="V381" s="21"/>
      <c r="W381" s="21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1"/>
      <c r="T382" s="21"/>
      <c r="U382" s="21"/>
      <c r="V382" s="21"/>
      <c r="W382" s="21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1"/>
      <c r="T383" s="21"/>
      <c r="U383" s="21"/>
      <c r="V383" s="21"/>
      <c r="W383" s="21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1"/>
      <c r="T384" s="21"/>
      <c r="U384" s="21"/>
      <c r="V384" s="21"/>
      <c r="W384" s="21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1"/>
      <c r="T385" s="21"/>
      <c r="U385" s="21"/>
      <c r="V385" s="21"/>
      <c r="W385" s="21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1"/>
      <c r="T386" s="21"/>
      <c r="U386" s="21"/>
      <c r="V386" s="21"/>
      <c r="W386" s="21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1"/>
      <c r="T387" s="21"/>
      <c r="U387" s="21"/>
      <c r="V387" s="21"/>
      <c r="W387" s="21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1"/>
      <c r="T388" s="21"/>
      <c r="U388" s="21"/>
      <c r="V388" s="21"/>
      <c r="W388" s="21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1"/>
      <c r="T389" s="21"/>
      <c r="U389" s="21"/>
      <c r="V389" s="21"/>
      <c r="W389" s="21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1"/>
      <c r="T390" s="21"/>
      <c r="U390" s="21"/>
      <c r="V390" s="21"/>
      <c r="W390" s="21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1"/>
      <c r="T391" s="21"/>
      <c r="U391" s="21"/>
      <c r="V391" s="21"/>
      <c r="W391" s="21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1"/>
      <c r="T392" s="21"/>
      <c r="U392" s="21"/>
      <c r="V392" s="21"/>
      <c r="W392" s="21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1"/>
      <c r="T393" s="21"/>
      <c r="U393" s="21"/>
      <c r="V393" s="21"/>
      <c r="W393" s="21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1"/>
      <c r="T394" s="21"/>
      <c r="U394" s="21"/>
      <c r="V394" s="21"/>
      <c r="W394" s="21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1"/>
      <c r="T395" s="21"/>
      <c r="U395" s="21"/>
      <c r="V395" s="21"/>
      <c r="W395" s="21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1"/>
      <c r="T396" s="21"/>
      <c r="U396" s="21"/>
      <c r="V396" s="21"/>
      <c r="W396" s="21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1"/>
      <c r="T397" s="21"/>
      <c r="U397" s="21"/>
      <c r="V397" s="21"/>
      <c r="W397" s="21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1"/>
      <c r="T398" s="21"/>
      <c r="U398" s="21"/>
      <c r="V398" s="21"/>
      <c r="W398" s="21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1"/>
      <c r="T399" s="21"/>
      <c r="U399" s="21"/>
      <c r="V399" s="21"/>
      <c r="W399" s="21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1"/>
      <c r="T400" s="21"/>
      <c r="U400" s="21"/>
      <c r="V400" s="21"/>
      <c r="W400" s="21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1"/>
      <c r="T401" s="21"/>
      <c r="U401" s="21"/>
      <c r="V401" s="21"/>
      <c r="W401" s="21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1"/>
      <c r="T402" s="21"/>
      <c r="U402" s="21"/>
      <c r="V402" s="21"/>
      <c r="W402" s="21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1"/>
      <c r="T403" s="21"/>
      <c r="U403" s="21"/>
      <c r="V403" s="21"/>
      <c r="W403" s="21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1"/>
      <c r="T404" s="21"/>
      <c r="U404" s="21"/>
      <c r="V404" s="21"/>
      <c r="W404" s="21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1"/>
      <c r="T405" s="21"/>
      <c r="U405" s="21"/>
      <c r="V405" s="21"/>
      <c r="W405" s="21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1"/>
      <c r="T406" s="21"/>
      <c r="U406" s="21"/>
      <c r="V406" s="21"/>
      <c r="W406" s="21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1"/>
      <c r="T407" s="21"/>
      <c r="U407" s="21"/>
      <c r="V407" s="21"/>
      <c r="W407" s="21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1"/>
      <c r="T408" s="21"/>
      <c r="U408" s="21"/>
      <c r="V408" s="21"/>
      <c r="W408" s="21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1"/>
      <c r="T409" s="21"/>
      <c r="U409" s="21"/>
      <c r="V409" s="21"/>
      <c r="W409" s="21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1"/>
      <c r="T410" s="21"/>
      <c r="U410" s="21"/>
      <c r="V410" s="21"/>
      <c r="W410" s="21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1"/>
      <c r="T411" s="21"/>
      <c r="U411" s="21"/>
      <c r="V411" s="21"/>
      <c r="W411" s="21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1"/>
      <c r="T412" s="21"/>
      <c r="U412" s="21"/>
      <c r="V412" s="21"/>
      <c r="W412" s="21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1"/>
      <c r="T413" s="21"/>
      <c r="U413" s="21"/>
      <c r="V413" s="21"/>
      <c r="W413" s="21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1"/>
      <c r="T414" s="21"/>
      <c r="U414" s="21"/>
      <c r="V414" s="21"/>
      <c r="W414" s="21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1"/>
      <c r="T415" s="21"/>
      <c r="U415" s="21"/>
      <c r="V415" s="21"/>
      <c r="W415" s="21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1"/>
      <c r="T416" s="21"/>
      <c r="U416" s="21"/>
      <c r="V416" s="21"/>
      <c r="W416" s="21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1"/>
      <c r="T417" s="21"/>
      <c r="U417" s="21"/>
      <c r="V417" s="21"/>
      <c r="W417" s="21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1"/>
      <c r="T418" s="21"/>
      <c r="U418" s="21"/>
      <c r="V418" s="21"/>
      <c r="W418" s="21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1"/>
      <c r="T419" s="21"/>
      <c r="U419" s="21"/>
      <c r="V419" s="21"/>
      <c r="W419" s="21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1"/>
      <c r="T420" s="21"/>
      <c r="U420" s="21"/>
      <c r="V420" s="21"/>
      <c r="W420" s="21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1"/>
      <c r="T421" s="21"/>
      <c r="U421" s="21"/>
      <c r="V421" s="21"/>
      <c r="W421" s="21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1"/>
      <c r="T422" s="21"/>
      <c r="U422" s="21"/>
      <c r="V422" s="21"/>
      <c r="W422" s="21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1"/>
      <c r="T423" s="21"/>
      <c r="U423" s="21"/>
      <c r="V423" s="21"/>
      <c r="W423" s="21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1"/>
      <c r="T424" s="21"/>
      <c r="U424" s="21"/>
      <c r="V424" s="21"/>
      <c r="W424" s="21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1"/>
      <c r="T425" s="21"/>
      <c r="U425" s="21"/>
      <c r="V425" s="21"/>
      <c r="W425" s="21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1"/>
      <c r="T426" s="21"/>
      <c r="U426" s="21"/>
      <c r="V426" s="21"/>
      <c r="W426" s="21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1"/>
      <c r="T427" s="21"/>
      <c r="U427" s="21"/>
      <c r="V427" s="21"/>
      <c r="W427" s="21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1"/>
      <c r="T428" s="21"/>
      <c r="U428" s="21"/>
      <c r="V428" s="21"/>
      <c r="W428" s="21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1"/>
      <c r="T429" s="21"/>
      <c r="U429" s="21"/>
      <c r="V429" s="21"/>
      <c r="W429" s="21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1"/>
      <c r="T430" s="21"/>
      <c r="U430" s="21"/>
      <c r="V430" s="21"/>
      <c r="W430" s="21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1"/>
      <c r="T431" s="21"/>
      <c r="U431" s="21"/>
      <c r="V431" s="21"/>
      <c r="W431" s="21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1"/>
      <c r="T432" s="21"/>
      <c r="U432" s="21"/>
      <c r="V432" s="21"/>
      <c r="W432" s="21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1"/>
      <c r="T433" s="21"/>
      <c r="U433" s="21"/>
      <c r="V433" s="21"/>
      <c r="W433" s="21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1"/>
      <c r="T434" s="21"/>
      <c r="U434" s="21"/>
      <c r="V434" s="21"/>
      <c r="W434" s="21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1"/>
      <c r="T435" s="21"/>
      <c r="U435" s="21"/>
      <c r="V435" s="21"/>
      <c r="W435" s="21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1"/>
      <c r="T436" s="21"/>
      <c r="U436" s="21"/>
      <c r="V436" s="21"/>
      <c r="W436" s="21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1"/>
      <c r="T437" s="21"/>
      <c r="U437" s="21"/>
      <c r="V437" s="21"/>
      <c r="W437" s="21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1"/>
      <c r="T438" s="21"/>
      <c r="U438" s="21"/>
      <c r="V438" s="21"/>
      <c r="W438" s="21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1"/>
      <c r="T439" s="21"/>
      <c r="U439" s="21"/>
      <c r="V439" s="21"/>
      <c r="W439" s="21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1"/>
      <c r="T440" s="21"/>
      <c r="U440" s="21"/>
      <c r="V440" s="21"/>
      <c r="W440" s="21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1"/>
      <c r="T441" s="21"/>
      <c r="U441" s="21"/>
      <c r="V441" s="21"/>
      <c r="W441" s="21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1"/>
      <c r="T442" s="21"/>
      <c r="U442" s="21"/>
      <c r="V442" s="21"/>
      <c r="W442" s="21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1"/>
      <c r="T443" s="21"/>
      <c r="U443" s="21"/>
      <c r="V443" s="21"/>
      <c r="W443" s="21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1"/>
      <c r="T444" s="21"/>
      <c r="U444" s="21"/>
      <c r="V444" s="21"/>
      <c r="W444" s="21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1"/>
      <c r="T445" s="21"/>
      <c r="U445" s="21"/>
      <c r="V445" s="21"/>
      <c r="W445" s="21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1"/>
      <c r="T446" s="21"/>
      <c r="U446" s="21"/>
      <c r="V446" s="21"/>
      <c r="W446" s="21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1"/>
      <c r="T447" s="21"/>
      <c r="U447" s="21"/>
      <c r="V447" s="21"/>
      <c r="W447" s="21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1"/>
      <c r="T448" s="21"/>
      <c r="U448" s="21"/>
      <c r="V448" s="21"/>
      <c r="W448" s="21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1"/>
      <c r="T449" s="21"/>
      <c r="U449" s="21"/>
      <c r="V449" s="21"/>
      <c r="W449" s="21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1"/>
      <c r="T450" s="21"/>
      <c r="U450" s="21"/>
      <c r="V450" s="21"/>
      <c r="W450" s="21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1"/>
      <c r="T451" s="21"/>
      <c r="U451" s="21"/>
      <c r="V451" s="21"/>
      <c r="W451" s="21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1"/>
      <c r="T452" s="21"/>
      <c r="U452" s="21"/>
      <c r="V452" s="21"/>
      <c r="W452" s="21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1"/>
      <c r="T453" s="21"/>
      <c r="U453" s="21"/>
      <c r="V453" s="21"/>
      <c r="W453" s="21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1"/>
      <c r="T454" s="21"/>
      <c r="U454" s="21"/>
      <c r="V454" s="21"/>
      <c r="W454" s="21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1"/>
      <c r="T455" s="21"/>
      <c r="U455" s="21"/>
      <c r="V455" s="21"/>
      <c r="W455" s="21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1"/>
      <c r="T456" s="21"/>
      <c r="U456" s="21"/>
      <c r="V456" s="21"/>
      <c r="W456" s="21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1"/>
      <c r="T457" s="21"/>
      <c r="U457" s="21"/>
      <c r="V457" s="21"/>
      <c r="W457" s="21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1"/>
      <c r="T458" s="21"/>
      <c r="U458" s="21"/>
      <c r="V458" s="21"/>
      <c r="W458" s="21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1"/>
      <c r="T459" s="21"/>
      <c r="U459" s="21"/>
      <c r="V459" s="21"/>
      <c r="W459" s="21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1"/>
      <c r="T460" s="21"/>
      <c r="U460" s="21"/>
      <c r="V460" s="21"/>
      <c r="W460" s="21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1"/>
      <c r="T461" s="21"/>
      <c r="U461" s="21"/>
      <c r="V461" s="21"/>
      <c r="W461" s="21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1"/>
      <c r="T462" s="21"/>
      <c r="U462" s="21"/>
      <c r="V462" s="21"/>
      <c r="W462" s="21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1"/>
      <c r="T463" s="21"/>
      <c r="U463" s="21"/>
      <c r="V463" s="21"/>
      <c r="W463" s="21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1"/>
      <c r="T464" s="21"/>
      <c r="U464" s="21"/>
      <c r="V464" s="21"/>
      <c r="W464" s="21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1"/>
      <c r="T465" s="21"/>
      <c r="U465" s="21"/>
      <c r="V465" s="21"/>
      <c r="W465" s="21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1"/>
      <c r="T466" s="21"/>
      <c r="U466" s="21"/>
      <c r="V466" s="21"/>
      <c r="W466" s="21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1"/>
      <c r="T467" s="21"/>
      <c r="U467" s="21"/>
      <c r="V467" s="21"/>
      <c r="W467" s="21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1"/>
      <c r="T468" s="21"/>
      <c r="U468" s="21"/>
      <c r="V468" s="21"/>
      <c r="W468" s="21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1"/>
      <c r="T469" s="21"/>
      <c r="U469" s="21"/>
      <c r="V469" s="21"/>
      <c r="W469" s="21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1"/>
      <c r="T470" s="21"/>
      <c r="U470" s="21"/>
      <c r="V470" s="21"/>
      <c r="W470" s="21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1"/>
      <c r="T471" s="21"/>
      <c r="U471" s="21"/>
      <c r="V471" s="21"/>
      <c r="W471" s="21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1"/>
      <c r="T472" s="21"/>
      <c r="U472" s="21"/>
      <c r="V472" s="21"/>
      <c r="W472" s="21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1"/>
      <c r="T473" s="21"/>
      <c r="U473" s="21"/>
      <c r="V473" s="21"/>
      <c r="W473" s="21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1"/>
      <c r="T474" s="21"/>
      <c r="U474" s="21"/>
      <c r="V474" s="21"/>
      <c r="W474" s="21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1"/>
      <c r="T475" s="21"/>
      <c r="U475" s="21"/>
      <c r="V475" s="21"/>
      <c r="W475" s="21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1"/>
      <c r="T476" s="21"/>
      <c r="U476" s="21"/>
      <c r="V476" s="21"/>
      <c r="W476" s="21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1"/>
      <c r="T477" s="21"/>
      <c r="U477" s="21"/>
      <c r="V477" s="21"/>
      <c r="W477" s="21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1"/>
      <c r="T478" s="21"/>
      <c r="U478" s="21"/>
      <c r="V478" s="21"/>
      <c r="W478" s="21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1"/>
      <c r="T479" s="21"/>
      <c r="U479" s="21"/>
      <c r="V479" s="21"/>
      <c r="W479" s="21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1"/>
      <c r="T480" s="21"/>
      <c r="U480" s="21"/>
      <c r="V480" s="21"/>
      <c r="W480" s="21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1"/>
      <c r="T481" s="21"/>
      <c r="U481" s="21"/>
      <c r="V481" s="21"/>
      <c r="W481" s="21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1"/>
      <c r="T482" s="21"/>
      <c r="U482" s="21"/>
      <c r="V482" s="21"/>
      <c r="W482" s="21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1"/>
      <c r="T483" s="21"/>
      <c r="U483" s="21"/>
      <c r="V483" s="21"/>
      <c r="W483" s="21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1"/>
      <c r="T484" s="21"/>
      <c r="U484" s="21"/>
      <c r="V484" s="21"/>
      <c r="W484" s="21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1"/>
      <c r="T485" s="21"/>
      <c r="U485" s="21"/>
      <c r="V485" s="21"/>
      <c r="W485" s="21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1"/>
      <c r="T486" s="21"/>
      <c r="U486" s="21"/>
      <c r="V486" s="21"/>
      <c r="W486" s="21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1"/>
      <c r="T487" s="21"/>
      <c r="U487" s="21"/>
      <c r="V487" s="21"/>
      <c r="W487" s="21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1"/>
      <c r="T488" s="21"/>
      <c r="U488" s="21"/>
      <c r="V488" s="21"/>
      <c r="W488" s="21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1"/>
      <c r="T489" s="21"/>
      <c r="U489" s="21"/>
      <c r="V489" s="21"/>
      <c r="W489" s="21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1"/>
      <c r="T490" s="21"/>
      <c r="U490" s="21"/>
      <c r="V490" s="21"/>
      <c r="W490" s="21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1"/>
      <c r="T491" s="21"/>
      <c r="U491" s="21"/>
      <c r="V491" s="21"/>
      <c r="W491" s="21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1"/>
      <c r="T492" s="21"/>
      <c r="U492" s="21"/>
      <c r="V492" s="21"/>
      <c r="W492" s="21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1"/>
      <c r="T493" s="21"/>
      <c r="U493" s="21"/>
      <c r="V493" s="21"/>
      <c r="W493" s="21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1"/>
      <c r="T494" s="21"/>
      <c r="U494" s="21"/>
      <c r="V494" s="21"/>
      <c r="W494" s="21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1"/>
      <c r="T495" s="21"/>
      <c r="U495" s="21"/>
      <c r="V495" s="21"/>
      <c r="W495" s="21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1"/>
      <c r="T496" s="21"/>
      <c r="U496" s="21"/>
      <c r="V496" s="21"/>
      <c r="W496" s="21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1"/>
      <c r="T497" s="21"/>
      <c r="U497" s="21"/>
      <c r="V497" s="21"/>
      <c r="W497" s="21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1"/>
      <c r="T498" s="21"/>
      <c r="U498" s="21"/>
      <c r="V498" s="21"/>
      <c r="W498" s="21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1"/>
      <c r="T499" s="21"/>
      <c r="U499" s="21"/>
      <c r="V499" s="21"/>
      <c r="W499" s="21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1"/>
      <c r="T500" s="21"/>
      <c r="U500" s="21"/>
      <c r="V500" s="21"/>
      <c r="W500" s="21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1"/>
      <c r="T501" s="21"/>
      <c r="U501" s="21"/>
      <c r="V501" s="21"/>
      <c r="W501" s="21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1"/>
      <c r="T502" s="21"/>
      <c r="U502" s="21"/>
      <c r="V502" s="21"/>
      <c r="W502" s="21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1"/>
      <c r="T503" s="21"/>
      <c r="U503" s="21"/>
      <c r="V503" s="21"/>
      <c r="W503" s="21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1"/>
      <c r="T504" s="21"/>
      <c r="U504" s="21"/>
      <c r="V504" s="21"/>
      <c r="W504" s="21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1"/>
      <c r="T505" s="21"/>
      <c r="U505" s="21"/>
      <c r="V505" s="21"/>
      <c r="W505" s="21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1"/>
      <c r="T506" s="21"/>
      <c r="U506" s="21"/>
      <c r="V506" s="21"/>
      <c r="W506" s="21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1"/>
      <c r="T507" s="21"/>
      <c r="U507" s="21"/>
      <c r="V507" s="21"/>
      <c r="W507" s="21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1"/>
      <c r="T508" s="21"/>
      <c r="U508" s="21"/>
      <c r="V508" s="21"/>
      <c r="W508" s="21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1"/>
      <c r="T509" s="21"/>
      <c r="U509" s="21"/>
      <c r="V509" s="21"/>
      <c r="W509" s="21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1"/>
      <c r="T510" s="21"/>
      <c r="U510" s="21"/>
      <c r="V510" s="21"/>
      <c r="W510" s="21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1"/>
      <c r="T511" s="21"/>
      <c r="U511" s="21"/>
      <c r="V511" s="21"/>
      <c r="W511" s="21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1"/>
      <c r="T512" s="21"/>
      <c r="U512" s="21"/>
      <c r="V512" s="21"/>
      <c r="W512" s="21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1"/>
      <c r="T513" s="21"/>
      <c r="U513" s="21"/>
      <c r="V513" s="21"/>
      <c r="W513" s="21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1"/>
      <c r="T514" s="21"/>
      <c r="U514" s="21"/>
      <c r="V514" s="21"/>
      <c r="W514" s="21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1"/>
      <c r="T515" s="21"/>
      <c r="U515" s="21"/>
      <c r="V515" s="21"/>
      <c r="W515" s="21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1"/>
      <c r="T516" s="21"/>
      <c r="U516" s="21"/>
      <c r="V516" s="21"/>
      <c r="W516" s="21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1"/>
      <c r="T517" s="21"/>
      <c r="U517" s="21"/>
      <c r="V517" s="21"/>
      <c r="W517" s="21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1"/>
      <c r="T518" s="21"/>
      <c r="U518" s="21"/>
      <c r="V518" s="21"/>
      <c r="W518" s="21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1"/>
      <c r="T519" s="21"/>
      <c r="U519" s="21"/>
      <c r="V519" s="21"/>
      <c r="W519" s="21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1"/>
      <c r="T520" s="21"/>
      <c r="U520" s="21"/>
      <c r="V520" s="21"/>
      <c r="W520" s="21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1"/>
      <c r="T521" s="21"/>
      <c r="U521" s="21"/>
      <c r="V521" s="21"/>
      <c r="W521" s="21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1"/>
      <c r="T522" s="21"/>
      <c r="U522" s="21"/>
      <c r="V522" s="21"/>
      <c r="W522" s="21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1"/>
      <c r="T523" s="21"/>
      <c r="U523" s="21"/>
      <c r="V523" s="21"/>
      <c r="W523" s="21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1"/>
      <c r="T524" s="21"/>
      <c r="U524" s="21"/>
      <c r="V524" s="21"/>
      <c r="W524" s="21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1"/>
      <c r="T525" s="21"/>
      <c r="U525" s="21"/>
      <c r="V525" s="21"/>
      <c r="W525" s="21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1"/>
      <c r="T526" s="21"/>
      <c r="U526" s="21"/>
      <c r="V526" s="21"/>
      <c r="W526" s="21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1"/>
      <c r="T527" s="21"/>
      <c r="U527" s="21"/>
      <c r="V527" s="21"/>
      <c r="W527" s="21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1"/>
      <c r="T528" s="21"/>
      <c r="U528" s="21"/>
      <c r="V528" s="21"/>
      <c r="W528" s="21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1"/>
      <c r="T529" s="21"/>
      <c r="U529" s="21"/>
      <c r="V529" s="21"/>
      <c r="W529" s="21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1"/>
      <c r="T530" s="21"/>
      <c r="U530" s="21"/>
      <c r="V530" s="21"/>
      <c r="W530" s="21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1"/>
      <c r="T531" s="21"/>
      <c r="U531" s="21"/>
      <c r="V531" s="21"/>
      <c r="W531" s="21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1"/>
      <c r="T532" s="21"/>
      <c r="U532" s="21"/>
      <c r="V532" s="21"/>
      <c r="W532" s="21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1"/>
      <c r="T533" s="21"/>
      <c r="U533" s="21"/>
      <c r="V533" s="21"/>
      <c r="W533" s="21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1"/>
      <c r="T534" s="21"/>
      <c r="U534" s="21"/>
      <c r="V534" s="21"/>
      <c r="W534" s="21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1"/>
      <c r="T535" s="21"/>
      <c r="U535" s="21"/>
      <c r="V535" s="21"/>
      <c r="W535" s="21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1"/>
      <c r="T536" s="21"/>
      <c r="U536" s="21"/>
      <c r="V536" s="21"/>
      <c r="W536" s="21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1"/>
      <c r="T537" s="21"/>
      <c r="U537" s="21"/>
      <c r="V537" s="21"/>
      <c r="W537" s="21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1"/>
      <c r="T538" s="21"/>
      <c r="U538" s="21"/>
      <c r="V538" s="21"/>
      <c r="W538" s="21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1"/>
      <c r="T539" s="21"/>
      <c r="U539" s="21"/>
      <c r="V539" s="21"/>
      <c r="W539" s="21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1"/>
      <c r="T540" s="21"/>
      <c r="U540" s="21"/>
      <c r="V540" s="21"/>
      <c r="W540" s="21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1"/>
      <c r="T541" s="21"/>
      <c r="U541" s="21"/>
      <c r="V541" s="21"/>
      <c r="W541" s="21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1"/>
      <c r="T542" s="21"/>
      <c r="U542" s="21"/>
      <c r="V542" s="21"/>
      <c r="W542" s="21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1"/>
      <c r="T543" s="21"/>
      <c r="U543" s="21"/>
      <c r="V543" s="21"/>
      <c r="W543" s="21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1"/>
      <c r="T544" s="21"/>
      <c r="U544" s="21"/>
      <c r="V544" s="21"/>
      <c r="W544" s="21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1"/>
      <c r="T545" s="21"/>
      <c r="U545" s="21"/>
      <c r="V545" s="21"/>
      <c r="W545" s="21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1"/>
      <c r="T546" s="21"/>
      <c r="U546" s="21"/>
      <c r="V546" s="21"/>
      <c r="W546" s="21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1"/>
      <c r="T547" s="21"/>
      <c r="U547" s="21"/>
      <c r="V547" s="21"/>
      <c r="W547" s="21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1"/>
      <c r="T548" s="21"/>
      <c r="U548" s="21"/>
      <c r="V548" s="21"/>
      <c r="W548" s="21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1"/>
      <c r="T549" s="21"/>
      <c r="U549" s="21"/>
      <c r="V549" s="21"/>
      <c r="W549" s="21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1"/>
      <c r="T550" s="21"/>
      <c r="U550" s="21"/>
      <c r="V550" s="21"/>
      <c r="W550" s="21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1"/>
      <c r="T551" s="21"/>
      <c r="U551" s="21"/>
      <c r="V551" s="21"/>
      <c r="W551" s="21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1"/>
      <c r="T552" s="21"/>
      <c r="U552" s="21"/>
      <c r="V552" s="21"/>
      <c r="W552" s="21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1"/>
      <c r="T553" s="21"/>
      <c r="U553" s="21"/>
      <c r="V553" s="21"/>
      <c r="W553" s="21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1"/>
      <c r="T554" s="21"/>
      <c r="U554" s="21"/>
      <c r="V554" s="21"/>
      <c r="W554" s="21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1"/>
      <c r="T555" s="21"/>
      <c r="U555" s="21"/>
      <c r="V555" s="21"/>
      <c r="W555" s="21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1"/>
      <c r="T556" s="21"/>
      <c r="U556" s="21"/>
      <c r="V556" s="21"/>
      <c r="W556" s="21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1"/>
      <c r="T557" s="21"/>
      <c r="U557" s="21"/>
      <c r="V557" s="21"/>
      <c r="W557" s="21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1"/>
      <c r="T558" s="21"/>
      <c r="U558" s="21"/>
      <c r="V558" s="21"/>
      <c r="W558" s="21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1"/>
      <c r="T559" s="21"/>
      <c r="U559" s="21"/>
      <c r="V559" s="21"/>
      <c r="W559" s="21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1"/>
      <c r="T560" s="21"/>
      <c r="U560" s="21"/>
      <c r="V560" s="21"/>
      <c r="W560" s="21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1"/>
      <c r="T561" s="21"/>
      <c r="U561" s="21"/>
      <c r="V561" s="21"/>
      <c r="W561" s="21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1"/>
      <c r="T562" s="21"/>
      <c r="U562" s="21"/>
      <c r="V562" s="21"/>
      <c r="W562" s="21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1"/>
      <c r="T563" s="21"/>
      <c r="U563" s="21"/>
      <c r="V563" s="21"/>
      <c r="W563" s="21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1"/>
      <c r="T564" s="21"/>
      <c r="U564" s="21"/>
      <c r="V564" s="21"/>
      <c r="W564" s="21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1"/>
      <c r="T565" s="21"/>
      <c r="U565" s="21"/>
      <c r="V565" s="21"/>
      <c r="W565" s="21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1"/>
      <c r="T566" s="21"/>
      <c r="U566" s="21"/>
      <c r="V566" s="21"/>
      <c r="W566" s="21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1"/>
      <c r="T567" s="21"/>
      <c r="U567" s="21"/>
      <c r="V567" s="21"/>
      <c r="W567" s="21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1"/>
      <c r="T568" s="21"/>
      <c r="U568" s="21"/>
      <c r="V568" s="21"/>
      <c r="W568" s="21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1"/>
      <c r="T569" s="21"/>
      <c r="U569" s="21"/>
      <c r="V569" s="21"/>
      <c r="W569" s="21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1"/>
      <c r="T570" s="21"/>
      <c r="U570" s="21"/>
      <c r="V570" s="21"/>
      <c r="W570" s="21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1"/>
      <c r="T571" s="21"/>
      <c r="U571" s="21"/>
      <c r="V571" s="21"/>
      <c r="W571" s="21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1"/>
      <c r="T572" s="21"/>
      <c r="U572" s="21"/>
      <c r="V572" s="21"/>
      <c r="W572" s="21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1"/>
      <c r="T573" s="21"/>
      <c r="U573" s="21"/>
      <c r="V573" s="21"/>
      <c r="W573" s="21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1"/>
      <c r="T574" s="21"/>
      <c r="U574" s="21"/>
      <c r="V574" s="21"/>
      <c r="W574" s="21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1"/>
      <c r="T575" s="21"/>
      <c r="U575" s="21"/>
      <c r="V575" s="21"/>
      <c r="W575" s="21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1"/>
      <c r="T576" s="21"/>
      <c r="U576" s="21"/>
      <c r="V576" s="21"/>
      <c r="W576" s="21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1"/>
      <c r="T577" s="21"/>
      <c r="U577" s="21"/>
      <c r="V577" s="21"/>
      <c r="W577" s="21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1"/>
      <c r="T578" s="21"/>
      <c r="U578" s="21"/>
      <c r="V578" s="21"/>
      <c r="W578" s="21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1"/>
      <c r="T579" s="21"/>
      <c r="U579" s="21"/>
      <c r="V579" s="21"/>
      <c r="W579" s="21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1"/>
      <c r="T580" s="21"/>
      <c r="U580" s="21"/>
      <c r="V580" s="21"/>
      <c r="W580" s="21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1"/>
      <c r="T581" s="21"/>
      <c r="U581" s="21"/>
      <c r="V581" s="21"/>
      <c r="W581" s="21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1"/>
      <c r="T582" s="21"/>
      <c r="U582" s="21"/>
      <c r="V582" s="21"/>
      <c r="W582" s="21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1"/>
      <c r="T583" s="21"/>
      <c r="U583" s="21"/>
      <c r="V583" s="21"/>
      <c r="W583" s="21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1"/>
      <c r="T584" s="21"/>
      <c r="U584" s="21"/>
      <c r="V584" s="21"/>
      <c r="W584" s="21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1"/>
      <c r="T585" s="21"/>
      <c r="U585" s="21"/>
      <c r="V585" s="21"/>
      <c r="W585" s="21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1"/>
      <c r="T586" s="21"/>
      <c r="U586" s="21"/>
      <c r="V586" s="21"/>
      <c r="W586" s="21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1"/>
      <c r="T587" s="21"/>
      <c r="U587" s="21"/>
      <c r="V587" s="21"/>
      <c r="W587" s="21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1"/>
      <c r="T588" s="21"/>
      <c r="U588" s="21"/>
      <c r="V588" s="21"/>
      <c r="W588" s="21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1"/>
      <c r="T589" s="21"/>
      <c r="U589" s="21"/>
      <c r="V589" s="21"/>
      <c r="W589" s="21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1"/>
      <c r="T590" s="21"/>
      <c r="U590" s="21"/>
      <c r="V590" s="21"/>
      <c r="W590" s="21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1"/>
      <c r="T591" s="21"/>
      <c r="U591" s="21"/>
      <c r="V591" s="21"/>
      <c r="W591" s="21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1"/>
      <c r="T592" s="21"/>
      <c r="U592" s="21"/>
      <c r="V592" s="21"/>
      <c r="W592" s="21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1"/>
      <c r="T593" s="21"/>
      <c r="U593" s="21"/>
      <c r="V593" s="21"/>
      <c r="W593" s="21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1"/>
      <c r="T594" s="21"/>
      <c r="U594" s="21"/>
      <c r="V594" s="21"/>
      <c r="W594" s="21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1"/>
      <c r="T595" s="21"/>
      <c r="U595" s="21"/>
      <c r="V595" s="21"/>
      <c r="W595" s="21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1"/>
      <c r="T596" s="21"/>
      <c r="U596" s="21"/>
      <c r="V596" s="21"/>
      <c r="W596" s="21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1"/>
      <c r="T597" s="21"/>
      <c r="U597" s="21"/>
      <c r="V597" s="21"/>
      <c r="W597" s="21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1"/>
      <c r="T598" s="21"/>
      <c r="U598" s="21"/>
      <c r="V598" s="21"/>
      <c r="W598" s="21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1"/>
      <c r="T599" s="21"/>
      <c r="U599" s="21"/>
      <c r="V599" s="21"/>
      <c r="W599" s="21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1"/>
      <c r="T600" s="21"/>
      <c r="U600" s="21"/>
      <c r="V600" s="21"/>
      <c r="W600" s="21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1"/>
      <c r="T601" s="21"/>
      <c r="U601" s="21"/>
      <c r="V601" s="21"/>
      <c r="W601" s="21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1"/>
      <c r="T602" s="21"/>
      <c r="U602" s="21"/>
      <c r="V602" s="21"/>
      <c r="W602" s="21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1"/>
      <c r="T603" s="21"/>
      <c r="U603" s="21"/>
      <c r="V603" s="21"/>
      <c r="W603" s="21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1"/>
      <c r="T604" s="21"/>
      <c r="U604" s="21"/>
      <c r="V604" s="21"/>
      <c r="W604" s="21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1"/>
      <c r="T605" s="21"/>
      <c r="U605" s="21"/>
      <c r="V605" s="21"/>
      <c r="W605" s="21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1"/>
      <c r="T606" s="21"/>
      <c r="U606" s="21"/>
      <c r="V606" s="21"/>
      <c r="W606" s="21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1"/>
      <c r="T607" s="21"/>
      <c r="U607" s="21"/>
      <c r="V607" s="21"/>
      <c r="W607" s="21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1"/>
      <c r="T608" s="21"/>
      <c r="U608" s="21"/>
      <c r="V608" s="21"/>
      <c r="W608" s="21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1"/>
      <c r="T609" s="21"/>
      <c r="U609" s="21"/>
      <c r="V609" s="21"/>
      <c r="W609" s="21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1"/>
      <c r="T610" s="21"/>
      <c r="U610" s="21"/>
      <c r="V610" s="21"/>
      <c r="W610" s="21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1"/>
      <c r="T611" s="21"/>
      <c r="U611" s="21"/>
      <c r="V611" s="21"/>
      <c r="W611" s="21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1"/>
      <c r="T612" s="21"/>
      <c r="U612" s="21"/>
      <c r="V612" s="21"/>
      <c r="W612" s="21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1"/>
      <c r="T613" s="21"/>
      <c r="U613" s="21"/>
      <c r="V613" s="21"/>
      <c r="W613" s="21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1"/>
      <c r="T614" s="21"/>
      <c r="U614" s="21"/>
      <c r="V614" s="21"/>
      <c r="W614" s="21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1"/>
      <c r="T615" s="21"/>
      <c r="U615" s="21"/>
      <c r="V615" s="21"/>
      <c r="W615" s="21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1"/>
      <c r="T616" s="21"/>
      <c r="U616" s="21"/>
      <c r="V616" s="21"/>
      <c r="W616" s="21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1"/>
      <c r="T617" s="21"/>
      <c r="U617" s="21"/>
      <c r="V617" s="21"/>
      <c r="W617" s="21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1"/>
      <c r="T618" s="21"/>
      <c r="U618" s="21"/>
      <c r="V618" s="21"/>
      <c r="W618" s="21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1"/>
      <c r="T619" s="21"/>
      <c r="U619" s="21"/>
      <c r="V619" s="21"/>
      <c r="W619" s="21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1"/>
      <c r="T620" s="21"/>
      <c r="U620" s="21"/>
      <c r="V620" s="21"/>
      <c r="W620" s="21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1"/>
      <c r="T621" s="21"/>
      <c r="U621" s="21"/>
      <c r="V621" s="21"/>
      <c r="W621" s="21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1"/>
      <c r="T622" s="21"/>
      <c r="U622" s="21"/>
      <c r="V622" s="21"/>
      <c r="W622" s="21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1"/>
      <c r="T623" s="21"/>
      <c r="U623" s="21"/>
      <c r="V623" s="21"/>
      <c r="W623" s="21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1"/>
      <c r="T624" s="21"/>
      <c r="U624" s="21"/>
      <c r="V624" s="21"/>
      <c r="W624" s="21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1"/>
      <c r="T625" s="21"/>
      <c r="U625" s="21"/>
      <c r="V625" s="21"/>
      <c r="W625" s="21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1"/>
      <c r="T626" s="21"/>
      <c r="U626" s="21"/>
      <c r="V626" s="21"/>
      <c r="W626" s="21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1"/>
      <c r="T627" s="21"/>
      <c r="U627" s="21"/>
      <c r="V627" s="21"/>
      <c r="W627" s="21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1"/>
      <c r="T628" s="21"/>
      <c r="U628" s="21"/>
      <c r="V628" s="21"/>
      <c r="W628" s="21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1"/>
      <c r="T629" s="21"/>
      <c r="U629" s="21"/>
      <c r="V629" s="21"/>
      <c r="W629" s="21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1"/>
      <c r="T630" s="21"/>
      <c r="U630" s="21"/>
      <c r="V630" s="21"/>
      <c r="W630" s="21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1"/>
      <c r="T631" s="21"/>
      <c r="U631" s="21"/>
      <c r="V631" s="21"/>
      <c r="W631" s="21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1"/>
      <c r="T632" s="21"/>
      <c r="U632" s="21"/>
      <c r="V632" s="21"/>
      <c r="W632" s="21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1"/>
      <c r="T633" s="21"/>
      <c r="U633" s="21"/>
      <c r="V633" s="21"/>
      <c r="W633" s="21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1"/>
      <c r="T634" s="21"/>
      <c r="U634" s="21"/>
      <c r="V634" s="21"/>
      <c r="W634" s="21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1"/>
      <c r="T635" s="21"/>
      <c r="U635" s="21"/>
      <c r="V635" s="21"/>
      <c r="W635" s="21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1"/>
      <c r="T636" s="21"/>
      <c r="U636" s="21"/>
      <c r="V636" s="21"/>
      <c r="W636" s="21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1"/>
      <c r="T637" s="21"/>
      <c r="U637" s="21"/>
      <c r="V637" s="21"/>
      <c r="W637" s="21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1"/>
      <c r="T638" s="21"/>
      <c r="U638" s="21"/>
      <c r="V638" s="21"/>
      <c r="W638" s="21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1"/>
      <c r="T639" s="21"/>
      <c r="U639" s="21"/>
      <c r="V639" s="21"/>
      <c r="W639" s="21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1"/>
      <c r="T640" s="21"/>
      <c r="U640" s="21"/>
      <c r="V640" s="21"/>
      <c r="W640" s="21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1"/>
      <c r="T641" s="21"/>
      <c r="U641" s="21"/>
      <c r="V641" s="21"/>
      <c r="W641" s="21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1"/>
      <c r="T642" s="21"/>
      <c r="U642" s="21"/>
      <c r="V642" s="21"/>
      <c r="W642" s="21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1"/>
      <c r="T643" s="21"/>
      <c r="U643" s="21"/>
      <c r="V643" s="21"/>
      <c r="W643" s="21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1"/>
      <c r="T644" s="21"/>
      <c r="U644" s="21"/>
      <c r="V644" s="21"/>
      <c r="W644" s="21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1"/>
      <c r="T645" s="21"/>
      <c r="U645" s="21"/>
      <c r="V645" s="21"/>
      <c r="W645" s="21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1"/>
      <c r="T646" s="21"/>
      <c r="U646" s="21"/>
      <c r="V646" s="21"/>
      <c r="W646" s="21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1"/>
      <c r="T647" s="21"/>
      <c r="U647" s="21"/>
      <c r="V647" s="21"/>
      <c r="W647" s="21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1"/>
      <c r="T648" s="21"/>
      <c r="U648" s="21"/>
      <c r="V648" s="21"/>
      <c r="W648" s="21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1"/>
      <c r="T649" s="21"/>
      <c r="U649" s="21"/>
      <c r="V649" s="21"/>
      <c r="W649" s="21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1"/>
      <c r="T650" s="21"/>
      <c r="U650" s="21"/>
      <c r="V650" s="21"/>
      <c r="W650" s="21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1"/>
      <c r="T651" s="21"/>
      <c r="U651" s="21"/>
      <c r="V651" s="21"/>
      <c r="W651" s="21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  <c r="U1212" s="21"/>
      <c r="V1212" s="21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  <c r="U1213" s="21"/>
      <c r="V1213" s="21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  <c r="U1214" s="21"/>
      <c r="V1214" s="21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  <c r="U1215" s="21"/>
      <c r="V1215" s="21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  <c r="U1216" s="21"/>
      <c r="V1216" s="21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  <c r="U1217" s="21"/>
      <c r="V1217" s="21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  <c r="U1218" s="21"/>
      <c r="V1218" s="21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  <c r="U1219" s="21"/>
      <c r="V1219" s="21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  <c r="U1220" s="21"/>
      <c r="V1220" s="21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  <c r="U1221" s="21"/>
      <c r="V1221" s="21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  <c r="U1222" s="21"/>
      <c r="V1222" s="21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  <c r="U1223" s="21"/>
      <c r="V1223" s="21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  <c r="U1224" s="21"/>
      <c r="V1224" s="21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  <c r="U1225" s="21"/>
      <c r="V1225" s="21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  <c r="U1226" s="21"/>
      <c r="V1226" s="21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  <c r="U1227" s="21"/>
      <c r="V1227" s="21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  <c r="U1228" s="21"/>
      <c r="V1228" s="21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  <c r="U1229" s="21"/>
      <c r="V1229" s="21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  <c r="U1230" s="21"/>
      <c r="V1230" s="21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  <c r="U1231" s="21"/>
      <c r="V1231" s="21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  <c r="U1232" s="21"/>
      <c r="V1232" s="21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  <c r="U1233" s="21"/>
      <c r="V1233" s="21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  <c r="U1234" s="21"/>
      <c r="V1234" s="21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  <c r="U1235" s="21"/>
      <c r="V1235" s="21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  <c r="U1236" s="21"/>
      <c r="V1236" s="21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  <c r="U1237" s="21"/>
      <c r="V1237" s="21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  <c r="U1238" s="21"/>
      <c r="V1238" s="21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  <c r="U1239" s="21"/>
      <c r="V1239" s="21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  <c r="U1240" s="21"/>
      <c r="V1240" s="21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  <c r="U1241" s="21"/>
      <c r="V1241" s="21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  <c r="U1242" s="21"/>
      <c r="V1242" s="21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  <c r="U1243" s="21"/>
      <c r="V1243" s="21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  <c r="U1244" s="21"/>
      <c r="V1244" s="21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  <c r="U1245" s="21"/>
      <c r="V1245" s="21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  <c r="U1246" s="21"/>
      <c r="V1246" s="21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  <c r="U1247" s="21"/>
      <c r="V1247" s="21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  <c r="U1248" s="21"/>
      <c r="V1248" s="21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  <c r="U1249" s="21"/>
      <c r="V1249" s="21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  <c r="U1250" s="21"/>
      <c r="V1250" s="21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  <c r="U1251" s="21"/>
      <c r="V1251" s="21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  <c r="U1252" s="21"/>
      <c r="V1252" s="21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  <c r="U1253" s="21"/>
      <c r="V1253" s="21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  <c r="U1254" s="21"/>
      <c r="V1254" s="21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  <c r="U1255" s="21"/>
      <c r="V1255" s="21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  <c r="U1256" s="21"/>
      <c r="V1256" s="21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  <c r="U1257" s="21"/>
      <c r="V1257" s="21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  <c r="U1258" s="21"/>
      <c r="V1258" s="21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  <c r="U1259" s="21"/>
      <c r="V1259" s="21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  <c r="U1260" s="21"/>
      <c r="V1260" s="21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  <c r="U1261" s="21"/>
      <c r="V1261" s="21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  <c r="U1262" s="21"/>
      <c r="V1262" s="21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  <c r="U1263" s="21"/>
      <c r="V1263" s="21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  <c r="U1264" s="21"/>
      <c r="V1264" s="21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  <c r="U1265" s="21"/>
      <c r="V1265" s="21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  <c r="U1266" s="21"/>
      <c r="V1266" s="21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  <c r="U1267" s="21"/>
      <c r="V1267" s="21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  <c r="U1268" s="21"/>
      <c r="V1268" s="21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  <c r="U1269" s="21"/>
      <c r="V1269" s="21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  <c r="U1270" s="21"/>
      <c r="V1270" s="21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  <c r="U1271" s="21"/>
      <c r="V1271" s="21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  <c r="U1272" s="21"/>
      <c r="V1272" s="21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  <c r="U1273" s="21"/>
      <c r="V1273" s="21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  <c r="U1274" s="21"/>
      <c r="V1274" s="21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  <c r="U1275" s="21"/>
      <c r="V1275" s="21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  <c r="U1276" s="21"/>
      <c r="V1276" s="21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  <c r="U1277" s="21"/>
      <c r="V1277" s="21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  <c r="U1278" s="21"/>
      <c r="V1278" s="21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  <c r="U1279" s="21"/>
      <c r="V1279" s="21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  <c r="U1280" s="21"/>
      <c r="V1280" s="21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  <c r="U1281" s="21"/>
      <c r="V1281" s="21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  <c r="U1282" s="21"/>
      <c r="V1282" s="21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  <c r="U1283" s="21"/>
      <c r="V1283" s="21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  <c r="U1284" s="21"/>
      <c r="V1284" s="21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  <c r="U1285" s="21"/>
      <c r="V1285" s="21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  <c r="U1286" s="21"/>
      <c r="V1286" s="21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  <c r="U1287" s="21"/>
      <c r="V1287" s="21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  <c r="U1288" s="21"/>
      <c r="V1288" s="21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  <c r="U1289" s="21"/>
      <c r="V1289" s="21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  <c r="U1290" s="21"/>
      <c r="V1290" s="21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  <c r="U1291" s="21"/>
      <c r="V1291" s="21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  <c r="U1292" s="21"/>
      <c r="V1292" s="21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  <c r="U1293" s="21"/>
      <c r="V1293" s="21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  <c r="U1294" s="21"/>
      <c r="V1294" s="21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  <c r="U1295" s="21"/>
      <c r="V1295" s="21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  <c r="U1296" s="21"/>
      <c r="V1296" s="21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  <c r="U1297" s="21"/>
      <c r="V1297" s="21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  <c r="U1298" s="21"/>
      <c r="V1298" s="21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  <c r="U1299" s="21"/>
      <c r="V1299" s="21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  <c r="U1300" s="21"/>
      <c r="V1300" s="21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  <c r="U1301" s="21"/>
      <c r="V1301" s="21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  <c r="U1302" s="21"/>
      <c r="V1302" s="21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  <c r="U1303" s="21"/>
      <c r="V1303" s="21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  <c r="U1304" s="21"/>
      <c r="V1304" s="21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  <c r="U1305" s="21"/>
      <c r="V1305" s="21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  <c r="U1306" s="21"/>
      <c r="V1306" s="21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  <c r="U1307" s="21"/>
      <c r="V1307" s="21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  <c r="U1308" s="21"/>
      <c r="V1308" s="21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  <c r="U1309" s="21"/>
      <c r="V1309" s="21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  <c r="U1310" s="21"/>
      <c r="V1310" s="21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  <c r="U1311" s="21"/>
      <c r="V1311" s="21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  <c r="U1312" s="21"/>
      <c r="V1312" s="21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  <c r="U1313" s="21"/>
      <c r="V1313" s="21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  <c r="U1314" s="21"/>
      <c r="V1314" s="21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  <c r="U1315" s="21"/>
      <c r="V1315" s="21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  <c r="U1316" s="21"/>
      <c r="V1316" s="21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  <c r="U1317" s="21"/>
      <c r="V1317" s="21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  <c r="U1318" s="21"/>
      <c r="V1318" s="21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  <c r="U1319" s="21"/>
      <c r="V1319" s="21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  <c r="U1320" s="21"/>
      <c r="V1320" s="21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  <c r="U1321" s="21"/>
      <c r="V1321" s="21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  <c r="U1322" s="21"/>
      <c r="V1322" s="21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  <c r="U1323" s="21"/>
      <c r="V1323" s="21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  <c r="U1324" s="21"/>
      <c r="V1324" s="21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  <c r="U1325" s="21"/>
      <c r="V1325" s="21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  <c r="U1326" s="21"/>
      <c r="V1326" s="21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  <c r="U1327" s="21"/>
      <c r="V1327" s="21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  <c r="U1328" s="21"/>
      <c r="V1328" s="21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  <c r="U1329" s="21"/>
      <c r="V1329" s="21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  <c r="U1330" s="21"/>
      <c r="V1330" s="21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  <c r="U1331" s="21"/>
      <c r="V1331" s="21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  <c r="U1332" s="21"/>
      <c r="V1332" s="21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  <c r="U1333" s="21"/>
      <c r="V1333" s="21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  <c r="U1334" s="21"/>
      <c r="V1334" s="21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  <c r="U1335" s="21"/>
      <c r="V1335" s="21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  <c r="U1336" s="21"/>
      <c r="V1336" s="21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  <c r="U1337" s="21"/>
      <c r="V1337" s="21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0" t="s">
        <v>437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2" t="s">
        <v>106</v>
      </c>
      <c r="L2" s="12" t="s">
        <v>107</v>
      </c>
      <c r="M2" s="12" t="s">
        <v>108</v>
      </c>
      <c r="N2" s="12" t="s">
        <v>109</v>
      </c>
      <c r="O2" s="12" t="s">
        <v>110</v>
      </c>
      <c r="P2" s="12" t="s">
        <v>111</v>
      </c>
      <c r="Q2" s="12" t="s">
        <v>112</v>
      </c>
      <c r="R2" s="12" t="s">
        <v>113</v>
      </c>
    </row>
    <row r="3" ht="20.25" spans="1:18">
      <c r="A3" s="5" t="s">
        <v>438</v>
      </c>
      <c r="B3" s="5" t="s">
        <v>439</v>
      </c>
      <c r="C3" s="5">
        <v>5350.835</v>
      </c>
      <c r="D3" s="5">
        <v>5877.16</v>
      </c>
      <c r="E3" s="5">
        <v>1</v>
      </c>
      <c r="F3" s="6">
        <v>0</v>
      </c>
      <c r="G3" s="6">
        <v>0</v>
      </c>
      <c r="H3" s="6">
        <v>1</v>
      </c>
      <c r="I3" s="6">
        <v>0.116</v>
      </c>
      <c r="J3" s="6">
        <v>9.061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-8.304</v>
      </c>
      <c r="Q3" s="13">
        <v>0</v>
      </c>
      <c r="R3" s="13">
        <v>1</v>
      </c>
    </row>
    <row r="4" ht="20.25" spans="1:18">
      <c r="A4" s="5" t="s">
        <v>440</v>
      </c>
      <c r="B4" s="5" t="s">
        <v>441</v>
      </c>
      <c r="C4" s="5">
        <v>5661.846</v>
      </c>
      <c r="D4" s="5">
        <v>6100.004</v>
      </c>
      <c r="E4" s="5">
        <v>1</v>
      </c>
      <c r="F4" s="6">
        <v>0</v>
      </c>
      <c r="G4" s="6">
        <v>0</v>
      </c>
      <c r="H4" s="6">
        <v>1</v>
      </c>
      <c r="I4" s="6">
        <v>0.262</v>
      </c>
      <c r="J4" s="6">
        <v>7.426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-6.677</v>
      </c>
      <c r="Q4" s="13">
        <v>0</v>
      </c>
      <c r="R4" s="13">
        <v>0</v>
      </c>
    </row>
    <row r="5" ht="20.25" spans="1:18">
      <c r="A5" s="7" t="s">
        <v>442</v>
      </c>
      <c r="B5" s="7" t="s">
        <v>443</v>
      </c>
      <c r="C5" s="7">
        <v>20435.713</v>
      </c>
      <c r="D5" s="7">
        <v>23672.986</v>
      </c>
      <c r="E5" s="7">
        <v>0</v>
      </c>
      <c r="F5" s="7">
        <v>0</v>
      </c>
      <c r="G5" s="7">
        <v>0</v>
      </c>
      <c r="H5" s="7">
        <v>1</v>
      </c>
      <c r="I5" s="9">
        <v>1.69</v>
      </c>
      <c r="J5" s="9">
        <v>15.134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25.665</v>
      </c>
      <c r="Q5" s="13">
        <v>0</v>
      </c>
      <c r="R5" s="13">
        <v>0</v>
      </c>
    </row>
    <row r="6" ht="20.25" spans="1:18">
      <c r="A6" s="7" t="s">
        <v>444</v>
      </c>
      <c r="B6" s="7" t="s">
        <v>445</v>
      </c>
      <c r="C6" s="7">
        <v>21371.824</v>
      </c>
      <c r="D6" s="7">
        <v>25096.969</v>
      </c>
      <c r="E6" s="7">
        <v>0</v>
      </c>
      <c r="F6" s="7">
        <v>0</v>
      </c>
      <c r="G6" s="7">
        <v>0</v>
      </c>
      <c r="H6" s="7">
        <v>1</v>
      </c>
      <c r="I6" s="9">
        <v>0.92</v>
      </c>
      <c r="J6" s="9">
        <v>15.626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34.074</v>
      </c>
      <c r="Q6" s="13">
        <v>0</v>
      </c>
      <c r="R6" s="13">
        <v>0</v>
      </c>
    </row>
    <row r="7" ht="20.25" spans="1:18">
      <c r="A7" s="7" t="s">
        <v>446</v>
      </c>
      <c r="B7" s="7" t="s">
        <v>447</v>
      </c>
      <c r="C7" s="7">
        <v>916.583</v>
      </c>
      <c r="D7" s="7">
        <v>1144.733</v>
      </c>
      <c r="E7" s="7">
        <v>0</v>
      </c>
      <c r="F7" s="7">
        <v>0</v>
      </c>
      <c r="G7" s="7">
        <v>0</v>
      </c>
      <c r="H7" s="7">
        <v>1</v>
      </c>
      <c r="I7" s="9">
        <v>0.345</v>
      </c>
      <c r="J7" s="9">
        <v>20.207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1.064</v>
      </c>
      <c r="Q7" s="13">
        <v>0</v>
      </c>
      <c r="R7" s="13">
        <v>0</v>
      </c>
    </row>
    <row r="8" ht="20.25" spans="1:18">
      <c r="A8" s="7" t="s">
        <v>448</v>
      </c>
      <c r="B8" s="7" t="s">
        <v>449</v>
      </c>
      <c r="C8" s="7">
        <v>10228.674</v>
      </c>
      <c r="D8" s="7">
        <v>13287.973</v>
      </c>
      <c r="E8" s="7">
        <v>0</v>
      </c>
      <c r="F8" s="7">
        <v>0</v>
      </c>
      <c r="G8" s="7">
        <v>0</v>
      </c>
      <c r="H8" s="7">
        <v>1</v>
      </c>
      <c r="I8" s="9">
        <v>13.546</v>
      </c>
      <c r="J8" s="9">
        <v>33.45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-72.963</v>
      </c>
      <c r="Q8" s="13">
        <v>0</v>
      </c>
      <c r="R8" s="13">
        <v>0</v>
      </c>
    </row>
    <row r="9" ht="20.25" spans="1:18">
      <c r="A9" s="7" t="s">
        <v>450</v>
      </c>
      <c r="B9" s="7" t="s">
        <v>451</v>
      </c>
      <c r="C9" s="7">
        <v>2848.032</v>
      </c>
      <c r="D9" s="7">
        <v>3468.53</v>
      </c>
      <c r="E9" s="7">
        <v>0</v>
      </c>
      <c r="F9" s="7">
        <v>0</v>
      </c>
      <c r="G9" s="7">
        <v>0</v>
      </c>
      <c r="H9" s="7">
        <v>1</v>
      </c>
      <c r="I9" s="9">
        <v>10.443</v>
      </c>
      <c r="J9" s="9">
        <v>26.464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-18.193</v>
      </c>
      <c r="Q9" s="13">
        <v>0</v>
      </c>
      <c r="R9" s="13">
        <v>1</v>
      </c>
    </row>
    <row r="10" ht="20.25" spans="1:18">
      <c r="A10" s="7" t="s">
        <v>452</v>
      </c>
      <c r="B10" s="7" t="s">
        <v>453</v>
      </c>
      <c r="C10" s="7">
        <v>2349.388</v>
      </c>
      <c r="D10" s="7">
        <v>3130.403</v>
      </c>
      <c r="E10" s="7">
        <v>0</v>
      </c>
      <c r="F10" s="7">
        <v>0</v>
      </c>
      <c r="G10" s="7">
        <v>0</v>
      </c>
      <c r="H10" s="7">
        <v>1</v>
      </c>
      <c r="I10" s="9">
        <v>29.24</v>
      </c>
      <c r="J10" s="9">
        <v>46.894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-35.429</v>
      </c>
      <c r="Q10" s="13">
        <v>0</v>
      </c>
      <c r="R10" s="13">
        <v>0</v>
      </c>
    </row>
    <row r="11" ht="20.25" spans="1:18">
      <c r="A11" s="7" t="s">
        <v>454</v>
      </c>
      <c r="B11" s="7" t="s">
        <v>455</v>
      </c>
      <c r="C11" s="7">
        <v>14815.142</v>
      </c>
      <c r="D11" s="7">
        <v>16630.566</v>
      </c>
      <c r="E11" s="7">
        <v>0</v>
      </c>
      <c r="F11" s="7">
        <v>0</v>
      </c>
      <c r="G11" s="7">
        <v>0</v>
      </c>
      <c r="H11" s="7">
        <v>1</v>
      </c>
      <c r="I11" s="9">
        <v>3.029</v>
      </c>
      <c r="J11" s="9">
        <v>13.614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6.134</v>
      </c>
      <c r="Q11" s="13">
        <v>0</v>
      </c>
      <c r="R11" s="13">
        <v>1</v>
      </c>
    </row>
    <row r="12" ht="20.25" spans="1:18">
      <c r="A12" s="7" t="s">
        <v>456</v>
      </c>
      <c r="B12" s="7" t="s">
        <v>457</v>
      </c>
      <c r="C12" s="7">
        <v>4042.725</v>
      </c>
      <c r="D12" s="7">
        <v>4491.331</v>
      </c>
      <c r="E12" s="7">
        <v>0</v>
      </c>
      <c r="F12" s="7">
        <v>0</v>
      </c>
      <c r="G12" s="7">
        <v>0</v>
      </c>
      <c r="H12" s="7">
        <v>1</v>
      </c>
      <c r="I12" s="9">
        <v>7.146</v>
      </c>
      <c r="J12" s="9">
        <v>16.421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-0.505</v>
      </c>
      <c r="Q12" s="13">
        <v>0</v>
      </c>
      <c r="R12" s="13">
        <v>1</v>
      </c>
    </row>
    <row r="13" ht="20.25" spans="1:18">
      <c r="A13" s="7" t="s">
        <v>458</v>
      </c>
      <c r="B13" s="7" t="s">
        <v>459</v>
      </c>
      <c r="C13" s="7">
        <v>3341.269</v>
      </c>
      <c r="D13" s="7">
        <v>3600.748</v>
      </c>
      <c r="E13" s="7">
        <v>0</v>
      </c>
      <c r="F13" s="7">
        <v>0</v>
      </c>
      <c r="G13" s="7">
        <v>0</v>
      </c>
      <c r="H13" s="7">
        <v>1</v>
      </c>
      <c r="I13" s="6">
        <v>5.838</v>
      </c>
      <c r="J13" s="6">
        <v>12.624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-6.493</v>
      </c>
      <c r="Q13" s="13">
        <v>0</v>
      </c>
      <c r="R13" s="13">
        <v>0</v>
      </c>
    </row>
    <row r="14" ht="20.25" spans="1:18">
      <c r="A14" s="7" t="s">
        <v>460</v>
      </c>
      <c r="B14" s="7" t="s">
        <v>461</v>
      </c>
      <c r="C14" s="7">
        <v>5384.801</v>
      </c>
      <c r="D14" s="7">
        <v>6459.932</v>
      </c>
      <c r="E14" s="7">
        <v>0</v>
      </c>
      <c r="F14" s="7">
        <v>0</v>
      </c>
      <c r="G14" s="7">
        <v>0</v>
      </c>
      <c r="H14" s="7">
        <v>1</v>
      </c>
      <c r="I14" s="6">
        <v>23.551</v>
      </c>
      <c r="J14" s="6">
        <v>36.275</v>
      </c>
      <c r="K14" s="13">
        <v>3</v>
      </c>
      <c r="L14" s="13">
        <v>2</v>
      </c>
      <c r="M14" s="13">
        <v>0</v>
      </c>
      <c r="N14" s="13">
        <v>0</v>
      </c>
      <c r="O14" s="13">
        <v>0</v>
      </c>
      <c r="P14" s="13">
        <v>-30.078</v>
      </c>
      <c r="Q14" s="13">
        <v>0</v>
      </c>
      <c r="R14" s="13">
        <v>0</v>
      </c>
    </row>
    <row r="15" ht="20.25" spans="1:18">
      <c r="A15" s="7" t="s">
        <v>462</v>
      </c>
      <c r="B15" s="7" t="s">
        <v>463</v>
      </c>
      <c r="C15" s="7">
        <v>2137.843</v>
      </c>
      <c r="D15" s="7">
        <v>2332.225</v>
      </c>
      <c r="E15" s="7">
        <v>0</v>
      </c>
      <c r="F15" s="7">
        <v>0</v>
      </c>
      <c r="G15" s="7">
        <v>0</v>
      </c>
      <c r="H15" s="7">
        <v>1</v>
      </c>
      <c r="I15" s="6">
        <v>2.58</v>
      </c>
      <c r="J15" s="6">
        <v>10.7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-2.206</v>
      </c>
      <c r="Q15" s="13">
        <v>0</v>
      </c>
      <c r="R15" s="13">
        <v>0</v>
      </c>
    </row>
    <row r="16" ht="20.25" spans="1:18">
      <c r="A16" s="7" t="s">
        <v>464</v>
      </c>
      <c r="B16" s="7" t="s">
        <v>465</v>
      </c>
      <c r="C16" s="7">
        <v>2493.894</v>
      </c>
      <c r="D16" s="7">
        <v>2674.706</v>
      </c>
      <c r="E16" s="7">
        <v>0</v>
      </c>
      <c r="F16" s="7">
        <v>0</v>
      </c>
      <c r="G16" s="7">
        <v>0</v>
      </c>
      <c r="H16" s="7">
        <v>1</v>
      </c>
      <c r="I16" s="6">
        <v>1.557</v>
      </c>
      <c r="J16" s="6">
        <v>8.211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-2.776</v>
      </c>
      <c r="Q16" s="13">
        <v>0</v>
      </c>
      <c r="R16" s="13">
        <v>0</v>
      </c>
    </row>
    <row r="17" ht="20.25" spans="1:18">
      <c r="A17" s="7" t="s">
        <v>466</v>
      </c>
      <c r="B17" s="7" t="s">
        <v>467</v>
      </c>
      <c r="C17" s="7">
        <v>6315.269</v>
      </c>
      <c r="D17" s="7">
        <v>7760.373</v>
      </c>
      <c r="E17" s="7">
        <v>0</v>
      </c>
      <c r="F17" s="7">
        <v>0</v>
      </c>
      <c r="G17" s="7">
        <v>0</v>
      </c>
      <c r="H17" s="7">
        <v>1</v>
      </c>
      <c r="I17" s="6">
        <v>22.951</v>
      </c>
      <c r="J17" s="6">
        <v>37.299</v>
      </c>
      <c r="K17" s="13">
        <v>4</v>
      </c>
      <c r="L17" s="13">
        <v>2</v>
      </c>
      <c r="M17" s="13">
        <v>0</v>
      </c>
      <c r="N17" s="13">
        <v>0</v>
      </c>
      <c r="O17" s="13">
        <v>0</v>
      </c>
      <c r="P17" s="13">
        <v>-60.079</v>
      </c>
      <c r="Q17" s="13">
        <v>0</v>
      </c>
      <c r="R17" s="13">
        <v>-1</v>
      </c>
    </row>
    <row r="18" ht="20.25" spans="1:18">
      <c r="A18" s="7" t="s">
        <v>468</v>
      </c>
      <c r="B18" s="7" t="s">
        <v>469</v>
      </c>
      <c r="C18" s="7">
        <v>3613.847</v>
      </c>
      <c r="D18" s="7">
        <v>4204.181</v>
      </c>
      <c r="E18" s="7">
        <v>0</v>
      </c>
      <c r="F18" s="7">
        <v>0</v>
      </c>
      <c r="G18" s="7">
        <v>0</v>
      </c>
      <c r="H18" s="7">
        <v>1</v>
      </c>
      <c r="I18" s="6">
        <v>11.117</v>
      </c>
      <c r="J18" s="6">
        <v>23.597</v>
      </c>
      <c r="K18" s="13">
        <v>2</v>
      </c>
      <c r="L18" s="13">
        <v>2</v>
      </c>
      <c r="M18" s="13">
        <v>0</v>
      </c>
      <c r="N18" s="13">
        <v>0</v>
      </c>
      <c r="O18" s="13">
        <v>0</v>
      </c>
      <c r="P18" s="13">
        <v>1.894</v>
      </c>
      <c r="Q18" s="13">
        <v>0</v>
      </c>
      <c r="R18" s="13">
        <v>1</v>
      </c>
    </row>
    <row r="19" ht="20.25" spans="1:18">
      <c r="A19" s="7" t="s">
        <v>470</v>
      </c>
      <c r="B19" s="7" t="s">
        <v>471</v>
      </c>
      <c r="C19" s="7">
        <v>6241.126</v>
      </c>
      <c r="D19" s="7">
        <v>7231.11</v>
      </c>
      <c r="E19" s="7">
        <v>0</v>
      </c>
      <c r="F19" s="7">
        <v>0</v>
      </c>
      <c r="G19" s="7">
        <v>0</v>
      </c>
      <c r="H19" s="7">
        <v>1</v>
      </c>
      <c r="I19" s="6">
        <v>12.52</v>
      </c>
      <c r="J19" s="6">
        <v>24.496</v>
      </c>
      <c r="K19" s="13">
        <v>2</v>
      </c>
      <c r="L19" s="13">
        <v>1</v>
      </c>
      <c r="M19" s="13">
        <v>0</v>
      </c>
      <c r="N19" s="13">
        <v>0</v>
      </c>
      <c r="O19" s="13">
        <v>0</v>
      </c>
      <c r="P19" s="13">
        <v>-19.692</v>
      </c>
      <c r="Q19" s="13">
        <v>0</v>
      </c>
      <c r="R19" s="13">
        <v>1</v>
      </c>
    </row>
    <row r="20" ht="20.25" spans="1:18">
      <c r="A20" s="7" t="s">
        <v>472</v>
      </c>
      <c r="B20" s="7" t="s">
        <v>473</v>
      </c>
      <c r="C20" s="7">
        <v>6112.897</v>
      </c>
      <c r="D20" s="7">
        <v>7008.376</v>
      </c>
      <c r="E20" s="7">
        <v>0</v>
      </c>
      <c r="F20" s="7">
        <v>0</v>
      </c>
      <c r="G20" s="7">
        <v>0</v>
      </c>
      <c r="H20" s="7">
        <v>1</v>
      </c>
      <c r="I20" s="6">
        <v>16.097</v>
      </c>
      <c r="J20" s="6">
        <v>26.818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-35.938</v>
      </c>
      <c r="Q20" s="13">
        <v>0</v>
      </c>
      <c r="R20" s="13">
        <v>0</v>
      </c>
    </row>
    <row r="21" ht="20.25" spans="1:18">
      <c r="A21" s="7" t="s">
        <v>474</v>
      </c>
      <c r="B21" s="7" t="s">
        <v>475</v>
      </c>
      <c r="C21" s="7">
        <v>4498.33</v>
      </c>
      <c r="D21" s="7">
        <v>5205.233</v>
      </c>
      <c r="E21" s="7">
        <v>0</v>
      </c>
      <c r="F21" s="7">
        <v>0</v>
      </c>
      <c r="G21" s="7">
        <v>0</v>
      </c>
      <c r="H21" s="7">
        <v>1</v>
      </c>
      <c r="I21" s="6">
        <v>8.1</v>
      </c>
      <c r="J21" s="6">
        <v>20.58</v>
      </c>
      <c r="K21" s="13">
        <v>2</v>
      </c>
      <c r="L21" s="13">
        <v>0</v>
      </c>
      <c r="M21" s="13">
        <v>0</v>
      </c>
      <c r="N21" s="13">
        <v>1</v>
      </c>
      <c r="O21" s="13">
        <v>0</v>
      </c>
      <c r="P21" s="13">
        <v>12.39</v>
      </c>
      <c r="Q21" s="13">
        <v>0</v>
      </c>
      <c r="R21" s="13">
        <v>1</v>
      </c>
    </row>
    <row r="22" ht="20.25" spans="1:18">
      <c r="A22" s="7" t="s">
        <v>476</v>
      </c>
      <c r="B22" s="7" t="s">
        <v>477</v>
      </c>
      <c r="C22" s="7">
        <v>6236.6</v>
      </c>
      <c r="D22" s="7">
        <v>7223.322</v>
      </c>
      <c r="E22" s="7">
        <v>0</v>
      </c>
      <c r="F22" s="7">
        <v>0</v>
      </c>
      <c r="G22" s="7">
        <v>0</v>
      </c>
      <c r="H22" s="7">
        <v>1</v>
      </c>
      <c r="I22" s="6">
        <v>12.656</v>
      </c>
      <c r="J22" s="6">
        <v>24.588</v>
      </c>
      <c r="K22" s="13">
        <v>2</v>
      </c>
      <c r="L22" s="13">
        <v>2</v>
      </c>
      <c r="M22" s="13">
        <v>0</v>
      </c>
      <c r="N22" s="13">
        <v>0</v>
      </c>
      <c r="O22" s="13">
        <v>0</v>
      </c>
      <c r="P22" s="13">
        <v>-35.771</v>
      </c>
      <c r="Q22" s="13">
        <v>0</v>
      </c>
      <c r="R22" s="13">
        <v>1</v>
      </c>
    </row>
    <row r="23" ht="20.25" spans="1:18">
      <c r="A23" s="7" t="s">
        <v>478</v>
      </c>
      <c r="B23" s="7" t="s">
        <v>479</v>
      </c>
      <c r="C23" s="7">
        <v>2697.593</v>
      </c>
      <c r="D23" s="7">
        <v>2905.182</v>
      </c>
      <c r="E23" s="7">
        <v>0</v>
      </c>
      <c r="F23" s="7">
        <v>0</v>
      </c>
      <c r="G23" s="7">
        <v>0</v>
      </c>
      <c r="H23" s="7">
        <v>1</v>
      </c>
      <c r="I23" s="6">
        <v>4.654</v>
      </c>
      <c r="J23" s="6">
        <v>11.467</v>
      </c>
      <c r="K23" s="13">
        <v>4</v>
      </c>
      <c r="L23" s="13">
        <v>2</v>
      </c>
      <c r="M23" s="13">
        <v>0</v>
      </c>
      <c r="N23" s="13">
        <v>1</v>
      </c>
      <c r="O23" s="13">
        <v>0</v>
      </c>
      <c r="P23" s="13">
        <v>-3.118</v>
      </c>
      <c r="Q23" s="13">
        <v>0</v>
      </c>
      <c r="R23" s="13">
        <v>0</v>
      </c>
    </row>
    <row r="24" ht="20.25" spans="1:18">
      <c r="A24" s="7" t="s">
        <v>480</v>
      </c>
      <c r="B24" s="7" t="s">
        <v>481</v>
      </c>
      <c r="C24" s="7">
        <v>8233.498</v>
      </c>
      <c r="D24" s="7">
        <v>9361.85</v>
      </c>
      <c r="E24" s="7">
        <v>0</v>
      </c>
      <c r="F24" s="7">
        <v>0</v>
      </c>
      <c r="G24" s="7">
        <v>0</v>
      </c>
      <c r="H24" s="7">
        <v>1</v>
      </c>
      <c r="I24" s="6">
        <v>2.602</v>
      </c>
      <c r="J24" s="6">
        <v>14.341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-6.137</v>
      </c>
      <c r="Q24" s="13">
        <v>0</v>
      </c>
      <c r="R24" s="13">
        <v>0</v>
      </c>
    </row>
    <row r="25" ht="20.25" spans="1:18">
      <c r="A25" s="7" t="s">
        <v>482</v>
      </c>
      <c r="B25" s="7" t="s">
        <v>483</v>
      </c>
      <c r="C25" s="7">
        <v>3969.756</v>
      </c>
      <c r="D25" s="7">
        <v>4673.337</v>
      </c>
      <c r="E25" s="7">
        <v>0</v>
      </c>
      <c r="F25" s="7">
        <v>0</v>
      </c>
      <c r="G25" s="7">
        <v>0</v>
      </c>
      <c r="H25" s="7">
        <v>1</v>
      </c>
      <c r="I25" s="6">
        <v>16.904</v>
      </c>
      <c r="J25" s="6">
        <v>29.414</v>
      </c>
      <c r="K25" s="13">
        <v>3</v>
      </c>
      <c r="L25" s="13">
        <v>0</v>
      </c>
      <c r="M25" s="13">
        <v>0</v>
      </c>
      <c r="N25" s="13">
        <v>0</v>
      </c>
      <c r="O25" s="13">
        <v>0</v>
      </c>
      <c r="P25" s="13">
        <v>-64.063</v>
      </c>
      <c r="Q25" s="13">
        <v>0</v>
      </c>
      <c r="R25" s="13">
        <v>0</v>
      </c>
    </row>
    <row r="26" ht="20.25" spans="1:18">
      <c r="A26" s="7" t="s">
        <v>484</v>
      </c>
      <c r="B26" s="7" t="s">
        <v>485</v>
      </c>
      <c r="C26" s="7">
        <v>6105.646</v>
      </c>
      <c r="D26" s="7">
        <v>7028.837</v>
      </c>
      <c r="E26" s="7">
        <v>0</v>
      </c>
      <c r="F26" s="7">
        <v>0</v>
      </c>
      <c r="G26" s="7">
        <v>0</v>
      </c>
      <c r="H26" s="7">
        <v>1</v>
      </c>
      <c r="I26" s="6">
        <v>15.913</v>
      </c>
      <c r="J26" s="6">
        <v>26.957</v>
      </c>
      <c r="K26" s="13">
        <v>2</v>
      </c>
      <c r="L26" s="13">
        <v>2</v>
      </c>
      <c r="M26" s="13">
        <v>0</v>
      </c>
      <c r="N26" s="13">
        <v>0</v>
      </c>
      <c r="O26" s="13">
        <v>0</v>
      </c>
      <c r="P26" s="13">
        <v>-42.379</v>
      </c>
      <c r="Q26" s="13">
        <v>0</v>
      </c>
      <c r="R26" s="13">
        <v>0</v>
      </c>
    </row>
    <row r="27" ht="20.25" spans="1:18">
      <c r="A27" s="7" t="s">
        <v>486</v>
      </c>
      <c r="B27" s="7" t="s">
        <v>487</v>
      </c>
      <c r="C27" s="7">
        <v>4464.135</v>
      </c>
      <c r="D27" s="7">
        <v>5171.515</v>
      </c>
      <c r="E27" s="7">
        <v>0</v>
      </c>
      <c r="F27" s="7">
        <v>0</v>
      </c>
      <c r="G27" s="7">
        <v>0</v>
      </c>
      <c r="H27" s="7">
        <v>1</v>
      </c>
      <c r="I27" s="6">
        <v>9.096</v>
      </c>
      <c r="J27" s="6">
        <v>21.53</v>
      </c>
      <c r="K27" s="13">
        <v>4</v>
      </c>
      <c r="L27" s="13">
        <v>2</v>
      </c>
      <c r="M27" s="13">
        <v>0</v>
      </c>
      <c r="N27" s="13">
        <v>1</v>
      </c>
      <c r="O27" s="13">
        <v>0</v>
      </c>
      <c r="P27" s="13">
        <v>17.655</v>
      </c>
      <c r="Q27" s="13">
        <v>0</v>
      </c>
      <c r="R27" s="13">
        <v>1</v>
      </c>
    </row>
    <row r="28" ht="20.25" spans="1:18">
      <c r="A28" s="7" t="s">
        <v>488</v>
      </c>
      <c r="B28" s="7" t="s">
        <v>489</v>
      </c>
      <c r="C28" s="7">
        <v>7679.584</v>
      </c>
      <c r="D28" s="7">
        <v>8337.241</v>
      </c>
      <c r="E28" s="7">
        <v>0</v>
      </c>
      <c r="F28" s="7">
        <v>0</v>
      </c>
      <c r="G28" s="7">
        <v>0</v>
      </c>
      <c r="H28" s="7">
        <v>1</v>
      </c>
      <c r="I28" s="6">
        <v>2.92</v>
      </c>
      <c r="J28" s="6">
        <v>10.578</v>
      </c>
      <c r="K28" s="14">
        <v>4</v>
      </c>
      <c r="L28" s="13">
        <v>1</v>
      </c>
      <c r="M28" s="13">
        <v>0</v>
      </c>
      <c r="N28" s="13">
        <v>0</v>
      </c>
      <c r="O28" s="13">
        <v>0</v>
      </c>
      <c r="P28" s="13">
        <v>-13.577</v>
      </c>
      <c r="Q28" s="13">
        <v>0</v>
      </c>
      <c r="R28" s="13">
        <v>0</v>
      </c>
    </row>
    <row r="29" ht="20.25" spans="1:18">
      <c r="A29" s="7" t="s">
        <v>490</v>
      </c>
      <c r="B29" s="7" t="s">
        <v>491</v>
      </c>
      <c r="C29" s="7">
        <v>8818.208</v>
      </c>
      <c r="D29" s="7">
        <v>10057.748</v>
      </c>
      <c r="E29" s="7">
        <v>0</v>
      </c>
      <c r="F29" s="7">
        <v>0</v>
      </c>
      <c r="G29" s="7">
        <v>0</v>
      </c>
      <c r="H29" s="7">
        <v>1</v>
      </c>
      <c r="I29" s="6">
        <v>1.741</v>
      </c>
      <c r="J29" s="6">
        <v>13.851</v>
      </c>
      <c r="K29" s="14">
        <v>4</v>
      </c>
      <c r="L29" s="13">
        <v>0</v>
      </c>
      <c r="M29" s="13">
        <v>0</v>
      </c>
      <c r="N29" s="13">
        <v>0</v>
      </c>
      <c r="O29" s="13">
        <v>0</v>
      </c>
      <c r="P29" s="13">
        <v>-35.411</v>
      </c>
      <c r="Q29" s="13">
        <v>0</v>
      </c>
      <c r="R29" s="13">
        <v>0</v>
      </c>
    </row>
    <row r="30" ht="20.25" spans="1:18">
      <c r="A30" s="7" t="s">
        <v>492</v>
      </c>
      <c r="B30" s="7" t="s">
        <v>493</v>
      </c>
      <c r="C30" s="7">
        <v>13422.041</v>
      </c>
      <c r="D30" s="7">
        <v>15047.455</v>
      </c>
      <c r="E30" s="7">
        <v>0</v>
      </c>
      <c r="F30" s="7">
        <v>0</v>
      </c>
      <c r="G30" s="7">
        <v>0</v>
      </c>
      <c r="H30" s="7">
        <v>1</v>
      </c>
      <c r="I30" s="6">
        <v>2.857</v>
      </c>
      <c r="J30" s="6">
        <v>13.35</v>
      </c>
      <c r="K30" s="14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-12.433</v>
      </c>
      <c r="Q30" s="13">
        <v>0</v>
      </c>
      <c r="R30" s="13">
        <v>1</v>
      </c>
    </row>
    <row r="31" ht="20.25" spans="1:18">
      <c r="A31" s="7" t="s">
        <v>494</v>
      </c>
      <c r="B31" s="7" t="s">
        <v>495</v>
      </c>
      <c r="C31" s="7">
        <v>19741.848</v>
      </c>
      <c r="D31" s="7">
        <v>21172.887</v>
      </c>
      <c r="E31" s="7">
        <v>0</v>
      </c>
      <c r="F31" s="7">
        <v>0</v>
      </c>
      <c r="G31" s="7">
        <v>0</v>
      </c>
      <c r="H31" s="7">
        <v>1</v>
      </c>
      <c r="I31" s="6">
        <v>2.249</v>
      </c>
      <c r="J31" s="6">
        <v>8.856</v>
      </c>
      <c r="K31" s="14">
        <v>4</v>
      </c>
      <c r="L31" s="13">
        <v>2</v>
      </c>
      <c r="M31" s="13">
        <v>0</v>
      </c>
      <c r="N31" s="13">
        <v>1</v>
      </c>
      <c r="O31" s="13">
        <v>0</v>
      </c>
      <c r="P31" s="13">
        <v>13.95</v>
      </c>
      <c r="Q31" s="13">
        <v>0</v>
      </c>
      <c r="R31" s="13">
        <v>1</v>
      </c>
    </row>
    <row r="32" ht="20.25" spans="1:18">
      <c r="A32" s="7" t="s">
        <v>496</v>
      </c>
      <c r="B32" s="7" t="s">
        <v>497</v>
      </c>
      <c r="C32" s="7">
        <v>2049.019</v>
      </c>
      <c r="D32" s="7">
        <v>2436.578</v>
      </c>
      <c r="E32" s="7">
        <v>0</v>
      </c>
      <c r="F32" s="7">
        <v>0</v>
      </c>
      <c r="G32" s="7">
        <v>0</v>
      </c>
      <c r="H32" s="7">
        <v>1</v>
      </c>
      <c r="I32" s="6">
        <v>10.387</v>
      </c>
      <c r="J32" s="6">
        <v>24.641</v>
      </c>
      <c r="K32" s="14">
        <v>4</v>
      </c>
      <c r="L32" s="13">
        <v>0</v>
      </c>
      <c r="M32" s="13">
        <v>0</v>
      </c>
      <c r="N32" s="13">
        <v>0</v>
      </c>
      <c r="O32" s="13">
        <v>0</v>
      </c>
      <c r="P32" s="13">
        <v>-7.805</v>
      </c>
      <c r="Q32" s="13">
        <v>0</v>
      </c>
      <c r="R32" s="13">
        <v>1</v>
      </c>
    </row>
    <row r="33" ht="20.25" spans="1:18">
      <c r="A33" s="7" t="s">
        <v>498</v>
      </c>
      <c r="B33" s="7" t="s">
        <v>499</v>
      </c>
      <c r="C33" s="7">
        <v>8722.021</v>
      </c>
      <c r="D33" s="7">
        <v>9736.414</v>
      </c>
      <c r="E33" s="7">
        <v>0</v>
      </c>
      <c r="F33" s="7">
        <v>0</v>
      </c>
      <c r="G33" s="7">
        <v>0</v>
      </c>
      <c r="H33" s="7">
        <v>1</v>
      </c>
      <c r="I33" s="6">
        <v>0.139</v>
      </c>
      <c r="J33" s="6">
        <v>10.543</v>
      </c>
      <c r="K33" s="14">
        <v>4</v>
      </c>
      <c r="L33" s="13">
        <v>1</v>
      </c>
      <c r="M33" s="13">
        <v>0</v>
      </c>
      <c r="N33" s="13">
        <v>0</v>
      </c>
      <c r="O33" s="13">
        <v>0</v>
      </c>
      <c r="P33" s="13">
        <v>-19.487</v>
      </c>
      <c r="Q33" s="13">
        <v>0</v>
      </c>
      <c r="R33" s="13">
        <v>0</v>
      </c>
    </row>
    <row r="34" ht="20.25" spans="1:18">
      <c r="A34" s="7" t="s">
        <v>500</v>
      </c>
      <c r="B34" s="7" t="s">
        <v>501</v>
      </c>
      <c r="C34" s="7">
        <v>6121.909</v>
      </c>
      <c r="D34" s="7">
        <v>6964.505</v>
      </c>
      <c r="E34" s="7">
        <v>0</v>
      </c>
      <c r="F34" s="7">
        <v>0</v>
      </c>
      <c r="G34" s="7">
        <v>0</v>
      </c>
      <c r="H34" s="7">
        <v>1</v>
      </c>
      <c r="I34" s="6">
        <v>17.58</v>
      </c>
      <c r="J34" s="6">
        <v>27.551</v>
      </c>
      <c r="K34" s="14">
        <v>4</v>
      </c>
      <c r="L34" s="13">
        <v>0</v>
      </c>
      <c r="M34" s="13">
        <v>0</v>
      </c>
      <c r="N34" s="13">
        <v>0</v>
      </c>
      <c r="O34" s="13">
        <v>0</v>
      </c>
      <c r="P34" s="13">
        <v>5.846</v>
      </c>
      <c r="Q34" s="13">
        <v>0</v>
      </c>
      <c r="R34" s="13">
        <v>1</v>
      </c>
    </row>
    <row r="35" ht="20.25" spans="1:18">
      <c r="A35" s="7" t="s">
        <v>502</v>
      </c>
      <c r="B35" s="7" t="s">
        <v>503</v>
      </c>
      <c r="C35" s="7">
        <v>5711.806</v>
      </c>
      <c r="D35" s="7">
        <v>6635.644</v>
      </c>
      <c r="E35" s="7">
        <v>0</v>
      </c>
      <c r="F35" s="7">
        <v>0</v>
      </c>
      <c r="G35" s="7">
        <v>0</v>
      </c>
      <c r="H35" s="7">
        <v>1</v>
      </c>
      <c r="I35" s="6">
        <v>18.511</v>
      </c>
      <c r="J35" s="6">
        <v>29.856</v>
      </c>
      <c r="K35" s="14">
        <v>3</v>
      </c>
      <c r="L35" s="13">
        <v>0</v>
      </c>
      <c r="M35" s="13">
        <v>0</v>
      </c>
      <c r="N35" s="13">
        <v>0</v>
      </c>
      <c r="O35" s="13">
        <v>0</v>
      </c>
      <c r="P35" s="13">
        <v>-10.938</v>
      </c>
      <c r="Q35" s="13">
        <v>0</v>
      </c>
      <c r="R35" s="13">
        <v>1</v>
      </c>
    </row>
    <row r="36" ht="20.25" spans="1:18">
      <c r="A36" s="7" t="s">
        <v>504</v>
      </c>
      <c r="B36" s="7" t="s">
        <v>505</v>
      </c>
      <c r="C36" s="7">
        <v>5604.531</v>
      </c>
      <c r="D36" s="7">
        <v>6455.412</v>
      </c>
      <c r="E36" s="7">
        <v>0</v>
      </c>
      <c r="F36" s="7">
        <v>0</v>
      </c>
      <c r="G36" s="7">
        <v>0</v>
      </c>
      <c r="H36" s="7">
        <v>1</v>
      </c>
      <c r="I36" s="6">
        <v>20.676</v>
      </c>
      <c r="J36" s="6">
        <v>31.131</v>
      </c>
      <c r="K36" s="14">
        <v>4</v>
      </c>
      <c r="L36" s="13">
        <v>2</v>
      </c>
      <c r="M36" s="13">
        <v>0</v>
      </c>
      <c r="N36" s="13">
        <v>1</v>
      </c>
      <c r="O36" s="13">
        <v>0</v>
      </c>
      <c r="P36" s="13">
        <v>9.517</v>
      </c>
      <c r="Q36" s="13">
        <v>0</v>
      </c>
      <c r="R36" s="13">
        <v>1</v>
      </c>
    </row>
    <row r="37" ht="20.25" spans="1:18">
      <c r="A37" s="7" t="s">
        <v>506</v>
      </c>
      <c r="B37" s="7" t="s">
        <v>507</v>
      </c>
      <c r="C37" s="7">
        <v>6660.819</v>
      </c>
      <c r="D37" s="7">
        <v>7872.682</v>
      </c>
      <c r="E37" s="7">
        <v>0</v>
      </c>
      <c r="F37" s="7">
        <v>0</v>
      </c>
      <c r="G37" s="7">
        <v>0</v>
      </c>
      <c r="H37" s="7">
        <v>1</v>
      </c>
      <c r="I37" s="6">
        <v>22.953</v>
      </c>
      <c r="J37" s="6">
        <v>34.813</v>
      </c>
      <c r="K37" s="14">
        <v>4</v>
      </c>
      <c r="L37" s="13">
        <v>2</v>
      </c>
      <c r="M37" s="13">
        <v>-1</v>
      </c>
      <c r="N37" s="13">
        <v>0</v>
      </c>
      <c r="O37" s="13">
        <v>0</v>
      </c>
      <c r="P37" s="13">
        <v>31.101</v>
      </c>
      <c r="Q37" s="13">
        <v>0</v>
      </c>
      <c r="R37" s="13">
        <v>1</v>
      </c>
    </row>
    <row r="38" ht="20.25" spans="1:18">
      <c r="A38" s="7" t="s">
        <v>508</v>
      </c>
      <c r="B38" s="7" t="s">
        <v>509</v>
      </c>
      <c r="C38" s="7">
        <v>4900.618</v>
      </c>
      <c r="D38" s="7">
        <v>5871.618</v>
      </c>
      <c r="E38" s="7">
        <v>0</v>
      </c>
      <c r="F38" s="7">
        <v>0</v>
      </c>
      <c r="G38" s="7">
        <v>0</v>
      </c>
      <c r="H38" s="7">
        <v>1</v>
      </c>
      <c r="I38" s="6">
        <v>2.932</v>
      </c>
      <c r="J38" s="6">
        <v>18.985</v>
      </c>
      <c r="K38" s="14">
        <v>3</v>
      </c>
      <c r="L38" s="13">
        <v>0</v>
      </c>
      <c r="M38" s="13">
        <v>0</v>
      </c>
      <c r="N38" s="13">
        <v>0</v>
      </c>
      <c r="O38" s="13">
        <v>0</v>
      </c>
      <c r="P38" s="13">
        <v>14.884</v>
      </c>
      <c r="Q38" s="13">
        <v>0</v>
      </c>
      <c r="R38" s="13">
        <v>0</v>
      </c>
    </row>
    <row r="39" ht="20.25" spans="1:18">
      <c r="A39" s="7" t="s">
        <v>510</v>
      </c>
      <c r="B39" s="7" t="s">
        <v>511</v>
      </c>
      <c r="C39" s="7">
        <v>5074.527</v>
      </c>
      <c r="D39" s="7">
        <v>5397.892</v>
      </c>
      <c r="E39" s="7">
        <v>0</v>
      </c>
      <c r="F39" s="7">
        <v>0</v>
      </c>
      <c r="G39" s="7">
        <v>0</v>
      </c>
      <c r="H39" s="7">
        <v>1</v>
      </c>
      <c r="I39" s="6">
        <v>0.573</v>
      </c>
      <c r="J39" s="6">
        <v>6.529</v>
      </c>
      <c r="K39" s="14">
        <v>3</v>
      </c>
      <c r="L39" s="13">
        <v>0</v>
      </c>
      <c r="M39" s="13">
        <v>0</v>
      </c>
      <c r="N39" s="13">
        <v>0</v>
      </c>
      <c r="O39" s="13">
        <v>0</v>
      </c>
      <c r="P39" s="13">
        <v>-2.922</v>
      </c>
      <c r="Q39" s="13">
        <v>0</v>
      </c>
      <c r="R39" s="13">
        <v>0</v>
      </c>
    </row>
    <row r="40" ht="20.25" spans="1:18">
      <c r="A40" s="7" t="s">
        <v>512</v>
      </c>
      <c r="B40" s="7" t="s">
        <v>513</v>
      </c>
      <c r="C40" s="7">
        <v>4576.132</v>
      </c>
      <c r="D40" s="7">
        <v>5496.115</v>
      </c>
      <c r="E40" s="7">
        <v>0</v>
      </c>
      <c r="F40" s="7">
        <v>0</v>
      </c>
      <c r="G40" s="7">
        <v>0</v>
      </c>
      <c r="H40" s="7">
        <v>1</v>
      </c>
      <c r="I40" s="6">
        <v>22.107</v>
      </c>
      <c r="J40" s="6">
        <v>35.146</v>
      </c>
      <c r="K40" s="14">
        <v>4</v>
      </c>
      <c r="L40" s="13">
        <v>2</v>
      </c>
      <c r="M40" s="13">
        <v>0</v>
      </c>
      <c r="N40" s="13">
        <v>0</v>
      </c>
      <c r="O40" s="13">
        <v>0</v>
      </c>
      <c r="P40" s="13">
        <v>22.344</v>
      </c>
      <c r="Q40" s="13">
        <v>0</v>
      </c>
      <c r="R40" s="13">
        <v>1</v>
      </c>
    </row>
    <row r="41" ht="20.25" spans="1:18">
      <c r="A41" s="7" t="s">
        <v>514</v>
      </c>
      <c r="B41" s="7" t="s">
        <v>515</v>
      </c>
      <c r="C41" s="7">
        <v>1640</v>
      </c>
      <c r="D41" s="7">
        <v>1818.633</v>
      </c>
      <c r="E41" s="7">
        <v>0</v>
      </c>
      <c r="F41" s="7">
        <v>0</v>
      </c>
      <c r="G41" s="7">
        <v>0</v>
      </c>
      <c r="H41" s="7">
        <v>1</v>
      </c>
      <c r="I41" s="6">
        <v>2.851</v>
      </c>
      <c r="J41" s="6">
        <v>12.393</v>
      </c>
      <c r="K41" s="14">
        <v>2</v>
      </c>
      <c r="L41" s="13">
        <v>1</v>
      </c>
      <c r="M41" s="13">
        <v>0</v>
      </c>
      <c r="N41" s="13">
        <v>0</v>
      </c>
      <c r="O41" s="13">
        <v>0</v>
      </c>
      <c r="P41" s="13">
        <v>4.173</v>
      </c>
      <c r="Q41" s="13">
        <v>0</v>
      </c>
      <c r="R41" s="13">
        <v>0</v>
      </c>
    </row>
    <row r="42" ht="20.25" spans="1:18">
      <c r="A42" s="7" t="s">
        <v>516</v>
      </c>
      <c r="B42" s="7" t="s">
        <v>517</v>
      </c>
      <c r="C42" s="7">
        <v>6678.35</v>
      </c>
      <c r="D42" s="7">
        <v>8264.169</v>
      </c>
      <c r="E42" s="7">
        <v>0</v>
      </c>
      <c r="F42" s="7">
        <v>0</v>
      </c>
      <c r="G42" s="7">
        <v>0</v>
      </c>
      <c r="H42" s="7">
        <v>1</v>
      </c>
      <c r="I42" s="6">
        <v>1.146</v>
      </c>
      <c r="J42" s="6">
        <v>20.115</v>
      </c>
      <c r="K42" s="14">
        <v>3</v>
      </c>
      <c r="L42" s="13">
        <v>0</v>
      </c>
      <c r="M42" s="13">
        <v>0</v>
      </c>
      <c r="N42" s="13">
        <v>0</v>
      </c>
      <c r="O42" s="13">
        <v>0</v>
      </c>
      <c r="P42" s="13">
        <v>6.427</v>
      </c>
      <c r="Q42" s="13">
        <v>0</v>
      </c>
      <c r="R42" s="13">
        <v>0</v>
      </c>
    </row>
    <row r="43" ht="20.25" spans="1:18">
      <c r="A43" s="7" t="s">
        <v>518</v>
      </c>
      <c r="B43" s="7" t="s">
        <v>519</v>
      </c>
      <c r="C43" s="7">
        <v>6839.943</v>
      </c>
      <c r="D43" s="7">
        <v>8192.919</v>
      </c>
      <c r="E43" s="7">
        <v>0</v>
      </c>
      <c r="F43" s="7">
        <v>0</v>
      </c>
      <c r="G43" s="7">
        <v>0</v>
      </c>
      <c r="H43" s="7">
        <v>1</v>
      </c>
      <c r="I43" s="6">
        <v>1.444</v>
      </c>
      <c r="J43" s="6">
        <v>17.72</v>
      </c>
      <c r="K43" s="14">
        <v>4</v>
      </c>
      <c r="L43" s="13">
        <v>0</v>
      </c>
      <c r="M43" s="13">
        <v>0</v>
      </c>
      <c r="N43" s="13">
        <v>0</v>
      </c>
      <c r="O43" s="13">
        <v>0</v>
      </c>
      <c r="P43" s="13">
        <v>14.754</v>
      </c>
      <c r="Q43" s="13">
        <v>0</v>
      </c>
      <c r="R43" s="13">
        <v>0</v>
      </c>
    </row>
    <row r="44" ht="20.25" spans="1:18">
      <c r="A44" s="7" t="s">
        <v>520</v>
      </c>
      <c r="B44" s="7" t="s">
        <v>521</v>
      </c>
      <c r="C44" s="7">
        <v>927.054</v>
      </c>
      <c r="D44" s="7">
        <v>1403.949</v>
      </c>
      <c r="E44" s="7">
        <v>0</v>
      </c>
      <c r="F44" s="7">
        <v>0</v>
      </c>
      <c r="G44" s="7">
        <v>0</v>
      </c>
      <c r="H44" s="7">
        <v>1</v>
      </c>
      <c r="I44" s="6">
        <v>29.545</v>
      </c>
      <c r="J44" s="6">
        <v>53.477</v>
      </c>
      <c r="K44" s="14">
        <v>3</v>
      </c>
      <c r="L44" s="13">
        <v>0</v>
      </c>
      <c r="M44" s="13">
        <v>0</v>
      </c>
      <c r="N44" s="13">
        <v>0</v>
      </c>
      <c r="O44" s="13">
        <v>0</v>
      </c>
      <c r="P44" s="13">
        <v>21.929</v>
      </c>
      <c r="Q44" s="13">
        <v>0</v>
      </c>
      <c r="R44" s="13">
        <v>0</v>
      </c>
    </row>
    <row r="45" ht="20.25" spans="1:18">
      <c r="A45" s="7" t="s">
        <v>522</v>
      </c>
      <c r="B45" s="7" t="s">
        <v>523</v>
      </c>
      <c r="C45" s="7">
        <v>2847.154</v>
      </c>
      <c r="D45" s="7">
        <v>3644.709</v>
      </c>
      <c r="E45" s="7">
        <v>0</v>
      </c>
      <c r="F45" s="7">
        <v>0</v>
      </c>
      <c r="G45" s="7">
        <v>0</v>
      </c>
      <c r="H45" s="7">
        <v>1</v>
      </c>
      <c r="I45" s="6">
        <v>30.893</v>
      </c>
      <c r="J45" s="6">
        <v>46.015</v>
      </c>
      <c r="K45" s="14">
        <v>4</v>
      </c>
      <c r="L45" s="13">
        <v>0</v>
      </c>
      <c r="M45" s="13">
        <v>0</v>
      </c>
      <c r="N45" s="13">
        <v>0</v>
      </c>
      <c r="O45" s="13">
        <v>0</v>
      </c>
      <c r="P45" s="13">
        <v>-41.552</v>
      </c>
      <c r="Q45" s="13">
        <v>0</v>
      </c>
      <c r="R45" s="13">
        <v>0</v>
      </c>
    </row>
    <row r="46" ht="20.25" spans="1:18">
      <c r="A46" s="7" t="s">
        <v>524</v>
      </c>
      <c r="B46" s="7" t="s">
        <v>525</v>
      </c>
      <c r="C46" s="7">
        <v>12017.43</v>
      </c>
      <c r="D46" s="7">
        <v>13575.025</v>
      </c>
      <c r="E46" s="7">
        <v>0</v>
      </c>
      <c r="F46" s="7">
        <v>0</v>
      </c>
      <c r="G46" s="7">
        <v>0</v>
      </c>
      <c r="H46" s="7">
        <v>1</v>
      </c>
      <c r="I46" s="6">
        <v>0.876</v>
      </c>
      <c r="J46" s="6">
        <v>12.25</v>
      </c>
      <c r="K46" s="14">
        <v>3</v>
      </c>
      <c r="L46" s="13">
        <v>1</v>
      </c>
      <c r="M46" s="13">
        <v>0</v>
      </c>
      <c r="N46" s="13">
        <v>0</v>
      </c>
      <c r="O46" s="13">
        <v>0</v>
      </c>
      <c r="P46" s="13">
        <v>4.305</v>
      </c>
      <c r="Q46" s="13">
        <v>-1</v>
      </c>
      <c r="R46" s="13">
        <v>0</v>
      </c>
    </row>
    <row r="47" ht="20.25" spans="1:18">
      <c r="A47" s="7" t="s">
        <v>526</v>
      </c>
      <c r="B47" s="7" t="s">
        <v>527</v>
      </c>
      <c r="C47" s="7">
        <v>418.833</v>
      </c>
      <c r="D47" s="7">
        <v>526.749</v>
      </c>
      <c r="E47" s="7">
        <v>0</v>
      </c>
      <c r="F47" s="7">
        <v>0</v>
      </c>
      <c r="G47" s="7">
        <v>0</v>
      </c>
      <c r="H47" s="7">
        <v>1</v>
      </c>
      <c r="I47" s="6">
        <v>24.034</v>
      </c>
      <c r="J47" s="6">
        <v>39.597</v>
      </c>
      <c r="K47" s="14">
        <v>0</v>
      </c>
      <c r="L47" s="13">
        <v>0</v>
      </c>
      <c r="M47" s="13">
        <v>0</v>
      </c>
      <c r="N47" s="13">
        <v>-1</v>
      </c>
      <c r="O47" s="13">
        <v>0</v>
      </c>
      <c r="P47" s="13">
        <v>-9.749</v>
      </c>
      <c r="Q47" s="13">
        <v>0</v>
      </c>
      <c r="R47" s="13">
        <v>0</v>
      </c>
    </row>
    <row r="48" ht="20.25" spans="1:18">
      <c r="A48" s="8" t="s">
        <v>528</v>
      </c>
      <c r="B48" s="8" t="s">
        <v>529</v>
      </c>
      <c r="C48" s="8">
        <v>11369.704</v>
      </c>
      <c r="D48" s="8">
        <v>12774.635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4">
        <v>0</v>
      </c>
      <c r="L48" s="13">
        <v>0</v>
      </c>
      <c r="M48" s="13">
        <v>0</v>
      </c>
      <c r="N48" s="13">
        <v>0</v>
      </c>
      <c r="O48" s="13">
        <v>0</v>
      </c>
      <c r="P48" s="13">
        <v>4.804</v>
      </c>
      <c r="Q48" s="13">
        <v>0</v>
      </c>
      <c r="R48" s="13">
        <v>0</v>
      </c>
    </row>
    <row r="49" ht="20.25" spans="1:18">
      <c r="A49" s="8" t="s">
        <v>530</v>
      </c>
      <c r="B49" s="8" t="s">
        <v>531</v>
      </c>
      <c r="C49" s="8">
        <v>2627.982</v>
      </c>
      <c r="D49" s="8">
        <v>3237.309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4">
        <v>2</v>
      </c>
      <c r="L49" s="13">
        <v>0</v>
      </c>
      <c r="M49" s="13">
        <v>1</v>
      </c>
      <c r="N49" s="13">
        <v>-1</v>
      </c>
      <c r="O49" s="13">
        <v>0</v>
      </c>
      <c r="P49" s="13">
        <v>7.748</v>
      </c>
      <c r="Q49" s="13">
        <v>0</v>
      </c>
      <c r="R49" s="13">
        <v>0</v>
      </c>
    </row>
    <row r="50" ht="20.25" spans="1:18">
      <c r="A50" s="8" t="s">
        <v>532</v>
      </c>
      <c r="B50" s="8" t="s">
        <v>533</v>
      </c>
      <c r="C50" s="8">
        <v>2544.073</v>
      </c>
      <c r="D50" s="8">
        <v>3003.527</v>
      </c>
      <c r="E50" s="8">
        <v>0</v>
      </c>
      <c r="F50" s="8">
        <v>0</v>
      </c>
      <c r="G50" s="8">
        <v>1</v>
      </c>
      <c r="H50" s="6">
        <v>0</v>
      </c>
      <c r="I50" s="6">
        <v>0</v>
      </c>
      <c r="J50" s="6">
        <v>0</v>
      </c>
      <c r="K50" s="14">
        <v>4</v>
      </c>
      <c r="L50" s="13">
        <v>0</v>
      </c>
      <c r="M50" s="13">
        <v>0</v>
      </c>
      <c r="N50" s="13">
        <v>1</v>
      </c>
      <c r="O50" s="13">
        <v>0</v>
      </c>
      <c r="P50" s="13">
        <v>3.728</v>
      </c>
      <c r="Q50" s="13">
        <v>0</v>
      </c>
      <c r="R50" s="13">
        <v>0</v>
      </c>
    </row>
    <row r="51" ht="20.25" spans="1:18">
      <c r="A51" s="8" t="s">
        <v>534</v>
      </c>
      <c r="B51" s="8" t="s">
        <v>535</v>
      </c>
      <c r="C51" s="8">
        <v>967.581</v>
      </c>
      <c r="D51" s="8">
        <v>1188.864</v>
      </c>
      <c r="E51" s="8">
        <v>0</v>
      </c>
      <c r="F51" s="8">
        <v>0</v>
      </c>
      <c r="G51" s="8">
        <v>1</v>
      </c>
      <c r="H51" s="6">
        <v>0</v>
      </c>
      <c r="I51" s="6">
        <v>0</v>
      </c>
      <c r="J51" s="6">
        <v>0</v>
      </c>
      <c r="K51" s="14">
        <v>4</v>
      </c>
      <c r="L51" s="13">
        <v>0</v>
      </c>
      <c r="M51" s="13">
        <v>0</v>
      </c>
      <c r="N51" s="13">
        <v>0</v>
      </c>
      <c r="O51" s="13">
        <v>0</v>
      </c>
      <c r="P51" s="13">
        <v>3.163</v>
      </c>
      <c r="Q51" s="13">
        <v>0</v>
      </c>
      <c r="R51" s="13">
        <v>1</v>
      </c>
    </row>
    <row r="52" ht="20.25" spans="1:18">
      <c r="A52" s="8" t="s">
        <v>536</v>
      </c>
      <c r="B52" s="8" t="s">
        <v>537</v>
      </c>
      <c r="C52" s="8">
        <v>46827.973</v>
      </c>
      <c r="D52" s="8">
        <v>61895.816</v>
      </c>
      <c r="E52" s="8">
        <v>0</v>
      </c>
      <c r="F52" s="8">
        <v>0</v>
      </c>
      <c r="G52" s="8">
        <v>1</v>
      </c>
      <c r="H52" s="6">
        <v>0</v>
      </c>
      <c r="I52" s="6">
        <v>0</v>
      </c>
      <c r="J52" s="6">
        <v>0</v>
      </c>
      <c r="K52" s="14">
        <v>1</v>
      </c>
      <c r="L52" s="13">
        <v>0</v>
      </c>
      <c r="M52" s="13">
        <v>0</v>
      </c>
      <c r="N52" s="13">
        <v>0</v>
      </c>
      <c r="O52" s="13">
        <v>0</v>
      </c>
      <c r="P52" s="13">
        <v>293.241</v>
      </c>
      <c r="Q52" s="13">
        <v>0</v>
      </c>
      <c r="R52" s="13">
        <v>0</v>
      </c>
    </row>
    <row r="53" ht="20.25" spans="1:18">
      <c r="A53" s="9" t="s">
        <v>538</v>
      </c>
      <c r="B53" s="9" t="s">
        <v>539</v>
      </c>
      <c r="C53" s="9">
        <v>11611.053</v>
      </c>
      <c r="D53" s="9">
        <v>25910.756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46.66</v>
      </c>
      <c r="K53" s="14">
        <v>4</v>
      </c>
      <c r="L53" s="13">
        <v>1</v>
      </c>
      <c r="M53" s="13">
        <v>0</v>
      </c>
      <c r="N53" s="13">
        <v>0</v>
      </c>
      <c r="O53" s="13">
        <v>0</v>
      </c>
      <c r="P53" s="13">
        <v>78.245</v>
      </c>
      <c r="Q53" s="13">
        <v>0</v>
      </c>
      <c r="R53" s="13">
        <v>0</v>
      </c>
    </row>
    <row r="54" ht="20.25" spans="1:18">
      <c r="A54" s="9" t="s">
        <v>540</v>
      </c>
      <c r="B54" s="9" t="s">
        <v>541</v>
      </c>
      <c r="C54" s="9">
        <v>2549.952</v>
      </c>
      <c r="D54" s="9">
        <v>3009.407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11.766</v>
      </c>
      <c r="K54" s="14">
        <v>2</v>
      </c>
      <c r="L54" s="13">
        <v>0</v>
      </c>
      <c r="M54" s="13">
        <v>0</v>
      </c>
      <c r="N54" s="13">
        <v>0</v>
      </c>
      <c r="O54" s="13">
        <v>0</v>
      </c>
      <c r="P54" s="13">
        <v>3.161</v>
      </c>
      <c r="Q54" s="13">
        <v>0</v>
      </c>
      <c r="R54" s="13">
        <v>0</v>
      </c>
    </row>
    <row r="55" ht="20.25" spans="1:18">
      <c r="A55" s="9" t="s">
        <v>542</v>
      </c>
      <c r="B55" s="9" t="s">
        <v>543</v>
      </c>
      <c r="C55" s="9">
        <v>86267.211</v>
      </c>
      <c r="D55" s="9">
        <v>108124.102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14.646</v>
      </c>
      <c r="K55" s="14">
        <v>3</v>
      </c>
      <c r="L55" s="13">
        <v>0</v>
      </c>
      <c r="M55" s="13">
        <v>-1</v>
      </c>
      <c r="N55" s="13">
        <v>0</v>
      </c>
      <c r="O55" s="13">
        <v>0</v>
      </c>
      <c r="P55" s="13">
        <v>189.396</v>
      </c>
      <c r="Q55" s="13">
        <v>0</v>
      </c>
      <c r="R55" s="13">
        <v>0</v>
      </c>
    </row>
    <row r="56" ht="20.25" spans="1:18">
      <c r="A56" s="9" t="s">
        <v>544</v>
      </c>
      <c r="B56" s="9" t="s">
        <v>545</v>
      </c>
      <c r="C56" s="9">
        <v>3190.927</v>
      </c>
      <c r="D56" s="9">
        <v>3353.058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2.686</v>
      </c>
      <c r="K56" s="14">
        <v>1</v>
      </c>
      <c r="L56" s="13">
        <v>0</v>
      </c>
      <c r="M56" s="13">
        <v>0</v>
      </c>
      <c r="N56" s="13">
        <v>0</v>
      </c>
      <c r="O56" s="13">
        <v>0</v>
      </c>
      <c r="P56" s="13">
        <v>2.907</v>
      </c>
      <c r="Q56" s="13">
        <v>0</v>
      </c>
      <c r="R56" s="13">
        <v>0</v>
      </c>
    </row>
    <row r="57" ht="20.25" spans="1:18">
      <c r="A57" s="9" t="s">
        <v>546</v>
      </c>
      <c r="B57" s="9" t="s">
        <v>547</v>
      </c>
      <c r="C57" s="9">
        <v>113126.094</v>
      </c>
      <c r="D57" s="9">
        <v>147629.219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18.374</v>
      </c>
      <c r="K57" s="14">
        <v>0</v>
      </c>
      <c r="L57" s="13">
        <v>0</v>
      </c>
      <c r="M57" s="13">
        <v>0</v>
      </c>
      <c r="N57" s="13">
        <v>0</v>
      </c>
      <c r="O57" s="13">
        <v>0</v>
      </c>
      <c r="P57" s="13">
        <v>243.232</v>
      </c>
      <c r="Q57" s="13">
        <v>0</v>
      </c>
      <c r="R57" s="13">
        <v>0</v>
      </c>
    </row>
    <row r="58" ht="20.25" spans="1:18">
      <c r="A58" s="9" t="s">
        <v>548</v>
      </c>
      <c r="B58" s="9" t="s">
        <v>549</v>
      </c>
      <c r="C58" s="9">
        <v>3939.864</v>
      </c>
      <c r="D58" s="9">
        <v>4326.144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4.834</v>
      </c>
      <c r="K58" s="14">
        <v>0</v>
      </c>
      <c r="L58" s="13">
        <v>1</v>
      </c>
      <c r="M58" s="13">
        <v>0</v>
      </c>
      <c r="N58" s="13">
        <v>0</v>
      </c>
      <c r="O58" s="13">
        <v>0</v>
      </c>
      <c r="P58" s="13">
        <v>1.854</v>
      </c>
      <c r="Q58" s="13">
        <v>0</v>
      </c>
      <c r="R58" s="13">
        <v>0</v>
      </c>
    </row>
    <row r="59" ht="20.25" spans="1:18">
      <c r="A59" s="9" t="s">
        <v>550</v>
      </c>
      <c r="B59" s="9" t="s">
        <v>551</v>
      </c>
      <c r="C59" s="9">
        <v>16050.196</v>
      </c>
      <c r="D59" s="9">
        <v>17909.42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3.544</v>
      </c>
      <c r="K59" s="14">
        <v>1</v>
      </c>
      <c r="L59" s="13">
        <v>1</v>
      </c>
      <c r="M59" s="13">
        <v>0</v>
      </c>
      <c r="N59" s="13">
        <v>0</v>
      </c>
      <c r="O59" s="13">
        <v>0</v>
      </c>
      <c r="P59" s="13">
        <v>1.173</v>
      </c>
      <c r="Q59" s="13">
        <v>0</v>
      </c>
      <c r="R59" s="13">
        <v>1</v>
      </c>
    </row>
    <row r="60" ht="20.25" spans="1:18">
      <c r="A60" s="9" t="s">
        <v>552</v>
      </c>
      <c r="B60" s="9" t="s">
        <v>553</v>
      </c>
      <c r="C60" s="9">
        <v>3024.855</v>
      </c>
      <c r="D60" s="9">
        <v>3196.118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3.205</v>
      </c>
      <c r="K60" s="14">
        <v>1</v>
      </c>
      <c r="L60" s="13">
        <v>0</v>
      </c>
      <c r="M60" s="13">
        <v>0</v>
      </c>
      <c r="N60" s="13">
        <v>0</v>
      </c>
      <c r="O60" s="13">
        <v>0</v>
      </c>
      <c r="P60" s="13">
        <v>2.005</v>
      </c>
      <c r="Q60" s="13">
        <v>0</v>
      </c>
      <c r="R60" s="13">
        <v>0</v>
      </c>
    </row>
    <row r="61" ht="20.25" spans="1:18">
      <c r="A61" s="9" t="s">
        <v>554</v>
      </c>
      <c r="B61" s="9" t="s">
        <v>555</v>
      </c>
      <c r="C61" s="9">
        <v>290416.125</v>
      </c>
      <c r="D61" s="9">
        <v>426126.063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25.704</v>
      </c>
      <c r="K61" s="14">
        <v>3</v>
      </c>
      <c r="L61" s="13">
        <v>0</v>
      </c>
      <c r="M61" s="13">
        <v>0</v>
      </c>
      <c r="N61" s="13">
        <v>0</v>
      </c>
      <c r="O61" s="13">
        <v>0</v>
      </c>
      <c r="P61" s="13">
        <v>982.351</v>
      </c>
      <c r="Q61" s="13">
        <v>0</v>
      </c>
      <c r="R61" s="13">
        <v>0</v>
      </c>
    </row>
    <row r="62" ht="20.25" spans="1:18">
      <c r="A62" s="9" t="s">
        <v>556</v>
      </c>
      <c r="B62" s="9" t="s">
        <v>557</v>
      </c>
      <c r="C62" s="9">
        <v>5182.442</v>
      </c>
      <c r="D62" s="9">
        <v>5706.073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1.848</v>
      </c>
      <c r="K62" s="14">
        <v>0</v>
      </c>
      <c r="L62" s="13">
        <v>0</v>
      </c>
      <c r="M62" s="13">
        <v>0</v>
      </c>
      <c r="N62" s="13">
        <v>-1</v>
      </c>
      <c r="O62" s="13">
        <v>0</v>
      </c>
      <c r="P62" s="13">
        <v>2.232</v>
      </c>
      <c r="Q62" s="13">
        <v>0</v>
      </c>
      <c r="R62" s="13">
        <v>0</v>
      </c>
    </row>
    <row r="63" ht="20.25" spans="1:18">
      <c r="A63" s="9" t="s">
        <v>558</v>
      </c>
      <c r="B63" s="9" t="s">
        <v>559</v>
      </c>
      <c r="C63" s="9">
        <v>12511.159</v>
      </c>
      <c r="D63" s="9">
        <v>14531.07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11.955</v>
      </c>
      <c r="K63" s="14">
        <v>4</v>
      </c>
      <c r="L63" s="13">
        <v>2</v>
      </c>
      <c r="M63" s="13">
        <v>0</v>
      </c>
      <c r="N63" s="13">
        <v>0</v>
      </c>
      <c r="O63" s="13">
        <v>0</v>
      </c>
      <c r="P63" s="13">
        <v>11.347</v>
      </c>
      <c r="Q63" s="13">
        <v>0</v>
      </c>
      <c r="R63" s="13">
        <v>-1</v>
      </c>
    </row>
    <row r="64" ht="20.25" spans="1:18">
      <c r="A64" s="9" t="s">
        <v>560</v>
      </c>
      <c r="B64" s="9" t="s">
        <v>561</v>
      </c>
      <c r="C64" s="9">
        <v>3022.927</v>
      </c>
      <c r="D64" s="9">
        <v>3508.701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9.682</v>
      </c>
      <c r="K64" s="14">
        <v>3</v>
      </c>
      <c r="L64" s="13">
        <v>0</v>
      </c>
      <c r="M64" s="13">
        <v>0</v>
      </c>
      <c r="N64" s="13">
        <v>0</v>
      </c>
      <c r="O64" s="13">
        <v>0</v>
      </c>
      <c r="P64" s="13">
        <v>-0.094</v>
      </c>
      <c r="Q64" s="13">
        <v>0</v>
      </c>
      <c r="R64" s="13">
        <v>-1</v>
      </c>
    </row>
    <row r="65" ht="20.25" spans="1:18">
      <c r="A65" s="9" t="s">
        <v>562</v>
      </c>
      <c r="B65" s="9" t="s">
        <v>563</v>
      </c>
      <c r="C65" s="9">
        <v>22320.107</v>
      </c>
      <c r="D65" s="9">
        <v>25743.541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8.167</v>
      </c>
      <c r="K65" s="14">
        <v>2</v>
      </c>
      <c r="L65" s="13">
        <v>0</v>
      </c>
      <c r="M65" s="13">
        <v>0</v>
      </c>
      <c r="N65" s="13">
        <v>-1</v>
      </c>
      <c r="O65" s="13">
        <v>0</v>
      </c>
      <c r="P65" s="13">
        <v>5.956</v>
      </c>
      <c r="Q65" s="13">
        <v>0</v>
      </c>
      <c r="R65" s="13">
        <v>0</v>
      </c>
    </row>
    <row r="66" ht="20.25" spans="1:18">
      <c r="A66" s="6" t="s">
        <v>564</v>
      </c>
      <c r="B66" s="6" t="s">
        <v>565</v>
      </c>
      <c r="C66" s="6">
        <v>137.103</v>
      </c>
      <c r="D66" s="6">
        <v>151.911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7.332</v>
      </c>
      <c r="K66" s="14">
        <v>3</v>
      </c>
      <c r="L66" s="13">
        <v>2</v>
      </c>
      <c r="M66" s="13">
        <v>1</v>
      </c>
      <c r="N66" s="13">
        <v>-1</v>
      </c>
      <c r="O66" s="13">
        <v>0</v>
      </c>
      <c r="P66" s="13">
        <v>0.064</v>
      </c>
      <c r="Q66" s="13">
        <v>0</v>
      </c>
      <c r="R66" s="13">
        <v>0</v>
      </c>
    </row>
    <row r="67" ht="20.25" spans="1:18">
      <c r="A67" s="6" t="s">
        <v>566</v>
      </c>
      <c r="B67" s="6" t="s">
        <v>567</v>
      </c>
      <c r="C67" s="6">
        <v>1250.29</v>
      </c>
      <c r="D67" s="6">
        <v>1306.741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4.192</v>
      </c>
      <c r="K67" s="14">
        <v>1</v>
      </c>
      <c r="L67" s="13">
        <v>1</v>
      </c>
      <c r="M67" s="13">
        <v>0</v>
      </c>
      <c r="N67" s="13">
        <v>0</v>
      </c>
      <c r="O67" s="13">
        <v>0</v>
      </c>
      <c r="P67" s="13">
        <v>0.456</v>
      </c>
      <c r="Q67" s="13">
        <v>0</v>
      </c>
      <c r="R67" s="13">
        <v>0</v>
      </c>
    </row>
    <row r="68" ht="20.25" spans="1:18">
      <c r="A68" s="6" t="s">
        <v>568</v>
      </c>
      <c r="B68" s="6" t="s">
        <v>569</v>
      </c>
      <c r="C68" s="6">
        <v>739.944</v>
      </c>
      <c r="D68" s="6">
        <v>822.406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6.455</v>
      </c>
      <c r="K68" s="14">
        <v>4</v>
      </c>
      <c r="L68" s="13">
        <v>0</v>
      </c>
      <c r="M68" s="13">
        <v>-1</v>
      </c>
      <c r="N68" s="13">
        <v>1</v>
      </c>
      <c r="O68" s="13">
        <v>0</v>
      </c>
      <c r="P68" s="13">
        <v>0.549</v>
      </c>
      <c r="Q68" s="13">
        <v>0</v>
      </c>
      <c r="R68" s="13">
        <v>0</v>
      </c>
    </row>
    <row r="69" ht="20.25" spans="1:18">
      <c r="A69" s="6" t="s">
        <v>570</v>
      </c>
      <c r="B69" s="6" t="s">
        <v>571</v>
      </c>
      <c r="C69" s="6">
        <v>1583.046</v>
      </c>
      <c r="D69" s="6">
        <v>1906.788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7.936</v>
      </c>
      <c r="K69" s="14">
        <v>2</v>
      </c>
      <c r="L69" s="13">
        <v>0</v>
      </c>
      <c r="M69" s="13">
        <v>0</v>
      </c>
      <c r="N69" s="13">
        <v>0</v>
      </c>
      <c r="O69" s="13">
        <v>0</v>
      </c>
      <c r="P69" s="13">
        <v>-0.547</v>
      </c>
      <c r="Q69" s="13">
        <v>1</v>
      </c>
      <c r="R69" s="13">
        <v>0</v>
      </c>
    </row>
    <row r="70" ht="20.25" spans="1:18">
      <c r="A70" s="6" t="s">
        <v>572</v>
      </c>
      <c r="B70" s="6" t="s">
        <v>573</v>
      </c>
      <c r="C70" s="6">
        <v>3273.228</v>
      </c>
      <c r="D70" s="6">
        <v>3649.162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4.793</v>
      </c>
      <c r="K70" s="14">
        <v>3</v>
      </c>
      <c r="L70" s="13">
        <v>0</v>
      </c>
      <c r="M70" s="13">
        <v>0</v>
      </c>
      <c r="N70" s="13">
        <v>0</v>
      </c>
      <c r="O70" s="13">
        <v>0</v>
      </c>
      <c r="P70" s="13">
        <v>1.043</v>
      </c>
      <c r="Q70" s="13">
        <v>0</v>
      </c>
      <c r="R70" s="13">
        <v>0</v>
      </c>
    </row>
    <row r="71" ht="20.25" spans="1:18">
      <c r="A71" s="6" t="s">
        <v>574</v>
      </c>
      <c r="B71" s="6" t="s">
        <v>575</v>
      </c>
      <c r="C71" s="6">
        <v>1009.027</v>
      </c>
      <c r="D71" s="6">
        <v>1349.676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12.297</v>
      </c>
      <c r="K71" s="14">
        <v>1</v>
      </c>
      <c r="L71" s="13">
        <v>0</v>
      </c>
      <c r="M71" s="13">
        <v>0</v>
      </c>
      <c r="N71" s="13">
        <v>0</v>
      </c>
      <c r="O71" s="13">
        <v>0</v>
      </c>
      <c r="P71" s="13">
        <v>1.294</v>
      </c>
      <c r="Q71" s="13">
        <v>0</v>
      </c>
      <c r="R71" s="13">
        <v>1</v>
      </c>
    </row>
    <row r="72" ht="20.25" spans="1:18">
      <c r="A72" s="6" t="s">
        <v>576</v>
      </c>
      <c r="B72" s="6" t="s">
        <v>577</v>
      </c>
      <c r="C72" s="6">
        <v>750.74</v>
      </c>
      <c r="D72" s="6">
        <v>826.79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4.97</v>
      </c>
      <c r="K72" s="14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-1.064</v>
      </c>
      <c r="Q72" s="13">
        <v>0</v>
      </c>
      <c r="R72" s="13">
        <v>1</v>
      </c>
    </row>
    <row r="73" ht="20.25" spans="1:18">
      <c r="A73" s="6" t="s">
        <v>578</v>
      </c>
      <c r="B73" s="6" t="s">
        <v>579</v>
      </c>
      <c r="C73" s="6">
        <v>3478.239</v>
      </c>
      <c r="D73" s="6">
        <v>3589.211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2.734</v>
      </c>
      <c r="K73" s="14">
        <v>4</v>
      </c>
      <c r="L73" s="13">
        <v>0</v>
      </c>
      <c r="M73" s="13">
        <v>0</v>
      </c>
      <c r="N73" s="13">
        <v>0</v>
      </c>
      <c r="O73" s="13">
        <v>0</v>
      </c>
      <c r="P73" s="13">
        <v>0.175</v>
      </c>
      <c r="Q73" s="13">
        <v>0</v>
      </c>
      <c r="R73" s="13">
        <v>1</v>
      </c>
    </row>
    <row r="74" ht="20.25" spans="1:18">
      <c r="A74" s="6" t="s">
        <v>580</v>
      </c>
      <c r="B74" s="6" t="s">
        <v>581</v>
      </c>
      <c r="C74" s="6">
        <v>8682</v>
      </c>
      <c r="D74" s="6">
        <v>10366.938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5.011</v>
      </c>
      <c r="K74" s="14">
        <v>2</v>
      </c>
      <c r="L74" s="13">
        <v>0</v>
      </c>
      <c r="M74" s="13">
        <v>0</v>
      </c>
      <c r="N74" s="13">
        <v>0</v>
      </c>
      <c r="O74" s="13">
        <v>0</v>
      </c>
      <c r="P74" s="13">
        <v>12.709</v>
      </c>
      <c r="Q74" s="13">
        <v>0</v>
      </c>
      <c r="R74" s="13">
        <v>-1</v>
      </c>
    </row>
    <row r="75" ht="20.25" spans="1:18">
      <c r="A75" s="6" t="s">
        <v>582</v>
      </c>
      <c r="B75" s="6" t="s">
        <v>583</v>
      </c>
      <c r="C75" s="6">
        <v>1017.182</v>
      </c>
      <c r="D75" s="6">
        <v>1228.194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9.018</v>
      </c>
      <c r="K75" s="14">
        <v>1</v>
      </c>
      <c r="L75" s="13">
        <v>0</v>
      </c>
      <c r="M75" s="13">
        <v>0</v>
      </c>
      <c r="N75" s="13">
        <v>0</v>
      </c>
      <c r="O75" s="13">
        <v>0</v>
      </c>
      <c r="P75" s="13">
        <v>1.573</v>
      </c>
      <c r="Q75" s="13">
        <v>0</v>
      </c>
      <c r="R75" s="13">
        <v>1</v>
      </c>
    </row>
    <row r="76" ht="20.25" spans="1:18">
      <c r="A76" s="6" t="s">
        <v>584</v>
      </c>
      <c r="B76" s="6" t="s">
        <v>585</v>
      </c>
      <c r="C76" s="6">
        <v>2395.6</v>
      </c>
      <c r="D76" s="6">
        <v>3103.491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13.14</v>
      </c>
      <c r="K76" s="14">
        <v>2</v>
      </c>
      <c r="L76" s="13">
        <v>0</v>
      </c>
      <c r="M76" s="13">
        <v>1</v>
      </c>
      <c r="N76" s="13">
        <v>-1</v>
      </c>
      <c r="O76" s="13">
        <v>0</v>
      </c>
      <c r="P76" s="13">
        <v>1.476</v>
      </c>
      <c r="Q76" s="13">
        <v>0</v>
      </c>
      <c r="R76" s="13">
        <v>0</v>
      </c>
    </row>
    <row r="77" ht="20.25" spans="1:18">
      <c r="A77" s="6" t="s">
        <v>586</v>
      </c>
      <c r="B77" s="6" t="s">
        <v>587</v>
      </c>
      <c r="C77" s="6">
        <v>7640.532</v>
      </c>
      <c r="D77" s="6">
        <v>8101.726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4.898</v>
      </c>
      <c r="K77" s="14">
        <v>3</v>
      </c>
      <c r="L77" s="13">
        <v>1</v>
      </c>
      <c r="M77" s="13">
        <v>0</v>
      </c>
      <c r="N77" s="13">
        <v>0</v>
      </c>
      <c r="O77" s="13">
        <v>0</v>
      </c>
      <c r="P77" s="13">
        <v>6.958</v>
      </c>
      <c r="Q77" s="13">
        <v>0</v>
      </c>
      <c r="R77" s="13">
        <v>0</v>
      </c>
    </row>
    <row r="78" ht="20.25" spans="1:18">
      <c r="A78" s="6" t="s">
        <v>588</v>
      </c>
      <c r="B78" s="6" t="s">
        <v>589</v>
      </c>
      <c r="C78" s="6">
        <v>2242.509</v>
      </c>
      <c r="D78" s="6">
        <v>2821.127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19.91</v>
      </c>
      <c r="K78" s="14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-32.71</v>
      </c>
      <c r="Q78" s="13">
        <v>0</v>
      </c>
      <c r="R78" s="13">
        <v>0</v>
      </c>
    </row>
    <row r="79" ht="20.25" spans="1:18">
      <c r="A79" s="6" t="s">
        <v>590</v>
      </c>
      <c r="B79" s="6" t="s">
        <v>591</v>
      </c>
      <c r="C79" s="6">
        <v>2225.213</v>
      </c>
      <c r="D79" s="6">
        <v>2494.787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9.764</v>
      </c>
      <c r="K79" s="14">
        <v>4</v>
      </c>
      <c r="L79" s="13">
        <v>2</v>
      </c>
      <c r="M79" s="13">
        <v>0</v>
      </c>
      <c r="N79" s="13">
        <v>1</v>
      </c>
      <c r="O79" s="13">
        <v>0</v>
      </c>
      <c r="P79" s="13">
        <v>-0.848</v>
      </c>
      <c r="Q79" s="13">
        <v>0</v>
      </c>
      <c r="R79" s="13">
        <v>0</v>
      </c>
    </row>
    <row r="80" ht="20.25" spans="1:18">
      <c r="A80" s="6" t="s">
        <v>592</v>
      </c>
      <c r="B80" s="6" t="s">
        <v>593</v>
      </c>
      <c r="C80" s="6">
        <v>1120.632</v>
      </c>
      <c r="D80" s="6">
        <v>1296.763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11.272</v>
      </c>
      <c r="K80" s="14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-1.312</v>
      </c>
      <c r="Q80" s="13">
        <v>0</v>
      </c>
      <c r="R80" s="13">
        <v>1</v>
      </c>
    </row>
    <row r="81" ht="20.25" spans="1:18">
      <c r="A81" s="6" t="s">
        <v>594</v>
      </c>
      <c r="B81" s="6" t="s">
        <v>595</v>
      </c>
      <c r="C81" s="6">
        <v>2142.389</v>
      </c>
      <c r="D81" s="6">
        <v>2644.278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14.236</v>
      </c>
      <c r="K81" s="14">
        <v>3</v>
      </c>
      <c r="L81" s="13">
        <v>2</v>
      </c>
      <c r="M81" s="13">
        <v>0</v>
      </c>
      <c r="N81" s="13">
        <v>1</v>
      </c>
      <c r="O81" s="13">
        <v>0</v>
      </c>
      <c r="P81" s="13">
        <v>-0.532</v>
      </c>
      <c r="Q81" s="13">
        <v>0</v>
      </c>
      <c r="R81" s="13">
        <v>1</v>
      </c>
    </row>
    <row r="82" ht="20.25" spans="1:18">
      <c r="A82" s="6" t="s">
        <v>596</v>
      </c>
      <c r="B82" s="6" t="s">
        <v>597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598</v>
      </c>
      <c r="B83" s="6" t="s">
        <v>599</v>
      </c>
      <c r="C83" s="6">
        <v>4381.985</v>
      </c>
      <c r="D83" s="6">
        <v>4793.605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6.508</v>
      </c>
      <c r="K83" s="14">
        <v>4</v>
      </c>
      <c r="L83" s="13">
        <v>0</v>
      </c>
      <c r="M83" s="13">
        <v>0</v>
      </c>
      <c r="N83" s="13">
        <v>1</v>
      </c>
      <c r="O83" s="13">
        <v>0</v>
      </c>
      <c r="P83" s="13">
        <v>6.224</v>
      </c>
      <c r="Q83" s="13">
        <v>0</v>
      </c>
      <c r="R83" s="13">
        <v>0</v>
      </c>
    </row>
    <row r="84" ht="20.25" spans="1:18">
      <c r="A84" s="6" t="s">
        <v>600</v>
      </c>
      <c r="B84" s="6" t="s">
        <v>601</v>
      </c>
      <c r="C84" s="6">
        <v>2922.304</v>
      </c>
      <c r="D84" s="6">
        <v>3152.292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2.061</v>
      </c>
      <c r="K84" s="14">
        <v>1</v>
      </c>
      <c r="L84" s="13">
        <v>0</v>
      </c>
      <c r="M84" s="13">
        <v>0</v>
      </c>
      <c r="N84" s="13">
        <v>0</v>
      </c>
      <c r="O84" s="13">
        <v>0</v>
      </c>
      <c r="P84" s="13">
        <v>2.813</v>
      </c>
      <c r="Q84" s="13">
        <v>0</v>
      </c>
      <c r="R84" s="13">
        <v>1</v>
      </c>
    </row>
    <row r="85" ht="20.25" spans="1:18">
      <c r="A85" s="6" t="s">
        <v>602</v>
      </c>
      <c r="B85" s="6" t="s">
        <v>603</v>
      </c>
      <c r="C85" s="6">
        <v>107.616</v>
      </c>
      <c r="D85" s="6">
        <v>108.672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0.595</v>
      </c>
      <c r="K85" s="14">
        <v>0</v>
      </c>
      <c r="L85" s="13">
        <v>2</v>
      </c>
      <c r="M85" s="13">
        <v>0</v>
      </c>
      <c r="N85" s="13">
        <v>-1</v>
      </c>
      <c r="O85" s="13">
        <v>0</v>
      </c>
      <c r="P85" s="13">
        <v>-0.011</v>
      </c>
      <c r="Q85" s="13">
        <v>0</v>
      </c>
      <c r="R85" s="13">
        <v>0</v>
      </c>
    </row>
    <row r="86" ht="20.25" spans="1:18">
      <c r="A86" s="6" t="s">
        <v>604</v>
      </c>
      <c r="B86" s="6" t="s">
        <v>605</v>
      </c>
      <c r="C86" s="6">
        <v>105.617</v>
      </c>
      <c r="D86" s="6">
        <v>106.339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0.31</v>
      </c>
      <c r="K86" s="14">
        <v>0</v>
      </c>
      <c r="L86" s="13">
        <v>2</v>
      </c>
      <c r="M86" s="13">
        <v>0</v>
      </c>
      <c r="N86" s="13">
        <v>-1</v>
      </c>
      <c r="O86" s="13">
        <v>0</v>
      </c>
      <c r="P86" s="13">
        <v>-0.005</v>
      </c>
      <c r="Q86" s="13">
        <v>-1</v>
      </c>
      <c r="R86" s="13">
        <v>0</v>
      </c>
    </row>
    <row r="87" ht="20.25" spans="1:18">
      <c r="A87" s="6" t="s">
        <v>606</v>
      </c>
      <c r="B87" s="6" t="s">
        <v>607</v>
      </c>
      <c r="C87" s="6">
        <v>110.913</v>
      </c>
      <c r="D87" s="6">
        <v>116.228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0.303</v>
      </c>
      <c r="K87" s="14">
        <v>0</v>
      </c>
      <c r="L87" s="13">
        <v>2</v>
      </c>
      <c r="M87" s="13">
        <v>0</v>
      </c>
      <c r="N87" s="13">
        <v>-1</v>
      </c>
      <c r="O87" s="13">
        <v>0</v>
      </c>
      <c r="P87" s="13">
        <v>-0.048</v>
      </c>
      <c r="Q87" s="13">
        <v>0</v>
      </c>
      <c r="R87" s="13">
        <v>0</v>
      </c>
    </row>
    <row r="88" ht="20.25" spans="1:18">
      <c r="A88" s="6" t="s">
        <v>608</v>
      </c>
      <c r="B88" s="6" t="s">
        <v>609</v>
      </c>
      <c r="C88" s="6">
        <v>102.365</v>
      </c>
      <c r="D88" s="6">
        <v>102.641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0.083</v>
      </c>
      <c r="K88" s="14">
        <v>2</v>
      </c>
      <c r="L88" s="13">
        <v>0</v>
      </c>
      <c r="M88" s="13">
        <v>0</v>
      </c>
      <c r="N88" s="13">
        <v>0</v>
      </c>
      <c r="O88" s="13">
        <v>0</v>
      </c>
      <c r="P88" s="13">
        <v>-0.004</v>
      </c>
      <c r="Q88" s="13">
        <v>0</v>
      </c>
      <c r="R88" s="13">
        <v>0</v>
      </c>
    </row>
    <row r="89" ht="20.25" spans="1:18">
      <c r="A89" s="6" t="s">
        <v>610</v>
      </c>
      <c r="B89" s="6" t="s">
        <v>611</v>
      </c>
      <c r="C89" s="6">
        <v>74925.164</v>
      </c>
      <c r="D89" s="6">
        <v>94977.148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16.369</v>
      </c>
      <c r="K89" s="14">
        <v>4</v>
      </c>
      <c r="L89" s="13">
        <v>0</v>
      </c>
      <c r="M89" s="13">
        <v>-1</v>
      </c>
      <c r="N89" s="13">
        <v>1</v>
      </c>
      <c r="O89" s="13">
        <v>0</v>
      </c>
      <c r="P89" s="13">
        <v>107.079</v>
      </c>
      <c r="Q89" s="13">
        <v>0</v>
      </c>
      <c r="R89" s="13">
        <v>0</v>
      </c>
    </row>
    <row r="90" ht="20.25" spans="1:18">
      <c r="A90" s="6" t="s">
        <v>612</v>
      </c>
      <c r="B90" s="6" t="s">
        <v>613</v>
      </c>
      <c r="C90" s="6">
        <v>83346.742</v>
      </c>
      <c r="D90" s="6">
        <v>166027.797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46.242</v>
      </c>
      <c r="K90" s="14">
        <v>3</v>
      </c>
      <c r="L90" s="13">
        <v>0</v>
      </c>
      <c r="M90" s="13">
        <v>0</v>
      </c>
      <c r="N90" s="13">
        <v>0</v>
      </c>
      <c r="O90" s="13">
        <v>0</v>
      </c>
      <c r="P90" s="13">
        <v>-182.917</v>
      </c>
      <c r="Q90" s="13">
        <v>0</v>
      </c>
      <c r="R90" s="13">
        <v>0</v>
      </c>
    </row>
    <row r="91" ht="20.25" spans="1:18">
      <c r="A91" s="6" t="s">
        <v>614</v>
      </c>
      <c r="B91" s="6" t="s">
        <v>615</v>
      </c>
      <c r="C91" s="6">
        <v>8158.411</v>
      </c>
      <c r="D91" s="6">
        <v>9384.386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5.355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8.337</v>
      </c>
      <c r="Q91" s="13">
        <v>0</v>
      </c>
      <c r="R91" s="13">
        <v>0</v>
      </c>
    </row>
    <row r="92" ht="20.25" spans="1:18">
      <c r="A92" s="6" t="s">
        <v>616</v>
      </c>
      <c r="B92" s="6" t="s">
        <v>617</v>
      </c>
      <c r="C92" s="6">
        <v>368.966</v>
      </c>
      <c r="D92" s="6">
        <v>565.338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13.031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0.051</v>
      </c>
      <c r="Q92" s="13">
        <v>0</v>
      </c>
      <c r="R92" s="13">
        <v>0</v>
      </c>
    </row>
    <row r="93" ht="20.25" spans="1:18">
      <c r="A93" s="6" t="s">
        <v>618</v>
      </c>
      <c r="B93" s="6" t="s">
        <v>619</v>
      </c>
      <c r="C93" s="6">
        <v>428.263</v>
      </c>
      <c r="D93" s="6">
        <v>720.002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24.275</v>
      </c>
      <c r="K93" s="14">
        <v>2</v>
      </c>
      <c r="L93" s="13">
        <v>1</v>
      </c>
      <c r="M93" s="13">
        <v>0</v>
      </c>
      <c r="N93" s="13">
        <v>0</v>
      </c>
      <c r="O93" s="13">
        <v>0</v>
      </c>
      <c r="P93" s="13">
        <v>-1.112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2026-03-11T16:04:47Z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DCE37FEA016842CAAE45430FC4973FF6_13</vt:lpwstr>
  </property>
  <property fmtid="{D5CDD505-2E9C-101B-9397-08002B2CF9AE}" pid="3" name="KSOProductBuildVer">
    <vt:lpwstr>2052-12.1.0.15712</vt:lpwstr>
  </property>
</Properties>
</file>