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<sst xmlns="http://schemas.openxmlformats.org/spreadsheetml/2006/main" count="654" uniqueCount="607">
  <si>
    <t>强转弱</t>
  </si>
  <si>
    <t>弱转强</t>
  </si>
  <si>
    <t>代码</t>
  </si>
  <si>
    <t>简称</t>
  </si>
  <si>
    <t>总市值</t>
  </si>
  <si>
    <t>全指金融</t>
  </si>
  <si>
    <t>169140.36亿</t>
  </si>
  <si>
    <t>上证50</t>
  </si>
  <si>
    <t>239251.73亿</t>
  </si>
  <si>
    <t>银行</t>
  </si>
  <si>
    <t>102744.14亿</t>
  </si>
  <si>
    <t>低市净率</t>
  </si>
  <si>
    <t>147371.05亿</t>
  </si>
  <si>
    <t>持续增长</t>
  </si>
  <si>
    <t>74434.07亿</t>
  </si>
  <si>
    <t>破净资产</t>
  </si>
  <si>
    <t>145372.31亿</t>
  </si>
  <si>
    <t>全指可选</t>
  </si>
  <si>
    <t>52668.18亿</t>
  </si>
  <si>
    <t>证金汇金持股</t>
  </si>
  <si>
    <t>126884.73亿</t>
  </si>
  <si>
    <t>医药</t>
  </si>
  <si>
    <t>41029.80亿</t>
  </si>
  <si>
    <t>央视50</t>
  </si>
  <si>
    <t>117274.46亿</t>
  </si>
  <si>
    <t>证券</t>
  </si>
  <si>
    <t>32790.01亿</t>
  </si>
  <si>
    <t>汽车类</t>
  </si>
  <si>
    <t>47044.07亿</t>
  </si>
  <si>
    <t>白酒概念</t>
  </si>
  <si>
    <t>30703.02亿</t>
  </si>
  <si>
    <t>创新药</t>
  </si>
  <si>
    <t>40365.39亿</t>
  </si>
  <si>
    <t>医疗保健</t>
  </si>
  <si>
    <t>19120.32亿</t>
  </si>
  <si>
    <t>新零售</t>
  </si>
  <si>
    <t>36699.80亿</t>
  </si>
  <si>
    <t>食品饮料</t>
  </si>
  <si>
    <t>16306.24亿</t>
  </si>
  <si>
    <t>华为鸿蒙</t>
  </si>
  <si>
    <t>34847.75亿</t>
  </si>
  <si>
    <t>活跃股</t>
  </si>
  <si>
    <t>11747.02亿</t>
  </si>
  <si>
    <t>软件服务</t>
  </si>
  <si>
    <t>34744.95亿</t>
  </si>
  <si>
    <t>科创板次新</t>
  </si>
  <si>
    <t>10482.12亿</t>
  </si>
  <si>
    <t>互联金融</t>
  </si>
  <si>
    <t>28132.54亿</t>
  </si>
  <si>
    <t>商业连锁</t>
  </si>
  <si>
    <t>9319.53亿</t>
  </si>
  <si>
    <t>养老概念</t>
  </si>
  <si>
    <t>24834.11亿</t>
  </si>
  <si>
    <t>北证50</t>
  </si>
  <si>
    <t>8373.87亿</t>
  </si>
  <si>
    <t>ChatGPT概念</t>
  </si>
  <si>
    <t>23860.26亿</t>
  </si>
  <si>
    <t>猪肉</t>
  </si>
  <si>
    <t>8114.44亿</t>
  </si>
  <si>
    <t>AI医疗概念</t>
  </si>
  <si>
    <t>20392.41亿</t>
  </si>
  <si>
    <t>传媒娱乐</t>
  </si>
  <si>
    <t>7171.79亿</t>
  </si>
  <si>
    <t>家用电器</t>
  </si>
  <si>
    <t>18875.48亿</t>
  </si>
  <si>
    <t>风险提示</t>
  </si>
  <si>
    <t>5433.89亿</t>
  </si>
  <si>
    <t>被举牌</t>
  </si>
  <si>
    <t>17155.18亿</t>
  </si>
  <si>
    <t>高商誉</t>
  </si>
  <si>
    <t>1680.44亿</t>
  </si>
  <si>
    <t>基因概念</t>
  </si>
  <si>
    <t>17004.08亿</t>
  </si>
  <si>
    <t>深证Ｂ指</t>
  </si>
  <si>
    <t>422.39亿</t>
  </si>
  <si>
    <t>即将解禁</t>
  </si>
  <si>
    <t>16618.47亿</t>
  </si>
  <si>
    <t>成份Ｂ指</t>
  </si>
  <si>
    <t>301.59亿</t>
  </si>
  <si>
    <t>操作系统</t>
  </si>
  <si>
    <t>16319.60亿</t>
  </si>
  <si>
    <t>珠三角</t>
  </si>
  <si>
    <t>--</t>
  </si>
  <si>
    <t>中小银行</t>
  </si>
  <si>
    <t>15997.74亿</t>
  </si>
  <si>
    <t>中证银行</t>
  </si>
  <si>
    <t>国资云</t>
  </si>
  <si>
    <t>15455.97亿</t>
  </si>
  <si>
    <t>金融科技</t>
  </si>
  <si>
    <t>数字货币</t>
  </si>
  <si>
    <t>14546.42亿</t>
  </si>
  <si>
    <t>国证基建</t>
  </si>
  <si>
    <t>预制菜</t>
  </si>
  <si>
    <t>14263.58亿</t>
  </si>
  <si>
    <t>宠物经济</t>
  </si>
  <si>
    <t>13710.03亿</t>
  </si>
  <si>
    <t>减肥药</t>
  </si>
  <si>
    <t>12828.32亿</t>
  </si>
  <si>
    <t>次新超跌</t>
  </si>
  <si>
    <t>12221.26亿</t>
  </si>
  <si>
    <t>农林牧渔</t>
  </si>
  <si>
    <t>11968.41亿</t>
  </si>
  <si>
    <t>星闪概念</t>
  </si>
  <si>
    <t>11259.77亿</t>
  </si>
  <si>
    <t>近端次新</t>
  </si>
  <si>
    <t>10336.03亿</t>
  </si>
  <si>
    <t>信托重仓</t>
  </si>
  <si>
    <t>9420.49亿</t>
  </si>
  <si>
    <t>维生素</t>
  </si>
  <si>
    <t>8149.55亿</t>
  </si>
  <si>
    <t>纺织服饰</t>
  </si>
  <si>
    <t>6731.26亿</t>
  </si>
  <si>
    <t>幽门螺杆菌</t>
  </si>
  <si>
    <t>6458.50亿</t>
  </si>
  <si>
    <t>数据确权</t>
  </si>
  <si>
    <t>6398.58亿</t>
  </si>
  <si>
    <t>远程办公</t>
  </si>
  <si>
    <t>6087.67亿</t>
  </si>
  <si>
    <t>地摊经济</t>
  </si>
  <si>
    <t>5961.74亿</t>
  </si>
  <si>
    <t>运输设备</t>
  </si>
  <si>
    <t>5302.19亿</t>
  </si>
  <si>
    <t>吉林板块</t>
  </si>
  <si>
    <t>4075.31亿</t>
  </si>
  <si>
    <t>旅游</t>
  </si>
  <si>
    <t>3147.87亿</t>
  </si>
  <si>
    <t>文教休闲</t>
  </si>
  <si>
    <t>2982.73亿</t>
  </si>
  <si>
    <t>知识付费</t>
  </si>
  <si>
    <t>2682.59亿</t>
  </si>
  <si>
    <t>水务</t>
  </si>
  <si>
    <t>1462.56亿</t>
  </si>
  <si>
    <t>Ｂ股指数</t>
  </si>
  <si>
    <t>682.28亿</t>
  </si>
  <si>
    <t>深主板50</t>
  </si>
  <si>
    <t>投资时钟</t>
  </si>
  <si>
    <t>大盘价值</t>
  </si>
  <si>
    <t>长三角</t>
  </si>
  <si>
    <t>区块链50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</si>
  <si>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</si>
  <si>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</si>
  <si>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</si>
  <si>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</si>
  <si>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</si>
  <si>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</si>
  <si>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</si>
  <si>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</si>
  <si>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</si>
  <si>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</si>
  <si>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</si>
  <si>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</si>
  <si>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</si>
  <si>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</si>
  <si>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</si>
  <si>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</si>
  <si>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</si>
  <si>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</si>
  <si>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</si>
  <si>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</si>
  <si>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上证中小</t>
  </si>
  <si>
    <t>上证中游</t>
  </si>
  <si>
    <t>高端装备</t>
  </si>
  <si>
    <t>上证150</t>
  </si>
  <si>
    <t>上国红利</t>
  </si>
  <si>
    <t>沪中国造</t>
  </si>
  <si>
    <t>科创200</t>
  </si>
  <si>
    <t>百发100</t>
  </si>
  <si>
    <t>小康指数</t>
  </si>
  <si>
    <t>800工业</t>
  </si>
  <si>
    <t>800通信</t>
  </si>
  <si>
    <t>全指工业</t>
  </si>
  <si>
    <t>全指通信</t>
  </si>
  <si>
    <t>全指公用</t>
  </si>
  <si>
    <t>深市精选</t>
  </si>
  <si>
    <t>中小综指</t>
  </si>
  <si>
    <t>制造指数</t>
  </si>
  <si>
    <t>建筑指数</t>
  </si>
  <si>
    <t>综企指数</t>
  </si>
  <si>
    <t>民企发展</t>
  </si>
  <si>
    <t>新浪100</t>
  </si>
  <si>
    <t>国证2000</t>
  </si>
  <si>
    <t>巨潮小盘</t>
  </si>
  <si>
    <t>深证价值</t>
  </si>
  <si>
    <t>国证价值</t>
  </si>
  <si>
    <t>小盘成长</t>
  </si>
  <si>
    <t>1000工业</t>
  </si>
  <si>
    <t>1000公用</t>
  </si>
  <si>
    <t>I300</t>
  </si>
  <si>
    <t>深证电信</t>
  </si>
  <si>
    <t>1000价值</t>
  </si>
  <si>
    <t>300绩效</t>
  </si>
  <si>
    <t>深成指EW</t>
  </si>
  <si>
    <t>中小低波</t>
  </si>
  <si>
    <t>中创低波</t>
  </si>
  <si>
    <t>深证节能</t>
  </si>
  <si>
    <t>优势成长</t>
  </si>
  <si>
    <t>军工指数</t>
  </si>
  <si>
    <t>中证国防</t>
  </si>
  <si>
    <t>国企改革</t>
  </si>
  <si>
    <t>CSWD并购</t>
  </si>
  <si>
    <t>300非银</t>
  </si>
  <si>
    <t>基本面50</t>
  </si>
  <si>
    <t>800可选</t>
  </si>
  <si>
    <t>运输指数</t>
  </si>
  <si>
    <t>深证治理</t>
  </si>
  <si>
    <t>国证银行</t>
  </si>
  <si>
    <t>央视责任</t>
  </si>
  <si>
    <t>湾创100R</t>
  </si>
  <si>
    <t>工业指数</t>
  </si>
  <si>
    <t>上证380</t>
  </si>
  <si>
    <t>国债指数</t>
  </si>
  <si>
    <t>企债指数</t>
  </si>
  <si>
    <t>红利指数</t>
  </si>
  <si>
    <t>沪公司债</t>
  </si>
  <si>
    <t>180资源</t>
  </si>
  <si>
    <t>180运输</t>
  </si>
  <si>
    <t>上证能源</t>
  </si>
  <si>
    <t>上证材料</t>
  </si>
  <si>
    <t>上证工业</t>
  </si>
  <si>
    <t>上证电信</t>
  </si>
  <si>
    <t>上证小盘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</si>
  <si>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</si>
  <si>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</si>
  <si>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</si>
  <si>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</si>
  <si>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</si>
  <si>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</si>
  <si>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</si>
  <si>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</si>
  <si>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</si>
  <si>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</si>
  <si>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</si>
  <si>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上证上游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</si>
  <si>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</si>
  <si>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</si>
  <si>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</si>
  <si>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</si>
  <si>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</si>
  <si>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</si>
  <si>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</si>
  <si>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</si>
  <si>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</si>
  <si>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</si>
  <si>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</si>
  <si>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</si>
  <si>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</si>
  <si>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</si>
  <si>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380低贝</t>
  </si>
  <si>
    <t>380稳定</t>
  </si>
  <si>
    <t>优势资源</t>
  </si>
  <si>
    <t>优势制造</t>
  </si>
  <si>
    <t>上民红利</t>
  </si>
  <si>
    <t>沪新丝路</t>
  </si>
  <si>
    <t>500沪市</t>
  </si>
  <si>
    <t>A股资源</t>
  </si>
  <si>
    <t>细分有色</t>
  </si>
  <si>
    <t>细分化工</t>
  </si>
  <si>
    <t>有色金属</t>
  </si>
  <si>
    <t>煤炭指数</t>
  </si>
  <si>
    <t>800有色</t>
  </si>
  <si>
    <t>央企红利</t>
  </si>
  <si>
    <t>腾讯济安</t>
  </si>
  <si>
    <t>500原料</t>
  </si>
  <si>
    <t>500工业</t>
  </si>
  <si>
    <t>国企一带一路</t>
  </si>
  <si>
    <t>结构调整</t>
  </si>
  <si>
    <t>央企创新</t>
  </si>
  <si>
    <t>中证200</t>
  </si>
  <si>
    <t>中证500</t>
  </si>
  <si>
    <t>中证700</t>
  </si>
  <si>
    <t>300能源</t>
  </si>
  <si>
    <t>300材料</t>
  </si>
  <si>
    <t>中证红利</t>
  </si>
  <si>
    <t>公司债指</t>
  </si>
  <si>
    <t>中证央企</t>
  </si>
  <si>
    <t>中证能源</t>
  </si>
  <si>
    <t>800材料</t>
  </si>
  <si>
    <t>内地资源</t>
  </si>
  <si>
    <t>中证农业</t>
  </si>
  <si>
    <t>中证上游</t>
  </si>
  <si>
    <t>基本400</t>
  </si>
  <si>
    <t>大宗商品</t>
  </si>
  <si>
    <t>500等权</t>
  </si>
  <si>
    <t>全指能源</t>
  </si>
  <si>
    <t>全指材料</t>
  </si>
  <si>
    <t>深证200</t>
  </si>
  <si>
    <t>采矿指数</t>
  </si>
  <si>
    <t>水电指数</t>
  </si>
  <si>
    <t>公共指数</t>
  </si>
  <si>
    <t>专精特新</t>
  </si>
  <si>
    <t>深小巨人</t>
  </si>
  <si>
    <t>碳中和债</t>
  </si>
  <si>
    <t>深信中高</t>
  </si>
  <si>
    <t>深信中低</t>
  </si>
  <si>
    <t>深信用债</t>
  </si>
  <si>
    <t>深公司债</t>
  </si>
  <si>
    <t>巨潮中盘</t>
  </si>
  <si>
    <t>资源优势</t>
  </si>
  <si>
    <t>成长40</t>
  </si>
  <si>
    <t>深证央企</t>
  </si>
  <si>
    <t>国证粮食</t>
  </si>
  <si>
    <t>能源金属</t>
  </si>
  <si>
    <t>中盘成长</t>
  </si>
  <si>
    <t>中盘价值</t>
  </si>
  <si>
    <t>1000能源</t>
  </si>
  <si>
    <t>1000材料</t>
  </si>
  <si>
    <t>国证通信</t>
  </si>
  <si>
    <t>国证有色</t>
  </si>
  <si>
    <t>中小盘</t>
  </si>
  <si>
    <t>大盘低波</t>
  </si>
  <si>
    <t>中盘低波</t>
  </si>
  <si>
    <t>小盘低波</t>
  </si>
  <si>
    <t>苏州率先</t>
  </si>
  <si>
    <t>专利领先</t>
  </si>
  <si>
    <t>国证定增</t>
  </si>
  <si>
    <t>新丝路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</si>
  <si>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</si>
  <si>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</si>
  <si>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</si>
  <si>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</si>
  <si>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</si>
  <si>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</si>
  <si>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</si>
  <si>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</si>
  <si>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深证公用</t>
  </si>
  <si>
    <t>700成长</t>
  </si>
  <si>
    <t>700价值</t>
  </si>
  <si>
    <t>深证大宗</t>
  </si>
  <si>
    <t>深证GDP</t>
  </si>
  <si>
    <t>深次新股</t>
  </si>
  <si>
    <t>深证200R</t>
  </si>
  <si>
    <t>深成能源</t>
  </si>
  <si>
    <t>深成材料</t>
  </si>
  <si>
    <t>深成公用</t>
  </si>
  <si>
    <t>深证上游</t>
  </si>
  <si>
    <t>500深市</t>
  </si>
  <si>
    <t>环境治理</t>
  </si>
  <si>
    <t>中证 500</t>
  </si>
  <si>
    <t>一带一路</t>
  </si>
  <si>
    <t>中证煤炭</t>
  </si>
  <si>
    <t>化肥农药</t>
  </si>
  <si>
    <t>蓝色100</t>
  </si>
  <si>
    <t>自由现金流</t>
  </si>
  <si>
    <t>商业指数</t>
  </si>
  <si>
    <t>综合指数</t>
  </si>
  <si>
    <t>基金指数</t>
  </si>
  <si>
    <t>180金融</t>
  </si>
  <si>
    <t>上证可选</t>
  </si>
  <si>
    <t>上证消费</t>
  </si>
  <si>
    <t>上证医药</t>
  </si>
  <si>
    <t>上证金融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</si>
  <si>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</si>
  <si>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</si>
  <si>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</si>
  <si>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</si>
  <si>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</si>
  <si>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</si>
  <si>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</si>
  <si>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</si>
  <si>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</si>
  <si>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</si>
  <si>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</si>
  <si>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</si>
  <si>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上证银行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</si>
  <si>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</si>
  <si>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</si>
  <si>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</si>
  <si>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</si>
  <si>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</si>
  <si>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</si>
  <si>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</si>
  <si>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</si>
  <si>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500医药</t>
  </si>
  <si>
    <t>CS精准医</t>
  </si>
  <si>
    <t>300可选</t>
  </si>
  <si>
    <t>300消费</t>
  </si>
  <si>
    <t>300医药</t>
  </si>
  <si>
    <t>300金融</t>
  </si>
  <si>
    <t>中证消费</t>
  </si>
  <si>
    <t>中证医药</t>
  </si>
  <si>
    <t>中证金融</t>
  </si>
  <si>
    <t>内地消费</t>
  </si>
  <si>
    <t>800金融</t>
  </si>
  <si>
    <t>医药100</t>
  </si>
  <si>
    <t>中证超大</t>
  </si>
  <si>
    <t>全指消费</t>
  </si>
  <si>
    <t>全指医药</t>
  </si>
  <si>
    <t>金融指数</t>
  </si>
  <si>
    <t>创新药械</t>
  </si>
  <si>
    <t>创医药</t>
  </si>
  <si>
    <t>生物50</t>
  </si>
  <si>
    <t>巨潮100</t>
  </si>
  <si>
    <t>1000消费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</si>
  <si>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</si>
  <si>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</si>
  <si>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</si>
  <si>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</si>
  <si>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</si>
  <si>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</si>
  <si>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</si>
  <si>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深证消费</t>
  </si>
  <si>
    <t>深证医药</t>
  </si>
  <si>
    <t>深证金融</t>
  </si>
  <si>
    <t>深消费50</t>
  </si>
  <si>
    <t>深医药50</t>
  </si>
  <si>
    <t>深证龙头</t>
  </si>
  <si>
    <t>创业板V</t>
  </si>
  <si>
    <t>深A医药</t>
  </si>
  <si>
    <t>深成消费</t>
  </si>
  <si>
    <t>深成医药</t>
  </si>
  <si>
    <t>深成金融</t>
  </si>
  <si>
    <t>CSSW证券</t>
  </si>
  <si>
    <t>养老产业</t>
  </si>
  <si>
    <t>300 医药</t>
  </si>
  <si>
    <t>300 金融</t>
  </si>
  <si>
    <t>800非银</t>
  </si>
  <si>
    <t>证券公司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</si>
  <si>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</si>
  <si>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</si>
  <si>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</si>
  <si>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</si>
  <si>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</si>
  <si>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</si>
  <si>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</si>
  <si>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【数据引擎：奇衡DK阿赖耶识系统】情绪值</t>
  </si>
  <si>
    <t>RS00</t>
  </si>
  <si>
    <t>菜籽连续</t>
  </si>
  <si>
    <t>IM00</t>
  </si>
  <si>
    <t>1000股指连续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</si>
  <si>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</si>
  <si>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</si>
  <si>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</si>
  <si>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</si>
  <si>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</si>
  <si>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</si>
  <si>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</si>
  <si>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</si>
  <si>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</si>
  <si>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</si>
  <si>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</si>
  <si>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</si>
  <si>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</si>
  <si>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</si>
  <si>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</si>
  <si>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</si>
  <si>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</si>
  <si>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</si>
  <si>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</si>
  <si>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</si>
  <si>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</si>
  <si>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</si>
  <si>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</si>
  <si>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</si>
  <si>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</si>
  <si>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</si>
  <si>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</si>
  <si>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</si>
  <si>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</si>
  <si>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</si>
  <si>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</si>
  <si>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</si>
  <si>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</si>
  <si>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</si>
  <si>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</si>
  <si>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</si>
  <si>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</si>
  <si>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</si>
  <si>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</si>
  <si>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</si>
  <si>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</si>
  <si>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</si>
  <si>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</si>
  <si>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</si>
  <si>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</si>
  <si>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</si>
  <si>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</si>
  <si>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</si>
  <si>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</si>
  <si>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</si>
  <si>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</si>
  <si>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</si>
  <si>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</si>
  <si>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</si>
  <si>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</si>
  <si>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</si>
  <si>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</si>
  <si>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</si>
  <si>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EC00</t>
  </si>
  <si>
    <t>欧线连续</t>
  </si>
  <si>
    <t>LU00</t>
  </si>
  <si>
    <t>低硫燃油连续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</si>
  <si>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</si>
  <si>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</si>
  <si>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</si>
  <si>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</si>
  <si>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</si>
  <si>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</si>
  <si>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</si>
  <si>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</si>
  <si>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</si>
  <si>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</si>
  <si>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</si>
  <si>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</si>
  <si>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</si>
  <si>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</si>
  <si>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</si>
  <si>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</si>
  <si>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</si>
  <si>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</si>
  <si>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</si>
  <si>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</si>
  <si>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</si>
  <si>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</si>
  <si>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</si>
  <si>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</si>
  <si>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</si>
  <si>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</si>
  <si>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</si>
  <si>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</si>
  <si>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</si>
  <si>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</si>
  <si>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</si>
  <si>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</si>
  <si>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</si>
  <si>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</si>
  <si>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</si>
  <si>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</si>
  <si>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</si>
  <si>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</si>
  <si>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</si>
  <si>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</si>
  <si>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</si>
  <si>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</si>
  <si>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</si>
  <si>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</si>
  <si>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FB00</t>
  </si>
  <si>
    <t>纤维板连续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</si>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</sst>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22" sqref="E22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"000016"</f>
        <v>000016</v>
      </c>
      <c r="E3" s="35" t="s">
        <v>7</v>
      </c>
      <c r="F3" s="35" t="s">
        <v>8</v>
      </c>
    </row>
    <row r="4" ht="13.5" spans="1:6">
      <c r="A4" s="35" t="str">
        <f>"880471"</f>
        <v>880471</v>
      </c>
      <c r="B4" s="36" t="s">
        <v>9</v>
      </c>
      <c r="C4" s="35" t="s">
        <v>10</v>
      </c>
      <c r="D4" s="35" t="str">
        <f>"880829"</f>
        <v>880829</v>
      </c>
      <c r="E4" s="35" t="s">
        <v>11</v>
      </c>
      <c r="F4" s="35" t="s">
        <v>12</v>
      </c>
    </row>
    <row r="5" ht="13.5" spans="1:6">
      <c r="A5" s="35" t="str">
        <f>"880895"</f>
        <v>880895</v>
      </c>
      <c r="B5" s="35" t="s">
        <v>13</v>
      </c>
      <c r="C5" s="35" t="s">
        <v>14</v>
      </c>
      <c r="D5" s="35" t="str">
        <f>"880846"</f>
        <v>880846</v>
      </c>
      <c r="E5" s="35" t="s">
        <v>15</v>
      </c>
      <c r="F5" s="35" t="s">
        <v>16</v>
      </c>
    </row>
    <row r="6" ht="13.5" spans="1:6">
      <c r="A6" s="35" t="str">
        <f>"000989"</f>
        <v>000989</v>
      </c>
      <c r="B6" s="35" t="s">
        <v>17</v>
      </c>
      <c r="C6" s="35" t="s">
        <v>18</v>
      </c>
      <c r="D6" s="35" t="str">
        <f>"880857"</f>
        <v>880857</v>
      </c>
      <c r="E6" s="35" t="s">
        <v>19</v>
      </c>
      <c r="F6" s="35" t="s">
        <v>20</v>
      </c>
    </row>
    <row r="7" ht="13.5" spans="1:6">
      <c r="A7" s="35" t="str">
        <f>"880400"</f>
        <v>880400</v>
      </c>
      <c r="B7" s="35" t="s">
        <v>21</v>
      </c>
      <c r="C7" s="35" t="s">
        <v>22</v>
      </c>
      <c r="D7" s="35" t="str">
        <f>"399550"</f>
        <v>399550</v>
      </c>
      <c r="E7" s="35" t="s">
        <v>23</v>
      </c>
      <c r="F7" s="35" t="s">
        <v>24</v>
      </c>
    </row>
    <row r="8" ht="13.5" spans="1:6">
      <c r="A8" s="35" t="str">
        <f>"880472"</f>
        <v>880472</v>
      </c>
      <c r="B8" s="35" t="s">
        <v>25</v>
      </c>
      <c r="C8" s="35" t="s">
        <v>26</v>
      </c>
      <c r="D8" s="35" t="str">
        <f>"880390"</f>
        <v>880390</v>
      </c>
      <c r="E8" s="35" t="s">
        <v>27</v>
      </c>
      <c r="F8" s="35" t="s">
        <v>28</v>
      </c>
    </row>
    <row r="9" ht="13.5" spans="1:6">
      <c r="A9" s="35" t="str">
        <f>"880564"</f>
        <v>880564</v>
      </c>
      <c r="B9" s="35" t="s">
        <v>29</v>
      </c>
      <c r="C9" s="35" t="s">
        <v>30</v>
      </c>
      <c r="D9" s="35" t="str">
        <f>"880652"</f>
        <v>880652</v>
      </c>
      <c r="E9" s="35" t="s">
        <v>31</v>
      </c>
      <c r="F9" s="35" t="s">
        <v>32</v>
      </c>
    </row>
    <row r="10" ht="13.5" spans="1:6">
      <c r="A10" s="35" t="str">
        <f>"880398"</f>
        <v>880398</v>
      </c>
      <c r="B10" s="35" t="s">
        <v>33</v>
      </c>
      <c r="C10" s="35" t="s">
        <v>34</v>
      </c>
      <c r="D10" s="35" t="str">
        <f>"880572"</f>
        <v>880572</v>
      </c>
      <c r="E10" s="35" t="s">
        <v>35</v>
      </c>
      <c r="F10" s="35" t="s">
        <v>36</v>
      </c>
    </row>
    <row r="11" ht="13.5" spans="1:6">
      <c r="A11" s="35" t="str">
        <f>"880372"</f>
        <v>880372</v>
      </c>
      <c r="B11" s="35" t="s">
        <v>37</v>
      </c>
      <c r="C11" s="35" t="s">
        <v>38</v>
      </c>
      <c r="D11" s="35" t="str">
        <f>"880722"</f>
        <v>880722</v>
      </c>
      <c r="E11" s="35" t="s">
        <v>39</v>
      </c>
      <c r="F11" s="35" t="s">
        <v>40</v>
      </c>
    </row>
    <row r="12" ht="13.5" spans="1:6">
      <c r="A12" s="35" t="str">
        <f>"880837"</f>
        <v>880837</v>
      </c>
      <c r="B12" s="35" t="s">
        <v>41</v>
      </c>
      <c r="C12" s="35" t="s">
        <v>42</v>
      </c>
      <c r="D12" s="35" t="str">
        <f>"880493"</f>
        <v>880493</v>
      </c>
      <c r="E12" s="35" t="s">
        <v>43</v>
      </c>
      <c r="F12" s="35" t="s">
        <v>44</v>
      </c>
    </row>
    <row r="13" ht="13.5" spans="1:6">
      <c r="A13" s="35" t="str">
        <f>"880554"</f>
        <v>880554</v>
      </c>
      <c r="B13" s="35" t="s">
        <v>45</v>
      </c>
      <c r="C13" s="35" t="s">
        <v>46</v>
      </c>
      <c r="D13" s="35" t="str">
        <f>"880592"</f>
        <v>880592</v>
      </c>
      <c r="E13" s="35" t="s">
        <v>47</v>
      </c>
      <c r="F13" s="35" t="s">
        <v>48</v>
      </c>
    </row>
    <row r="14" ht="13.5" spans="1:6">
      <c r="A14" s="35" t="str">
        <f>"880406"</f>
        <v>880406</v>
      </c>
      <c r="B14" s="35" t="s">
        <v>49</v>
      </c>
      <c r="C14" s="35" t="s">
        <v>50</v>
      </c>
      <c r="D14" s="35" t="str">
        <f>"880597"</f>
        <v>880597</v>
      </c>
      <c r="E14" s="35" t="s">
        <v>51</v>
      </c>
      <c r="F14" s="35" t="s">
        <v>52</v>
      </c>
    </row>
    <row r="15" ht="13.5" spans="1:6">
      <c r="A15" s="35" t="str">
        <f>"899050"</f>
        <v>899050</v>
      </c>
      <c r="B15" s="35" t="s">
        <v>53</v>
      </c>
      <c r="C15" s="35" t="s">
        <v>54</v>
      </c>
      <c r="D15" s="35" t="str">
        <f>"880654"</f>
        <v>880654</v>
      </c>
      <c r="E15" s="35" t="s">
        <v>55</v>
      </c>
      <c r="F15" s="35" t="s">
        <v>56</v>
      </c>
    </row>
    <row r="16" ht="13.5" spans="1:6">
      <c r="A16" s="35" t="str">
        <f>"880936"</f>
        <v>880936</v>
      </c>
      <c r="B16" s="35" t="s">
        <v>57</v>
      </c>
      <c r="C16" s="35" t="s">
        <v>58</v>
      </c>
      <c r="D16" s="35" t="str">
        <f>"880747"</f>
        <v>880747</v>
      </c>
      <c r="E16" s="35" t="s">
        <v>59</v>
      </c>
      <c r="F16" s="35" t="s">
        <v>60</v>
      </c>
    </row>
    <row r="17" ht="13.5" spans="1:6">
      <c r="A17" s="35" t="str">
        <f>"880418"</f>
        <v>880418</v>
      </c>
      <c r="B17" s="35" t="s">
        <v>61</v>
      </c>
      <c r="C17" s="35" t="s">
        <v>62</v>
      </c>
      <c r="D17" s="35" t="str">
        <f>"880387"</f>
        <v>880387</v>
      </c>
      <c r="E17" s="35" t="s">
        <v>63</v>
      </c>
      <c r="F17" s="35" t="s">
        <v>64</v>
      </c>
    </row>
    <row r="18" ht="13.5" spans="1:6">
      <c r="A18" s="35" t="str">
        <f>"880896"</f>
        <v>880896</v>
      </c>
      <c r="B18" s="35" t="s">
        <v>65</v>
      </c>
      <c r="C18" s="35" t="s">
        <v>66</v>
      </c>
      <c r="D18" s="35" t="str">
        <f>"880848"</f>
        <v>880848</v>
      </c>
      <c r="E18" s="35" t="s">
        <v>67</v>
      </c>
      <c r="F18" s="35" t="s">
        <v>68</v>
      </c>
    </row>
    <row r="19" ht="13.5" spans="1:6">
      <c r="A19" s="35" t="str">
        <f>"880787"</f>
        <v>880787</v>
      </c>
      <c r="B19" s="35" t="s">
        <v>69</v>
      </c>
      <c r="C19" s="35" t="s">
        <v>70</v>
      </c>
      <c r="D19" s="35" t="str">
        <f>"880913"</f>
        <v>880913</v>
      </c>
      <c r="E19" s="35" t="s">
        <v>71</v>
      </c>
      <c r="F19" s="35" t="s">
        <v>72</v>
      </c>
    </row>
    <row r="20" ht="13.5" spans="1:6">
      <c r="A20" s="35" t="str">
        <f>"399108"</f>
        <v>399108</v>
      </c>
      <c r="B20" s="35" t="s">
        <v>73</v>
      </c>
      <c r="C20" s="35" t="s">
        <v>74</v>
      </c>
      <c r="D20" s="35" t="str">
        <f>"880897"</f>
        <v>880897</v>
      </c>
      <c r="E20" s="35" t="s">
        <v>75</v>
      </c>
      <c r="F20" s="35" t="s">
        <v>76</v>
      </c>
    </row>
    <row r="21" ht="13.5" spans="1:6">
      <c r="A21" s="35" t="str">
        <f>"399003"</f>
        <v>399003</v>
      </c>
      <c r="B21" s="35" t="s">
        <v>77</v>
      </c>
      <c r="C21" s="35" t="s">
        <v>78</v>
      </c>
      <c r="D21" s="35" t="str">
        <f>"880711"</f>
        <v>880711</v>
      </c>
      <c r="E21" s="35" t="s">
        <v>79</v>
      </c>
      <c r="F21" s="35" t="s">
        <v>80</v>
      </c>
    </row>
    <row r="22" ht="13.5" spans="1:6">
      <c r="A22" s="35" t="str">
        <f>"399356"</f>
        <v>399356</v>
      </c>
      <c r="B22" s="35" t="s">
        <v>81</v>
      </c>
      <c r="C22" s="35" t="s">
        <v>82</v>
      </c>
      <c r="D22" s="35" t="str">
        <f>"880875"</f>
        <v>880875</v>
      </c>
      <c r="E22" s="36" t="s">
        <v>83</v>
      </c>
      <c r="F22" s="35" t="s">
        <v>84</v>
      </c>
    </row>
    <row r="23" ht="13.5" spans="1:6">
      <c r="A23" s="35" t="str">
        <f>"399986"</f>
        <v>399986</v>
      </c>
      <c r="B23" s="35" t="s">
        <v>85</v>
      </c>
      <c r="C23" s="35" t="s">
        <v>82</v>
      </c>
      <c r="D23" s="35" t="str">
        <f>"880746"</f>
        <v>880746</v>
      </c>
      <c r="E23" s="35" t="s">
        <v>86</v>
      </c>
      <c r="F23" s="35" t="s">
        <v>87</v>
      </c>
    </row>
    <row r="24" ht="13.5" spans="1:6">
      <c r="A24" s="35" t="str">
        <f>"399699"</f>
        <v>399699</v>
      </c>
      <c r="B24" s="35" t="s">
        <v>88</v>
      </c>
      <c r="C24" s="35" t="s">
        <v>82</v>
      </c>
      <c r="D24" s="35" t="str">
        <f>"880967"</f>
        <v>880967</v>
      </c>
      <c r="E24" s="35" t="s">
        <v>89</v>
      </c>
      <c r="F24" s="35" t="s">
        <v>90</v>
      </c>
    </row>
    <row r="25" ht="13.5" spans="1:6">
      <c r="A25" s="35" t="str">
        <f>"399359"</f>
        <v>399359</v>
      </c>
      <c r="B25" s="35" t="s">
        <v>91</v>
      </c>
      <c r="C25" s="35" t="s">
        <v>82</v>
      </c>
      <c r="D25" s="35" t="str">
        <f>"880760"</f>
        <v>880760</v>
      </c>
      <c r="E25" s="35" t="s">
        <v>92</v>
      </c>
      <c r="F25" s="35" t="s">
        <v>93</v>
      </c>
    </row>
    <row r="26" ht="13.5" spans="1:6">
      <c r="A26" s="37"/>
      <c r="B26" s="37"/>
      <c r="C26" s="37"/>
      <c r="D26" s="35" t="str">
        <f>"880707"</f>
        <v>880707</v>
      </c>
      <c r="E26" s="35" t="s">
        <v>94</v>
      </c>
      <c r="F26" s="35" t="s">
        <v>95</v>
      </c>
    </row>
    <row r="27" ht="13.5" spans="1:6">
      <c r="A27" s="37"/>
      <c r="B27" s="37"/>
      <c r="C27" s="37"/>
      <c r="D27" s="35" t="str">
        <f>"880681"</f>
        <v>880681</v>
      </c>
      <c r="E27" s="35" t="s">
        <v>96</v>
      </c>
      <c r="F27" s="35" t="s">
        <v>97</v>
      </c>
    </row>
    <row r="28" ht="13.5" spans="1:6">
      <c r="A28" s="37"/>
      <c r="B28" s="37"/>
      <c r="C28" s="37"/>
      <c r="D28" s="35" t="str">
        <f>"880887"</f>
        <v>880887</v>
      </c>
      <c r="E28" s="35" t="s">
        <v>98</v>
      </c>
      <c r="F28" s="35" t="s">
        <v>99</v>
      </c>
    </row>
    <row r="29" ht="13.5" spans="1:6">
      <c r="A29" s="37"/>
      <c r="B29" s="37"/>
      <c r="C29" s="37"/>
      <c r="D29" s="35" t="str">
        <f>"880360"</f>
        <v>880360</v>
      </c>
      <c r="E29" s="35" t="s">
        <v>100</v>
      </c>
      <c r="F29" s="35" t="s">
        <v>101</v>
      </c>
    </row>
    <row r="30" ht="13.5" spans="1:6">
      <c r="A30" s="37"/>
      <c r="B30" s="37"/>
      <c r="C30" s="37"/>
      <c r="D30" s="35" t="str">
        <f>"880683"</f>
        <v>880683</v>
      </c>
      <c r="E30" s="35" t="s">
        <v>102</v>
      </c>
      <c r="F30" s="35" t="s">
        <v>103</v>
      </c>
    </row>
    <row r="31" ht="13.5" spans="1:6">
      <c r="A31" s="37"/>
      <c r="B31" s="37"/>
      <c r="C31" s="37"/>
      <c r="D31" s="35" t="str">
        <f>"880885"</f>
        <v>880885</v>
      </c>
      <c r="E31" s="35" t="s">
        <v>104</v>
      </c>
      <c r="F31" s="35" t="s">
        <v>105</v>
      </c>
    </row>
    <row r="32" ht="16.5" spans="1:6">
      <c r="A32" s="24"/>
      <c r="B32" s="24"/>
      <c r="C32" s="24"/>
      <c r="D32" s="35" t="str">
        <f>"880804"</f>
        <v>880804</v>
      </c>
      <c r="E32" s="35" t="s">
        <v>106</v>
      </c>
      <c r="F32" s="35" t="s">
        <v>107</v>
      </c>
    </row>
    <row r="33" ht="16.5" spans="1:6">
      <c r="A33" s="24"/>
      <c r="B33" s="24"/>
      <c r="C33" s="24"/>
      <c r="D33" s="35" t="str">
        <f>"880929"</f>
        <v>880929</v>
      </c>
      <c r="E33" s="35" t="s">
        <v>108</v>
      </c>
      <c r="F33" s="35" t="s">
        <v>109</v>
      </c>
    </row>
    <row r="34" ht="16.5" spans="1:6">
      <c r="A34" s="24"/>
      <c r="B34" s="24"/>
      <c r="C34" s="24"/>
      <c r="D34" s="35" t="str">
        <f>"880367"</f>
        <v>880367</v>
      </c>
      <c r="E34" s="35" t="s">
        <v>110</v>
      </c>
      <c r="F34" s="35" t="s">
        <v>111</v>
      </c>
    </row>
    <row r="35" ht="16.5" spans="1:6">
      <c r="A35" s="24"/>
      <c r="B35" s="24"/>
      <c r="C35" s="24"/>
      <c r="D35" s="35" t="str">
        <f>"880766"</f>
        <v>880766</v>
      </c>
      <c r="E35" s="35" t="s">
        <v>112</v>
      </c>
      <c r="F35" s="35" t="s">
        <v>113</v>
      </c>
    </row>
    <row r="36" ht="16.5" spans="1:6">
      <c r="A36" s="24"/>
      <c r="B36" s="24"/>
      <c r="C36" s="24"/>
      <c r="D36" s="35" t="str">
        <f>"880647"</f>
        <v>880647</v>
      </c>
      <c r="E36" s="35" t="s">
        <v>114</v>
      </c>
      <c r="F36" s="35" t="s">
        <v>115</v>
      </c>
    </row>
    <row r="37" ht="16.5" spans="1:6">
      <c r="A37" s="24"/>
      <c r="B37" s="24"/>
      <c r="C37" s="24"/>
      <c r="D37" s="35" t="str">
        <f>"880794"</f>
        <v>880794</v>
      </c>
      <c r="E37" s="35" t="s">
        <v>116</v>
      </c>
      <c r="F37" s="35" t="s">
        <v>117</v>
      </c>
    </row>
    <row r="38" ht="16.5" spans="1:6">
      <c r="A38" s="24"/>
      <c r="B38" s="24"/>
      <c r="C38" s="24"/>
      <c r="D38" s="35" t="str">
        <f>"880719"</f>
        <v>880719</v>
      </c>
      <c r="E38" s="35" t="s">
        <v>118</v>
      </c>
      <c r="F38" s="35" t="s">
        <v>119</v>
      </c>
    </row>
    <row r="39" ht="16.5" spans="1:6">
      <c r="A39" s="24"/>
      <c r="B39" s="24"/>
      <c r="C39" s="24"/>
      <c r="D39" s="35" t="str">
        <f>"880432"</f>
        <v>880432</v>
      </c>
      <c r="E39" s="35" t="s">
        <v>120</v>
      </c>
      <c r="F39" s="35" t="s">
        <v>121</v>
      </c>
    </row>
    <row r="40" ht="16.5" spans="1:6">
      <c r="A40" s="24"/>
      <c r="B40" s="24"/>
      <c r="C40" s="24"/>
      <c r="D40" s="35" t="str">
        <f>"880203"</f>
        <v>880203</v>
      </c>
      <c r="E40" s="35" t="s">
        <v>122</v>
      </c>
      <c r="F40" s="35" t="s">
        <v>123</v>
      </c>
    </row>
    <row r="41" ht="16.5" spans="1:6">
      <c r="A41" s="24"/>
      <c r="B41" s="24"/>
      <c r="C41" s="24"/>
      <c r="D41" s="35" t="str">
        <f>"880424"</f>
        <v>880424</v>
      </c>
      <c r="E41" s="35" t="s">
        <v>124</v>
      </c>
      <c r="F41" s="35" t="s">
        <v>125</v>
      </c>
    </row>
    <row r="42" ht="16.5" spans="1:6">
      <c r="A42" s="24"/>
      <c r="B42" s="24"/>
      <c r="C42" s="24"/>
      <c r="D42" s="35" t="str">
        <f>"880422"</f>
        <v>880422</v>
      </c>
      <c r="E42" s="35" t="s">
        <v>126</v>
      </c>
      <c r="F42" s="35" t="s">
        <v>127</v>
      </c>
    </row>
    <row r="43" ht="16.5" spans="1:6">
      <c r="A43" s="24"/>
      <c r="B43" s="24"/>
      <c r="C43" s="24"/>
      <c r="D43" s="35" t="str">
        <f>"880668"</f>
        <v>880668</v>
      </c>
      <c r="E43" s="35" t="s">
        <v>128</v>
      </c>
      <c r="F43" s="35" t="s">
        <v>129</v>
      </c>
    </row>
    <row r="44" ht="16.5" spans="1:6">
      <c r="A44" s="24"/>
      <c r="B44" s="24"/>
      <c r="C44" s="24"/>
      <c r="D44" s="35" t="str">
        <f>"880454"</f>
        <v>880454</v>
      </c>
      <c r="E44" s="35" t="s">
        <v>130</v>
      </c>
      <c r="F44" s="35" t="s">
        <v>131</v>
      </c>
    </row>
    <row r="45" ht="16.5" spans="1:6">
      <c r="A45" s="24"/>
      <c r="B45" s="24"/>
      <c r="C45" s="24"/>
      <c r="D45" s="35" t="str">
        <f>"000003"</f>
        <v>000003</v>
      </c>
      <c r="E45" s="35" t="s">
        <v>132</v>
      </c>
      <c r="F45" s="35" t="s">
        <v>133</v>
      </c>
    </row>
    <row r="46" ht="16.5" spans="1:6">
      <c r="A46" s="24"/>
      <c r="B46" s="24"/>
      <c r="C46" s="24"/>
      <c r="D46" s="35" t="str">
        <f>"399750"</f>
        <v>399750</v>
      </c>
      <c r="E46" s="35" t="s">
        <v>134</v>
      </c>
      <c r="F46" s="35" t="s">
        <v>82</v>
      </c>
    </row>
    <row r="47" ht="16.5" spans="1:6">
      <c r="A47" s="24"/>
      <c r="B47" s="24"/>
      <c r="C47" s="24"/>
      <c r="D47" s="35" t="str">
        <f>"399391"</f>
        <v>399391</v>
      </c>
      <c r="E47" s="35" t="s">
        <v>135</v>
      </c>
      <c r="F47" s="35" t="s">
        <v>82</v>
      </c>
    </row>
    <row r="48" ht="16.5" spans="1:6">
      <c r="A48" s="24"/>
      <c r="B48" s="24"/>
      <c r="C48" s="24"/>
      <c r="D48" s="35" t="str">
        <f>"399373"</f>
        <v>399373</v>
      </c>
      <c r="E48" s="35" t="s">
        <v>136</v>
      </c>
      <c r="F48" s="35" t="s">
        <v>82</v>
      </c>
    </row>
    <row r="49" ht="16.5" spans="1:6">
      <c r="A49" s="24"/>
      <c r="B49" s="24"/>
      <c r="C49" s="24"/>
      <c r="D49" s="35" t="str">
        <f>"399355"</f>
        <v>399355</v>
      </c>
      <c r="E49" s="35" t="s">
        <v>137</v>
      </c>
      <c r="F49" s="35" t="s">
        <v>82</v>
      </c>
    </row>
    <row r="50" ht="16.5" spans="1:6">
      <c r="A50" s="24"/>
      <c r="B50" s="24"/>
      <c r="C50" s="24"/>
      <c r="D50" s="35" t="str">
        <f>"399286"</f>
        <v>399286</v>
      </c>
      <c r="E50" s="35" t="s">
        <v>138</v>
      </c>
      <c r="F50" s="35" t="s">
        <v>82</v>
      </c>
    </row>
    <row r="51" ht="16.5" spans="1:6">
      <c r="A51" s="24"/>
      <c r="B51" s="24"/>
      <c r="C51" s="24"/>
      <c r="D51" s="35" t="str">
        <f>"999997"</f>
        <v>999997</v>
      </c>
      <c r="E51" s="35" t="s">
        <v>132</v>
      </c>
      <c r="F51" s="35" t="s">
        <v>82</v>
      </c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8"/>
      <c r="E57" s="38"/>
      <c r="F57" s="38"/>
    </row>
    <row r="58" ht="16.5" spans="1:6">
      <c r="A58" s="24"/>
      <c r="B58" s="24"/>
      <c r="C58" s="24"/>
      <c r="D58" s="38"/>
      <c r="E58" s="38"/>
      <c r="F58" s="38"/>
    </row>
    <row r="59" ht="16.5" spans="1:6">
      <c r="A59" s="24"/>
      <c r="B59" s="24"/>
      <c r="C59" s="24"/>
      <c r="D59" s="38"/>
      <c r="E59" s="38"/>
      <c r="F59" s="38"/>
    </row>
    <row r="60" ht="16.5" spans="1:6">
      <c r="A60" s="24"/>
      <c r="B60" s="24"/>
      <c r="C60" s="24"/>
      <c r="D60" s="38"/>
      <c r="E60" s="38"/>
      <c r="F60" s="38"/>
    </row>
    <row r="61" ht="16.5" spans="1:6">
      <c r="A61" s="24"/>
      <c r="B61" s="24"/>
      <c r="C61" s="24"/>
      <c r="D61" s="38"/>
      <c r="E61" s="38"/>
      <c r="F61" s="38"/>
    </row>
    <row r="62" ht="16.5" spans="1:6">
      <c r="A62" s="24"/>
      <c r="B62" s="24"/>
      <c r="C62" s="24"/>
      <c r="D62" s="38"/>
      <c r="E62" s="38"/>
      <c r="F62" s="38"/>
    </row>
    <row r="63" ht="16.5" spans="1:6">
      <c r="A63" s="24"/>
      <c r="B63" s="24"/>
      <c r="C63" s="24"/>
      <c r="D63" s="38"/>
      <c r="E63" s="38"/>
      <c r="F63" s="38"/>
    </row>
    <row r="64" ht="16.5" spans="1:6">
      <c r="A64" s="24"/>
      <c r="B64" s="24"/>
      <c r="C64" s="24"/>
      <c r="D64" s="38"/>
      <c r="E64" s="38"/>
      <c r="F64" s="38"/>
    </row>
    <row r="65" ht="16.5" spans="1:6">
      <c r="A65" s="24"/>
      <c r="B65" s="24"/>
      <c r="C65" s="24"/>
      <c r="D65" s="38"/>
      <c r="E65" s="38"/>
      <c r="F65" s="38"/>
    </row>
    <row r="66" ht="16.5" spans="1:6">
      <c r="A66" s="24"/>
      <c r="B66" s="24"/>
      <c r="C66" s="24"/>
      <c r="D66" s="38"/>
      <c r="E66" s="38"/>
      <c r="F66" s="38"/>
    </row>
    <row r="67" ht="16.5" spans="1:6">
      <c r="A67" s="24"/>
      <c r="B67" s="24"/>
      <c r="C67" s="24"/>
      <c r="D67" s="38"/>
      <c r="E67" s="38"/>
      <c r="F67" s="38"/>
    </row>
    <row r="68" ht="16.5" spans="1:6">
      <c r="A68" s="24"/>
      <c r="B68" s="24"/>
      <c r="C68" s="24"/>
      <c r="D68" s="38"/>
      <c r="E68" s="38"/>
      <c r="F68" s="38"/>
    </row>
    <row r="69" ht="16.5" spans="1:6">
      <c r="A69" s="24"/>
      <c r="B69" s="24"/>
      <c r="C69" s="24"/>
      <c r="D69" s="38"/>
      <c r="E69" s="38"/>
      <c r="F69" s="38"/>
    </row>
    <row r="70" ht="16.5" spans="1:6">
      <c r="A70" s="24"/>
      <c r="B70" s="24"/>
      <c r="C70" s="24"/>
      <c r="D70" s="38"/>
      <c r="E70" s="38"/>
      <c r="F70" s="38"/>
    </row>
    <row r="71" ht="16.5" spans="1:6">
      <c r="A71" s="24"/>
      <c r="B71" s="24"/>
      <c r="C71" s="24"/>
      <c r="D71" s="38"/>
      <c r="E71" s="38"/>
      <c r="F71" s="38"/>
    </row>
    <row r="72" ht="16.5" spans="1:6">
      <c r="A72" s="24"/>
      <c r="B72" s="24"/>
      <c r="C72" s="24"/>
      <c r="D72" s="38"/>
      <c r="E72" s="38"/>
      <c r="F72" s="38"/>
    </row>
    <row r="73" ht="16.5" spans="1:6">
      <c r="A73" s="24"/>
      <c r="B73" s="24"/>
      <c r="C73" s="24"/>
      <c r="D73" s="38"/>
      <c r="E73" s="38"/>
      <c r="F73" s="38"/>
    </row>
    <row r="74" ht="16.5" spans="1:6">
      <c r="A74" s="24"/>
      <c r="B74" s="24"/>
      <c r="C74" s="24"/>
      <c r="D74" s="38"/>
      <c r="E74" s="38"/>
      <c r="F74" s="38"/>
    </row>
    <row r="75" ht="16.5" spans="1:6">
      <c r="A75" s="24"/>
      <c r="B75" s="24"/>
      <c r="C75" s="24"/>
      <c r="D75" s="38"/>
      <c r="E75" s="38"/>
      <c r="F75" s="38"/>
    </row>
    <row r="76" ht="16.5" spans="1:6">
      <c r="A76" s="24"/>
      <c r="B76" s="24"/>
      <c r="C76" s="24"/>
      <c r="D76" s="38"/>
      <c r="E76" s="38"/>
      <c r="F76" s="38"/>
    </row>
    <row r="77" ht="16.5" spans="1:6">
      <c r="A77" s="24"/>
      <c r="B77" s="24"/>
      <c r="C77" s="24"/>
      <c r="D77" s="38"/>
      <c r="E77" s="38"/>
      <c r="F77" s="38"/>
    </row>
    <row r="78" ht="16.5" spans="1:6">
      <c r="A78" s="24"/>
      <c r="B78" s="24"/>
      <c r="C78" s="24"/>
      <c r="D78" s="38"/>
      <c r="E78" s="38"/>
      <c r="F78" s="38"/>
    </row>
    <row r="79" ht="16.5" spans="1:6">
      <c r="A79" s="24"/>
      <c r="B79" s="24"/>
      <c r="C79" s="24"/>
      <c r="D79" s="38"/>
      <c r="E79" s="38"/>
      <c r="F79" s="38"/>
    </row>
    <row r="80" ht="16.5" spans="1:6">
      <c r="A80" s="24"/>
      <c r="B80" s="24"/>
      <c r="C80" s="24"/>
      <c r="D80" s="38"/>
      <c r="E80" s="38"/>
      <c r="F80" s="38"/>
    </row>
    <row r="81" ht="16.5" spans="1:6">
      <c r="A81" s="24"/>
      <c r="B81" s="24"/>
      <c r="C81" s="24"/>
      <c r="D81" s="38"/>
      <c r="E81" s="38"/>
      <c r="F81" s="38"/>
    </row>
    <row r="82" ht="16.5" spans="1:6">
      <c r="A82" s="24"/>
      <c r="B82" s="24"/>
      <c r="C82" s="24"/>
      <c r="D82" s="38"/>
      <c r="E82" s="38"/>
      <c r="F82" s="38"/>
    </row>
    <row r="83" ht="16.5" spans="1:6">
      <c r="A83" s="24"/>
      <c r="B83" s="24"/>
      <c r="C83" s="24"/>
      <c r="D83" s="38"/>
      <c r="E83" s="38"/>
      <c r="F83" s="38"/>
    </row>
    <row r="84" ht="16.5" spans="1:6">
      <c r="A84" s="24"/>
      <c r="B84" s="24"/>
      <c r="C84" s="24"/>
      <c r="D84" s="38"/>
      <c r="E84" s="38"/>
      <c r="F84" s="38"/>
    </row>
    <row r="85" ht="16.5" spans="1:6">
      <c r="A85" s="24"/>
      <c r="B85" s="24"/>
      <c r="C85" s="24"/>
      <c r="D85" s="38"/>
      <c r="E85" s="38"/>
      <c r="F85" s="38"/>
    </row>
    <row r="86" ht="16.5" spans="1:6">
      <c r="A86" s="24"/>
      <c r="B86" s="24"/>
      <c r="C86" s="24"/>
      <c r="D86" s="38"/>
      <c r="E86" s="38"/>
      <c r="F86" s="38"/>
    </row>
    <row r="87" ht="16.5" spans="1:6">
      <c r="A87" s="24"/>
      <c r="B87" s="24"/>
      <c r="C87" s="24"/>
      <c r="D87" s="38"/>
      <c r="E87" s="38"/>
      <c r="F87" s="38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8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1" t="s">
        <v>140</v>
      </c>
      <c r="L1" s="1"/>
      <c r="M1" s="1"/>
      <c r="N1" s="1"/>
      <c r="O1" s="1"/>
      <c r="P1" s="1"/>
      <c r="Q1" s="1"/>
      <c r="R1" s="1"/>
    </row>
    <row r="2" ht="22.5" spans="1:18">
      <c r="A2" s="3" t="s">
        <v>141</v>
      </c>
      <c r="B2" s="4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  <c r="K2" s="12" t="s">
        <v>151</v>
      </c>
      <c r="L2" s="12" t="s">
        <v>152</v>
      </c>
      <c r="M2" s="12" t="s">
        <v>153</v>
      </c>
      <c r="N2" s="12" t="s">
        <v>154</v>
      </c>
      <c r="O2" s="12" t="s">
        <v>155</v>
      </c>
      <c r="P2" s="12" t="s">
        <v>156</v>
      </c>
      <c r="Q2" s="12" t="s">
        <v>157</v>
      </c>
      <c r="R2" s="12" t="s">
        <v>158</v>
      </c>
    </row>
    <row r="3" ht="16.5" spans="1:23">
      <c r="A3" s="17">
        <v>3</v>
      </c>
      <c r="B3" s="17" t="s">
        <v>132</v>
      </c>
      <c r="C3" s="17">
        <v>243.7</v>
      </c>
      <c r="D3" s="17">
        <v>265.35</v>
      </c>
      <c r="E3" s="17">
        <v>1</v>
      </c>
      <c r="F3" s="18">
        <v>0</v>
      </c>
      <c r="G3" s="18">
        <v>0</v>
      </c>
      <c r="H3" s="18">
        <v>1</v>
      </c>
      <c r="I3" s="18">
        <v>0.245</v>
      </c>
      <c r="J3" s="18">
        <v>8.384</v>
      </c>
      <c r="K3" s="21">
        <v>3</v>
      </c>
      <c r="L3" s="21">
        <v>1</v>
      </c>
      <c r="M3" s="21">
        <v>0</v>
      </c>
      <c r="N3" s="21">
        <v>0</v>
      </c>
      <c r="O3" s="21">
        <v>0</v>
      </c>
      <c r="P3" s="21">
        <v>-2.695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46</v>
      </c>
      <c r="B4" s="17" t="s">
        <v>159</v>
      </c>
      <c r="C4" s="17">
        <v>4856.514</v>
      </c>
      <c r="D4" s="17">
        <v>5461.875</v>
      </c>
      <c r="E4" s="17">
        <v>1</v>
      </c>
      <c r="F4" s="18">
        <v>0</v>
      </c>
      <c r="G4" s="18">
        <v>0</v>
      </c>
      <c r="H4" s="18">
        <v>1</v>
      </c>
      <c r="I4" s="18">
        <v>0.511</v>
      </c>
      <c r="J4" s="18">
        <v>11.538</v>
      </c>
      <c r="K4" s="21">
        <v>3</v>
      </c>
      <c r="L4" s="21">
        <v>1</v>
      </c>
      <c r="M4" s="21">
        <v>0</v>
      </c>
      <c r="N4" s="21">
        <v>0</v>
      </c>
      <c r="O4" s="21">
        <v>0</v>
      </c>
      <c r="P4" s="21">
        <v>-2.826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95</v>
      </c>
      <c r="B5" s="17" t="s">
        <v>160</v>
      </c>
      <c r="C5" s="17">
        <v>3587.472</v>
      </c>
      <c r="D5" s="17">
        <v>4253.701</v>
      </c>
      <c r="E5" s="17">
        <v>1</v>
      </c>
      <c r="F5" s="18">
        <v>0</v>
      </c>
      <c r="G5" s="18">
        <v>0</v>
      </c>
      <c r="H5" s="18">
        <v>1</v>
      </c>
      <c r="I5" s="18">
        <v>0.254</v>
      </c>
      <c r="J5" s="18">
        <v>15.877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-0.117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97</v>
      </c>
      <c r="B6" s="17" t="s">
        <v>161</v>
      </c>
      <c r="C6" s="17">
        <v>10501.474</v>
      </c>
      <c r="D6" s="17">
        <v>12690.627</v>
      </c>
      <c r="E6" s="17">
        <v>1</v>
      </c>
      <c r="F6" s="18">
        <v>0</v>
      </c>
      <c r="G6" s="18">
        <v>0</v>
      </c>
      <c r="H6" s="18">
        <v>1</v>
      </c>
      <c r="I6" s="18">
        <v>1.79</v>
      </c>
      <c r="J6" s="18">
        <v>18.732</v>
      </c>
      <c r="K6" s="21">
        <v>4</v>
      </c>
      <c r="L6" s="21">
        <v>1</v>
      </c>
      <c r="M6" s="21">
        <v>0</v>
      </c>
      <c r="N6" s="21">
        <v>0</v>
      </c>
      <c r="O6" s="21">
        <v>0</v>
      </c>
      <c r="P6" s="21">
        <v>-6.439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133</v>
      </c>
      <c r="B7" s="17" t="s">
        <v>162</v>
      </c>
      <c r="C7" s="17">
        <v>6147.248</v>
      </c>
      <c r="D7" s="17">
        <v>7476.766</v>
      </c>
      <c r="E7" s="17">
        <v>1</v>
      </c>
      <c r="F7" s="18">
        <v>0</v>
      </c>
      <c r="G7" s="18">
        <v>0</v>
      </c>
      <c r="H7" s="18">
        <v>1</v>
      </c>
      <c r="I7" s="18">
        <v>0.352</v>
      </c>
      <c r="J7" s="18">
        <v>18.071</v>
      </c>
      <c r="K7" s="21">
        <v>1</v>
      </c>
      <c r="L7" s="21">
        <v>2</v>
      </c>
      <c r="M7" s="21">
        <v>1</v>
      </c>
      <c r="N7" s="21">
        <v>-1</v>
      </c>
      <c r="O7" s="21">
        <v>0</v>
      </c>
      <c r="P7" s="21">
        <v>-0.452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151</v>
      </c>
      <c r="B8" s="17" t="s">
        <v>163</v>
      </c>
      <c r="C8" s="17">
        <v>1502.138</v>
      </c>
      <c r="D8" s="17">
        <v>1645.809</v>
      </c>
      <c r="E8" s="17">
        <v>1</v>
      </c>
      <c r="F8" s="18">
        <v>0</v>
      </c>
      <c r="G8" s="18">
        <v>0</v>
      </c>
      <c r="H8" s="18">
        <v>1</v>
      </c>
      <c r="I8" s="18">
        <v>0.195</v>
      </c>
      <c r="J8" s="18">
        <v>8.908</v>
      </c>
      <c r="K8" s="21">
        <v>2</v>
      </c>
      <c r="L8" s="21">
        <v>2</v>
      </c>
      <c r="M8" s="21">
        <v>1</v>
      </c>
      <c r="N8" s="21">
        <v>-1</v>
      </c>
      <c r="O8" s="21">
        <v>0</v>
      </c>
      <c r="P8" s="21">
        <v>-6.131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161</v>
      </c>
      <c r="B9" s="17" t="s">
        <v>164</v>
      </c>
      <c r="C9" s="17">
        <v>1644.567</v>
      </c>
      <c r="D9" s="17">
        <v>1936.429</v>
      </c>
      <c r="E9" s="17">
        <v>1</v>
      </c>
      <c r="F9" s="18">
        <v>0</v>
      </c>
      <c r="G9" s="18">
        <v>0</v>
      </c>
      <c r="H9" s="18">
        <v>1</v>
      </c>
      <c r="I9" s="18">
        <v>0.313</v>
      </c>
      <c r="J9" s="18">
        <v>15.338</v>
      </c>
      <c r="K9" s="21">
        <v>4</v>
      </c>
      <c r="L9" s="21">
        <v>1</v>
      </c>
      <c r="M9" s="21">
        <v>0</v>
      </c>
      <c r="N9" s="21">
        <v>0</v>
      </c>
      <c r="O9" s="21">
        <v>0</v>
      </c>
      <c r="P9" s="21">
        <v>2.399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699</v>
      </c>
      <c r="B10" s="17" t="s">
        <v>165</v>
      </c>
      <c r="C10" s="17">
        <v>1160.934</v>
      </c>
      <c r="D10" s="17">
        <v>1494.923</v>
      </c>
      <c r="E10" s="17">
        <v>1</v>
      </c>
      <c r="F10" s="18">
        <v>0</v>
      </c>
      <c r="G10" s="18">
        <v>0</v>
      </c>
      <c r="H10" s="18">
        <v>1</v>
      </c>
      <c r="I10" s="18">
        <v>0.487</v>
      </c>
      <c r="J10" s="18">
        <v>22.72</v>
      </c>
      <c r="K10" s="21">
        <v>1</v>
      </c>
      <c r="L10" s="21">
        <v>2</v>
      </c>
      <c r="M10" s="21">
        <v>0</v>
      </c>
      <c r="N10" s="21">
        <v>-1</v>
      </c>
      <c r="O10" s="21">
        <v>0</v>
      </c>
      <c r="P10" s="21">
        <v>5.111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851</v>
      </c>
      <c r="B11" s="17" t="s">
        <v>166</v>
      </c>
      <c r="C11" s="17">
        <v>18971.576</v>
      </c>
      <c r="D11" s="17">
        <v>22114.102</v>
      </c>
      <c r="E11" s="17">
        <v>1</v>
      </c>
      <c r="F11" s="18">
        <v>0</v>
      </c>
      <c r="G11" s="18">
        <v>0</v>
      </c>
      <c r="H11" s="18">
        <v>1</v>
      </c>
      <c r="I11" s="18">
        <v>0.95</v>
      </c>
      <c r="J11" s="18">
        <v>15.025</v>
      </c>
      <c r="K11" s="21">
        <v>4</v>
      </c>
      <c r="L11" s="21">
        <v>1</v>
      </c>
      <c r="M11" s="21">
        <v>0</v>
      </c>
      <c r="N11" s="21">
        <v>0</v>
      </c>
      <c r="O11" s="21">
        <v>0</v>
      </c>
      <c r="P11" s="21">
        <v>-16.284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901</v>
      </c>
      <c r="B12" s="17" t="s">
        <v>167</v>
      </c>
      <c r="C12" s="17">
        <v>6163.074</v>
      </c>
      <c r="D12" s="17">
        <v>6585.918</v>
      </c>
      <c r="E12" s="17">
        <v>1</v>
      </c>
      <c r="F12" s="18">
        <v>0</v>
      </c>
      <c r="G12" s="18">
        <v>0</v>
      </c>
      <c r="H12" s="18">
        <v>1</v>
      </c>
      <c r="I12" s="18">
        <v>0.166</v>
      </c>
      <c r="J12" s="18">
        <v>6.576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-7.783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930</v>
      </c>
      <c r="B13" s="17" t="s">
        <v>168</v>
      </c>
      <c r="C13" s="17">
        <v>3334.707</v>
      </c>
      <c r="D13" s="17">
        <v>3738.517</v>
      </c>
      <c r="E13" s="17">
        <v>1</v>
      </c>
      <c r="F13" s="18">
        <v>0</v>
      </c>
      <c r="G13" s="18">
        <v>0</v>
      </c>
      <c r="H13" s="18">
        <v>1</v>
      </c>
      <c r="I13" s="18">
        <v>0.643</v>
      </c>
      <c r="J13" s="18">
        <v>11.375</v>
      </c>
      <c r="K13" s="21">
        <v>1</v>
      </c>
      <c r="L13" s="21">
        <v>2</v>
      </c>
      <c r="M13" s="21">
        <v>0</v>
      </c>
      <c r="N13" s="21">
        <v>-1</v>
      </c>
      <c r="O13" s="21">
        <v>0</v>
      </c>
      <c r="P13" s="21">
        <v>-7.917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936</v>
      </c>
      <c r="B14" s="17" t="s">
        <v>169</v>
      </c>
      <c r="C14" s="17">
        <v>8419.033</v>
      </c>
      <c r="D14" s="17">
        <v>10788.912</v>
      </c>
      <c r="E14" s="17">
        <v>1</v>
      </c>
      <c r="F14" s="18">
        <v>0</v>
      </c>
      <c r="G14" s="18">
        <v>0</v>
      </c>
      <c r="H14" s="18">
        <v>1</v>
      </c>
      <c r="I14" s="18">
        <v>1.887</v>
      </c>
      <c r="J14" s="18">
        <v>23.439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-0.003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988</v>
      </c>
      <c r="B15" s="17" t="s">
        <v>170</v>
      </c>
      <c r="C15" s="17">
        <v>3893.256</v>
      </c>
      <c r="D15" s="17">
        <v>4392.151</v>
      </c>
      <c r="E15" s="17">
        <v>1</v>
      </c>
      <c r="F15" s="18">
        <v>0</v>
      </c>
      <c r="G15" s="18">
        <v>0</v>
      </c>
      <c r="H15" s="18">
        <v>1</v>
      </c>
      <c r="I15" s="18">
        <v>0.84</v>
      </c>
      <c r="J15" s="18">
        <v>12.104</v>
      </c>
      <c r="K15" s="21">
        <v>2</v>
      </c>
      <c r="L15" s="21">
        <v>1</v>
      </c>
      <c r="M15" s="21">
        <v>-1</v>
      </c>
      <c r="N15" s="21">
        <v>1</v>
      </c>
      <c r="O15" s="21">
        <v>0</v>
      </c>
      <c r="P15" s="21">
        <v>-0.001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994</v>
      </c>
      <c r="B16" s="17" t="s">
        <v>171</v>
      </c>
      <c r="C16" s="17">
        <v>9559.946</v>
      </c>
      <c r="D16" s="17">
        <v>12041.457</v>
      </c>
      <c r="E16" s="17">
        <v>1</v>
      </c>
      <c r="F16" s="18">
        <v>0</v>
      </c>
      <c r="G16" s="18">
        <v>0</v>
      </c>
      <c r="H16" s="18">
        <v>1</v>
      </c>
      <c r="I16" s="18">
        <v>0.921</v>
      </c>
      <c r="J16" s="18">
        <v>21.339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-1.902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995</v>
      </c>
      <c r="B17" s="17" t="s">
        <v>172</v>
      </c>
      <c r="C17" s="17">
        <v>2576.003</v>
      </c>
      <c r="D17" s="17">
        <v>2777.757</v>
      </c>
      <c r="E17" s="17">
        <v>1</v>
      </c>
      <c r="F17" s="18">
        <v>0</v>
      </c>
      <c r="G17" s="18">
        <v>0</v>
      </c>
      <c r="H17" s="18">
        <v>1</v>
      </c>
      <c r="I17" s="18">
        <v>0.886</v>
      </c>
      <c r="J17" s="18">
        <v>8.085</v>
      </c>
      <c r="K17" s="21">
        <v>1</v>
      </c>
      <c r="L17" s="21">
        <v>2</v>
      </c>
      <c r="M17" s="21">
        <v>1</v>
      </c>
      <c r="N17" s="21">
        <v>-1</v>
      </c>
      <c r="O17" s="21">
        <v>0</v>
      </c>
      <c r="P17" s="21">
        <v>-1.132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399013</v>
      </c>
      <c r="B18" s="17" t="s">
        <v>173</v>
      </c>
      <c r="C18" s="17">
        <v>5182.948</v>
      </c>
      <c r="D18" s="17">
        <v>5829.986</v>
      </c>
      <c r="E18" s="17">
        <v>1</v>
      </c>
      <c r="F18" s="18">
        <v>0</v>
      </c>
      <c r="G18" s="18">
        <v>0</v>
      </c>
      <c r="H18" s="18">
        <v>1</v>
      </c>
      <c r="I18" s="18">
        <v>0.246</v>
      </c>
      <c r="J18" s="18">
        <v>11.317</v>
      </c>
      <c r="K18" s="21">
        <v>3</v>
      </c>
      <c r="L18" s="21">
        <v>1</v>
      </c>
      <c r="M18" s="21">
        <v>0</v>
      </c>
      <c r="N18" s="21">
        <v>0</v>
      </c>
      <c r="O18" s="21">
        <v>0</v>
      </c>
      <c r="P18" s="21">
        <v>-2.279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399101</v>
      </c>
      <c r="B19" s="17" t="s">
        <v>174</v>
      </c>
      <c r="C19" s="17">
        <v>13510.052</v>
      </c>
      <c r="D19" s="17">
        <v>15383.025</v>
      </c>
      <c r="E19" s="17">
        <v>1</v>
      </c>
      <c r="F19" s="18">
        <v>0</v>
      </c>
      <c r="G19" s="18">
        <v>0</v>
      </c>
      <c r="H19" s="18">
        <v>1</v>
      </c>
      <c r="I19" s="18">
        <v>0.053</v>
      </c>
      <c r="J19" s="18">
        <v>12.222</v>
      </c>
      <c r="K19" s="21">
        <v>0</v>
      </c>
      <c r="L19" s="21">
        <v>2</v>
      </c>
      <c r="M19" s="21">
        <v>0</v>
      </c>
      <c r="N19" s="21">
        <v>-1</v>
      </c>
      <c r="O19" s="21">
        <v>0</v>
      </c>
      <c r="P19" s="21">
        <v>7.121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399233</v>
      </c>
      <c r="B20" s="17" t="s">
        <v>175</v>
      </c>
      <c r="C20" s="17">
        <v>3202.794</v>
      </c>
      <c r="D20" s="17">
        <v>3681.364</v>
      </c>
      <c r="E20" s="17">
        <v>1</v>
      </c>
      <c r="F20" s="18">
        <v>0</v>
      </c>
      <c r="G20" s="18">
        <v>0</v>
      </c>
      <c r="H20" s="18">
        <v>1</v>
      </c>
      <c r="I20" s="18">
        <v>0.644</v>
      </c>
      <c r="J20" s="18">
        <v>13.56</v>
      </c>
      <c r="K20" s="21">
        <v>2</v>
      </c>
      <c r="L20" s="21">
        <v>2</v>
      </c>
      <c r="M20" s="21">
        <v>0</v>
      </c>
      <c r="N20" s="21">
        <v>0</v>
      </c>
      <c r="O20" s="21">
        <v>0</v>
      </c>
      <c r="P20" s="21">
        <v>-0.22</v>
      </c>
      <c r="Q20" s="21">
        <v>-1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399235</v>
      </c>
      <c r="B21" s="17" t="s">
        <v>176</v>
      </c>
      <c r="C21" s="17">
        <v>1015.558</v>
      </c>
      <c r="D21" s="17">
        <v>1147.438</v>
      </c>
      <c r="E21" s="17">
        <v>1</v>
      </c>
      <c r="F21" s="18">
        <v>0</v>
      </c>
      <c r="G21" s="18">
        <v>0</v>
      </c>
      <c r="H21" s="18">
        <v>1</v>
      </c>
      <c r="I21" s="18">
        <v>0.458</v>
      </c>
      <c r="J21" s="18">
        <v>11.899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-4.19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399249</v>
      </c>
      <c r="B22" s="17" t="s">
        <v>177</v>
      </c>
      <c r="C22" s="17">
        <v>2365.72</v>
      </c>
      <c r="D22" s="17">
        <v>3203.439</v>
      </c>
      <c r="E22" s="17">
        <v>1</v>
      </c>
      <c r="F22" s="18">
        <v>0</v>
      </c>
      <c r="G22" s="18">
        <v>0</v>
      </c>
      <c r="H22" s="18">
        <v>1</v>
      </c>
      <c r="I22" s="18">
        <v>0.588</v>
      </c>
      <c r="J22" s="18">
        <v>26.585</v>
      </c>
      <c r="K22" s="21">
        <v>2</v>
      </c>
      <c r="L22" s="21">
        <v>2</v>
      </c>
      <c r="M22" s="21">
        <v>0</v>
      </c>
      <c r="N22" s="21">
        <v>0</v>
      </c>
      <c r="O22" s="21">
        <v>0</v>
      </c>
      <c r="P22" s="21">
        <v>-0.031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399292</v>
      </c>
      <c r="B23" s="17" t="s">
        <v>178</v>
      </c>
      <c r="C23" s="17">
        <v>1377.598</v>
      </c>
      <c r="D23" s="17">
        <v>1596.836</v>
      </c>
      <c r="E23" s="17">
        <v>1</v>
      </c>
      <c r="F23" s="18">
        <v>0</v>
      </c>
      <c r="G23" s="18">
        <v>0</v>
      </c>
      <c r="H23" s="18">
        <v>1</v>
      </c>
      <c r="I23" s="18">
        <v>0.064</v>
      </c>
      <c r="J23" s="18">
        <v>13.784</v>
      </c>
      <c r="K23" s="21">
        <v>2</v>
      </c>
      <c r="L23" s="21">
        <v>1</v>
      </c>
      <c r="M23" s="21">
        <v>-1</v>
      </c>
      <c r="N23" s="21">
        <v>1</v>
      </c>
      <c r="O23" s="21">
        <v>0</v>
      </c>
      <c r="P23" s="21">
        <v>-0.001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399297</v>
      </c>
      <c r="B24" s="17" t="s">
        <v>179</v>
      </c>
      <c r="C24" s="17">
        <v>5800.492</v>
      </c>
      <c r="D24" s="17">
        <v>6512.93</v>
      </c>
      <c r="E24" s="17">
        <v>1</v>
      </c>
      <c r="F24" s="18">
        <v>0</v>
      </c>
      <c r="G24" s="18">
        <v>0</v>
      </c>
      <c r="H24" s="18">
        <v>1</v>
      </c>
      <c r="I24" s="18">
        <v>0.939</v>
      </c>
      <c r="J24" s="18">
        <v>11.775</v>
      </c>
      <c r="K24" s="21">
        <v>4</v>
      </c>
      <c r="L24" s="21">
        <v>1</v>
      </c>
      <c r="M24" s="21">
        <v>-1</v>
      </c>
      <c r="N24" s="21">
        <v>0</v>
      </c>
      <c r="O24" s="21">
        <v>0</v>
      </c>
      <c r="P24" s="21">
        <v>1.792</v>
      </c>
      <c r="Q24" s="21">
        <v>1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399303</v>
      </c>
      <c r="B25" s="17" t="s">
        <v>180</v>
      </c>
      <c r="C25" s="17">
        <v>9200.817</v>
      </c>
      <c r="D25" s="17">
        <v>10737.707</v>
      </c>
      <c r="E25" s="17">
        <v>1</v>
      </c>
      <c r="F25" s="18">
        <v>0</v>
      </c>
      <c r="G25" s="18">
        <v>0</v>
      </c>
      <c r="H25" s="18">
        <v>1</v>
      </c>
      <c r="I25" s="18">
        <v>0.552</v>
      </c>
      <c r="J25" s="18">
        <v>14.786</v>
      </c>
      <c r="K25" s="21">
        <v>4</v>
      </c>
      <c r="L25" s="21">
        <v>2</v>
      </c>
      <c r="M25" s="21">
        <v>0</v>
      </c>
      <c r="N25" s="21">
        <v>0</v>
      </c>
      <c r="O25" s="21">
        <v>0</v>
      </c>
      <c r="P25" s="21">
        <v>-18.323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399316</v>
      </c>
      <c r="B26" s="17" t="s">
        <v>181</v>
      </c>
      <c r="C26" s="17">
        <v>5548.913</v>
      </c>
      <c r="D26" s="17">
        <v>6556.594</v>
      </c>
      <c r="E26" s="17">
        <v>1</v>
      </c>
      <c r="F26" s="18">
        <v>0</v>
      </c>
      <c r="G26" s="18">
        <v>0</v>
      </c>
      <c r="H26" s="18">
        <v>1</v>
      </c>
      <c r="I26" s="18">
        <v>0.2</v>
      </c>
      <c r="J26" s="18">
        <v>15.538</v>
      </c>
      <c r="K26" s="21">
        <v>4</v>
      </c>
      <c r="L26" s="21">
        <v>2</v>
      </c>
      <c r="M26" s="21">
        <v>0</v>
      </c>
      <c r="N26" s="21">
        <v>0</v>
      </c>
      <c r="O26" s="21">
        <v>0</v>
      </c>
      <c r="P26" s="21">
        <v>-0.987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7">
        <v>399348</v>
      </c>
      <c r="B27" s="17" t="s">
        <v>182</v>
      </c>
      <c r="C27" s="17">
        <v>6237.024</v>
      </c>
      <c r="D27" s="17">
        <v>6820.242</v>
      </c>
      <c r="E27" s="17">
        <v>1</v>
      </c>
      <c r="F27" s="18">
        <v>0</v>
      </c>
      <c r="G27" s="18">
        <v>0</v>
      </c>
      <c r="H27" s="18">
        <v>1</v>
      </c>
      <c r="I27" s="18">
        <v>0.914</v>
      </c>
      <c r="J27" s="18">
        <v>9.387</v>
      </c>
      <c r="K27" s="21">
        <v>3</v>
      </c>
      <c r="L27" s="21">
        <v>1</v>
      </c>
      <c r="M27" s="21">
        <v>0</v>
      </c>
      <c r="N27" s="21">
        <v>-1</v>
      </c>
      <c r="O27" s="21">
        <v>0</v>
      </c>
      <c r="P27" s="21">
        <v>-6.528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399371</v>
      </c>
      <c r="B28" s="17" t="s">
        <v>183</v>
      </c>
      <c r="C28" s="17">
        <v>6918.978</v>
      </c>
      <c r="D28" s="17">
        <v>7434.184</v>
      </c>
      <c r="E28" s="17">
        <v>1</v>
      </c>
      <c r="F28" s="18">
        <v>0</v>
      </c>
      <c r="G28" s="18">
        <v>0</v>
      </c>
      <c r="H28" s="18">
        <v>1</v>
      </c>
      <c r="I28" s="18">
        <v>0.292</v>
      </c>
      <c r="J28" s="18">
        <v>7.202</v>
      </c>
      <c r="K28" s="21">
        <v>1</v>
      </c>
      <c r="L28" s="21">
        <v>2</v>
      </c>
      <c r="M28" s="21">
        <v>0</v>
      </c>
      <c r="N28" s="21">
        <v>0</v>
      </c>
      <c r="O28" s="21">
        <v>0</v>
      </c>
      <c r="P28" s="21">
        <v>3.875</v>
      </c>
      <c r="Q28" s="21">
        <v>0</v>
      </c>
      <c r="R28" s="21">
        <v>-1</v>
      </c>
      <c r="S28" s="22"/>
      <c r="T28" s="22"/>
      <c r="U28" s="22"/>
      <c r="V28" s="22"/>
      <c r="W28" s="22"/>
    </row>
    <row r="29" ht="16.5" spans="1:23">
      <c r="A29" s="17">
        <v>399376</v>
      </c>
      <c r="B29" s="17" t="s">
        <v>184</v>
      </c>
      <c r="C29" s="17">
        <v>5747.115</v>
      </c>
      <c r="D29" s="17">
        <v>6949.469</v>
      </c>
      <c r="E29" s="17">
        <v>1</v>
      </c>
      <c r="F29" s="18">
        <v>0</v>
      </c>
      <c r="G29" s="18">
        <v>0</v>
      </c>
      <c r="H29" s="18">
        <v>1</v>
      </c>
      <c r="I29" s="18">
        <v>0.277</v>
      </c>
      <c r="J29" s="18">
        <v>17.53</v>
      </c>
      <c r="K29" s="21">
        <v>3</v>
      </c>
      <c r="L29" s="21">
        <v>1</v>
      </c>
      <c r="M29" s="21">
        <v>0</v>
      </c>
      <c r="N29" s="21">
        <v>-1</v>
      </c>
      <c r="O29" s="21">
        <v>0</v>
      </c>
      <c r="P29" s="21">
        <v>-3.923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399383</v>
      </c>
      <c r="B30" s="17" t="s">
        <v>185</v>
      </c>
      <c r="C30" s="17">
        <v>2829.018</v>
      </c>
      <c r="D30" s="17">
        <v>3171.706</v>
      </c>
      <c r="E30" s="17">
        <v>1</v>
      </c>
      <c r="F30" s="18">
        <v>0</v>
      </c>
      <c r="G30" s="18">
        <v>0</v>
      </c>
      <c r="H30" s="18">
        <v>1</v>
      </c>
      <c r="I30" s="18">
        <v>0.409</v>
      </c>
      <c r="J30" s="18">
        <v>11.17</v>
      </c>
      <c r="K30" s="21">
        <v>2</v>
      </c>
      <c r="L30" s="21">
        <v>2</v>
      </c>
      <c r="M30" s="21">
        <v>0</v>
      </c>
      <c r="N30" s="21">
        <v>0</v>
      </c>
      <c r="O30" s="21">
        <v>0</v>
      </c>
      <c r="P30" s="21">
        <v>2.183</v>
      </c>
      <c r="Q30" s="21">
        <v>0</v>
      </c>
      <c r="R30" s="21">
        <v>-1</v>
      </c>
      <c r="S30" s="22"/>
      <c r="T30" s="22"/>
      <c r="U30" s="22"/>
      <c r="V30" s="22"/>
      <c r="W30" s="22"/>
    </row>
    <row r="31" ht="16.5" spans="1:23">
      <c r="A31" s="17">
        <v>399390</v>
      </c>
      <c r="B31" s="17" t="s">
        <v>186</v>
      </c>
      <c r="C31" s="17">
        <v>2589.605</v>
      </c>
      <c r="D31" s="17">
        <v>2792.873</v>
      </c>
      <c r="E31" s="17">
        <v>1</v>
      </c>
      <c r="F31" s="18">
        <v>0</v>
      </c>
      <c r="G31" s="18">
        <v>0</v>
      </c>
      <c r="H31" s="18">
        <v>1</v>
      </c>
      <c r="I31" s="18">
        <v>0.519</v>
      </c>
      <c r="J31" s="18">
        <v>7.76</v>
      </c>
      <c r="K31" s="21">
        <v>4</v>
      </c>
      <c r="L31" s="21">
        <v>2</v>
      </c>
      <c r="M31" s="21">
        <v>0</v>
      </c>
      <c r="N31" s="21">
        <v>0</v>
      </c>
      <c r="O31" s="21">
        <v>0</v>
      </c>
      <c r="P31" s="21">
        <v>-3.361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399416</v>
      </c>
      <c r="B32" s="17" t="s">
        <v>187</v>
      </c>
      <c r="C32" s="17">
        <v>4496.653</v>
      </c>
      <c r="D32" s="17">
        <v>5274.64</v>
      </c>
      <c r="E32" s="17">
        <v>1</v>
      </c>
      <c r="F32" s="18">
        <v>0</v>
      </c>
      <c r="G32" s="18">
        <v>0</v>
      </c>
      <c r="H32" s="18">
        <v>1</v>
      </c>
      <c r="I32" s="18">
        <v>0.801</v>
      </c>
      <c r="J32" s="18">
        <v>15.432</v>
      </c>
      <c r="K32" s="21">
        <v>4</v>
      </c>
      <c r="L32" s="21">
        <v>1</v>
      </c>
      <c r="M32" s="21">
        <v>0</v>
      </c>
      <c r="N32" s="21">
        <v>0</v>
      </c>
      <c r="O32" s="21">
        <v>0</v>
      </c>
      <c r="P32" s="21">
        <v>-15.619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399621</v>
      </c>
      <c r="B33" s="17" t="s">
        <v>188</v>
      </c>
      <c r="C33" s="17">
        <v>9609.792</v>
      </c>
      <c r="D33" s="17">
        <v>13602.863</v>
      </c>
      <c r="E33" s="17">
        <v>1</v>
      </c>
      <c r="F33" s="18">
        <v>0</v>
      </c>
      <c r="G33" s="18">
        <v>0</v>
      </c>
      <c r="H33" s="18">
        <v>1</v>
      </c>
      <c r="I33" s="18">
        <v>0.932</v>
      </c>
      <c r="J33" s="18">
        <v>30.013</v>
      </c>
      <c r="K33" s="21">
        <v>4</v>
      </c>
      <c r="L33" s="21">
        <v>1</v>
      </c>
      <c r="M33" s="21">
        <v>0</v>
      </c>
      <c r="N33" s="21">
        <v>0</v>
      </c>
      <c r="O33" s="21">
        <v>0</v>
      </c>
      <c r="P33" s="21">
        <v>0.597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7">
        <v>399631</v>
      </c>
      <c r="B34" s="17" t="s">
        <v>189</v>
      </c>
      <c r="C34" s="17">
        <v>2163.737</v>
      </c>
      <c r="D34" s="17">
        <v>2353.676</v>
      </c>
      <c r="E34" s="17">
        <v>1</v>
      </c>
      <c r="F34" s="18">
        <v>0</v>
      </c>
      <c r="G34" s="18">
        <v>0</v>
      </c>
      <c r="H34" s="18">
        <v>1</v>
      </c>
      <c r="I34" s="18">
        <v>0.153</v>
      </c>
      <c r="J34" s="18">
        <v>8.21</v>
      </c>
      <c r="K34" s="21">
        <v>1</v>
      </c>
      <c r="L34" s="21">
        <v>1</v>
      </c>
      <c r="M34" s="21">
        <v>1</v>
      </c>
      <c r="N34" s="21">
        <v>-1</v>
      </c>
      <c r="O34" s="21">
        <v>0</v>
      </c>
      <c r="P34" s="21">
        <v>-3.363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399657</v>
      </c>
      <c r="B35" s="17" t="s">
        <v>190</v>
      </c>
      <c r="C35" s="17">
        <v>6726.257</v>
      </c>
      <c r="D35" s="17">
        <v>7668.183</v>
      </c>
      <c r="E35" s="17">
        <v>1</v>
      </c>
      <c r="F35" s="18">
        <v>0</v>
      </c>
      <c r="G35" s="18">
        <v>0</v>
      </c>
      <c r="H35" s="18">
        <v>1</v>
      </c>
      <c r="I35" s="18">
        <v>0.625</v>
      </c>
      <c r="J35" s="18">
        <v>12.832</v>
      </c>
      <c r="K35" s="21">
        <v>0</v>
      </c>
      <c r="L35" s="21">
        <v>2</v>
      </c>
      <c r="M35" s="21">
        <v>1</v>
      </c>
      <c r="N35" s="21">
        <v>-1</v>
      </c>
      <c r="O35" s="21">
        <v>0</v>
      </c>
      <c r="P35" s="21">
        <v>-7.805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7">
        <v>399659</v>
      </c>
      <c r="B36" s="17" t="s">
        <v>191</v>
      </c>
      <c r="C36" s="17">
        <v>4376.241</v>
      </c>
      <c r="D36" s="17">
        <v>5063.112</v>
      </c>
      <c r="E36" s="17">
        <v>1</v>
      </c>
      <c r="F36" s="18">
        <v>0</v>
      </c>
      <c r="G36" s="18">
        <v>0</v>
      </c>
      <c r="H36" s="18">
        <v>1</v>
      </c>
      <c r="I36" s="18">
        <v>0.502</v>
      </c>
      <c r="J36" s="18">
        <v>14</v>
      </c>
      <c r="K36" s="21">
        <v>0</v>
      </c>
      <c r="L36" s="21">
        <v>2</v>
      </c>
      <c r="M36" s="21">
        <v>1</v>
      </c>
      <c r="N36" s="21">
        <v>-1</v>
      </c>
      <c r="O36" s="21">
        <v>0</v>
      </c>
      <c r="P36" s="21">
        <v>-9.452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7">
        <v>399663</v>
      </c>
      <c r="B37" s="17" t="s">
        <v>192</v>
      </c>
      <c r="C37" s="17">
        <v>1905.086</v>
      </c>
      <c r="D37" s="17">
        <v>2072.729</v>
      </c>
      <c r="E37" s="17">
        <v>1</v>
      </c>
      <c r="F37" s="18">
        <v>0</v>
      </c>
      <c r="G37" s="18">
        <v>0</v>
      </c>
      <c r="H37" s="18">
        <v>1</v>
      </c>
      <c r="I37" s="18">
        <v>0.322</v>
      </c>
      <c r="J37" s="18">
        <v>8.384</v>
      </c>
      <c r="K37" s="21">
        <v>0</v>
      </c>
      <c r="L37" s="21">
        <v>2</v>
      </c>
      <c r="M37" s="21">
        <v>0</v>
      </c>
      <c r="N37" s="21">
        <v>-1</v>
      </c>
      <c r="O37" s="21">
        <v>0</v>
      </c>
      <c r="P37" s="21">
        <v>7.28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7">
        <v>399665</v>
      </c>
      <c r="B38" s="17" t="s">
        <v>193</v>
      </c>
      <c r="C38" s="17">
        <v>2248.396</v>
      </c>
      <c r="D38" s="17">
        <v>2502.92</v>
      </c>
      <c r="E38" s="17">
        <v>1</v>
      </c>
      <c r="F38" s="18">
        <v>0</v>
      </c>
      <c r="G38" s="18">
        <v>0</v>
      </c>
      <c r="H38" s="18">
        <v>1</v>
      </c>
      <c r="I38" s="18">
        <v>0.096</v>
      </c>
      <c r="J38" s="18">
        <v>10.256</v>
      </c>
      <c r="K38" s="21">
        <v>2</v>
      </c>
      <c r="L38" s="21">
        <v>0</v>
      </c>
      <c r="M38" s="21">
        <v>0</v>
      </c>
      <c r="N38" s="21">
        <v>-1</v>
      </c>
      <c r="O38" s="21">
        <v>0</v>
      </c>
      <c r="P38" s="21">
        <v>-16.577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7">
        <v>399695</v>
      </c>
      <c r="B39" s="17" t="s">
        <v>194</v>
      </c>
      <c r="C39" s="17">
        <v>2726.267</v>
      </c>
      <c r="D39" s="17">
        <v>3225.605</v>
      </c>
      <c r="E39" s="17">
        <v>1</v>
      </c>
      <c r="F39" s="18">
        <v>0</v>
      </c>
      <c r="G39" s="18">
        <v>0</v>
      </c>
      <c r="H39" s="18">
        <v>1</v>
      </c>
      <c r="I39" s="18">
        <v>0.613</v>
      </c>
      <c r="J39" s="18">
        <v>15.999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-1.619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7">
        <v>399698</v>
      </c>
      <c r="B40" s="17" t="s">
        <v>195</v>
      </c>
      <c r="C40" s="17">
        <v>49494.641</v>
      </c>
      <c r="D40" s="17">
        <v>55802.535</v>
      </c>
      <c r="E40" s="17">
        <v>1</v>
      </c>
      <c r="F40" s="18">
        <v>0</v>
      </c>
      <c r="G40" s="18">
        <v>0</v>
      </c>
      <c r="H40" s="18">
        <v>1</v>
      </c>
      <c r="I40" s="18">
        <v>0.003</v>
      </c>
      <c r="J40" s="18">
        <v>11.306</v>
      </c>
      <c r="K40" s="21">
        <v>4</v>
      </c>
      <c r="L40" s="21">
        <v>1</v>
      </c>
      <c r="M40" s="21">
        <v>-1</v>
      </c>
      <c r="N40" s="21">
        <v>1</v>
      </c>
      <c r="O40" s="21">
        <v>0</v>
      </c>
      <c r="P40" s="21">
        <v>4.254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7">
        <v>399901</v>
      </c>
      <c r="B41" s="17" t="s">
        <v>167</v>
      </c>
      <c r="C41" s="17">
        <v>6163.074</v>
      </c>
      <c r="D41" s="17">
        <v>6585.917</v>
      </c>
      <c r="E41" s="17">
        <v>1</v>
      </c>
      <c r="F41" s="18">
        <v>0</v>
      </c>
      <c r="G41" s="18">
        <v>0</v>
      </c>
      <c r="H41" s="18">
        <v>1</v>
      </c>
      <c r="I41" s="18">
        <v>0.166</v>
      </c>
      <c r="J41" s="18">
        <v>6.576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0.917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7">
        <v>399959</v>
      </c>
      <c r="B42" s="17" t="s">
        <v>196</v>
      </c>
      <c r="C42" s="17">
        <v>1522.19</v>
      </c>
      <c r="D42" s="17">
        <v>2050.009</v>
      </c>
      <c r="E42" s="17">
        <v>1</v>
      </c>
      <c r="F42" s="18">
        <v>0</v>
      </c>
      <c r="G42" s="18">
        <v>0</v>
      </c>
      <c r="H42" s="18">
        <v>1</v>
      </c>
      <c r="I42" s="18">
        <v>0.323</v>
      </c>
      <c r="J42" s="18">
        <v>25.987</v>
      </c>
      <c r="K42" s="21">
        <v>2</v>
      </c>
      <c r="L42" s="21">
        <v>2</v>
      </c>
      <c r="M42" s="21">
        <v>0</v>
      </c>
      <c r="N42" s="21">
        <v>0</v>
      </c>
      <c r="O42" s="21">
        <v>0</v>
      </c>
      <c r="P42" s="21">
        <v>-0.306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7">
        <v>399973</v>
      </c>
      <c r="B43" s="17" t="s">
        <v>197</v>
      </c>
      <c r="C43" s="17">
        <v>1561.366</v>
      </c>
      <c r="D43" s="17">
        <v>2090.54</v>
      </c>
      <c r="E43" s="17">
        <v>1</v>
      </c>
      <c r="F43" s="18">
        <v>0</v>
      </c>
      <c r="G43" s="18">
        <v>0</v>
      </c>
      <c r="H43" s="18">
        <v>1</v>
      </c>
      <c r="I43" s="18">
        <v>0.397</v>
      </c>
      <c r="J43" s="18">
        <v>25.609</v>
      </c>
      <c r="K43" s="21">
        <v>4</v>
      </c>
      <c r="L43" s="21">
        <v>1</v>
      </c>
      <c r="M43" s="21">
        <v>0</v>
      </c>
      <c r="N43" s="21">
        <v>0</v>
      </c>
      <c r="O43" s="21">
        <v>-1</v>
      </c>
      <c r="P43" s="21">
        <v>-2.829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7">
        <v>399974</v>
      </c>
      <c r="B44" s="17" t="s">
        <v>198</v>
      </c>
      <c r="C44" s="17">
        <v>1817.875</v>
      </c>
      <c r="D44" s="17">
        <v>2004.319</v>
      </c>
      <c r="E44" s="17">
        <v>1</v>
      </c>
      <c r="F44" s="18">
        <v>0</v>
      </c>
      <c r="G44" s="18">
        <v>0</v>
      </c>
      <c r="H44" s="18">
        <v>1</v>
      </c>
      <c r="I44" s="18">
        <v>0.587</v>
      </c>
      <c r="J44" s="18">
        <v>9.835</v>
      </c>
      <c r="K44" s="21">
        <v>4</v>
      </c>
      <c r="L44" s="21">
        <v>1</v>
      </c>
      <c r="M44" s="21">
        <v>0</v>
      </c>
      <c r="N44" s="21">
        <v>0</v>
      </c>
      <c r="O44" s="21">
        <v>0</v>
      </c>
      <c r="P44" s="21">
        <v>-13.752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7">
        <v>399992</v>
      </c>
      <c r="B45" s="17" t="s">
        <v>199</v>
      </c>
      <c r="C45" s="17">
        <v>1996.24</v>
      </c>
      <c r="D45" s="17">
        <v>2301.094</v>
      </c>
      <c r="E45" s="17">
        <v>1</v>
      </c>
      <c r="F45" s="18">
        <v>0</v>
      </c>
      <c r="G45" s="18">
        <v>0</v>
      </c>
      <c r="H45" s="18">
        <v>1</v>
      </c>
      <c r="I45" s="18">
        <v>0.443</v>
      </c>
      <c r="J45" s="18">
        <v>13.633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-7.592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849</v>
      </c>
      <c r="B46" s="19" t="s">
        <v>200</v>
      </c>
      <c r="C46" s="19">
        <v>10198.317</v>
      </c>
      <c r="D46" s="19">
        <v>11784.188</v>
      </c>
      <c r="E46" s="19">
        <v>0</v>
      </c>
      <c r="F46" s="19">
        <v>1</v>
      </c>
      <c r="G46" s="18">
        <v>0</v>
      </c>
      <c r="H46" s="18">
        <v>0</v>
      </c>
      <c r="I46" s="18">
        <v>0</v>
      </c>
      <c r="J46" s="18">
        <v>0.04</v>
      </c>
      <c r="K46" s="21">
        <v>3</v>
      </c>
      <c r="L46" s="21">
        <v>1</v>
      </c>
      <c r="M46" s="21">
        <v>0</v>
      </c>
      <c r="N46" s="21">
        <v>0</v>
      </c>
      <c r="O46" s="21">
        <v>0</v>
      </c>
      <c r="P46" s="21">
        <v>-3.917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925</v>
      </c>
      <c r="B47" s="19" t="s">
        <v>201</v>
      </c>
      <c r="C47" s="19">
        <v>4472.262</v>
      </c>
      <c r="D47" s="19">
        <v>4774.254</v>
      </c>
      <c r="E47" s="19">
        <v>0</v>
      </c>
      <c r="F47" s="19">
        <v>1</v>
      </c>
      <c r="G47" s="18">
        <v>0</v>
      </c>
      <c r="H47" s="18">
        <v>0</v>
      </c>
      <c r="I47" s="18">
        <v>0</v>
      </c>
      <c r="J47" s="18">
        <v>0.136</v>
      </c>
      <c r="K47" s="21">
        <v>2</v>
      </c>
      <c r="L47" s="21">
        <v>2</v>
      </c>
      <c r="M47" s="21">
        <v>0</v>
      </c>
      <c r="N47" s="21">
        <v>0</v>
      </c>
      <c r="O47" s="21">
        <v>0</v>
      </c>
      <c r="P47" s="21">
        <v>0.772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931</v>
      </c>
      <c r="B48" s="19" t="s">
        <v>202</v>
      </c>
      <c r="C48" s="19">
        <v>5840.394</v>
      </c>
      <c r="D48" s="19">
        <v>6385.168</v>
      </c>
      <c r="E48" s="19">
        <v>0</v>
      </c>
      <c r="F48" s="19">
        <v>1</v>
      </c>
      <c r="G48" s="18">
        <v>0</v>
      </c>
      <c r="H48" s="18">
        <v>0</v>
      </c>
      <c r="I48" s="18">
        <v>0</v>
      </c>
      <c r="J48" s="18">
        <v>0.177</v>
      </c>
      <c r="K48" s="21">
        <v>3</v>
      </c>
      <c r="L48" s="21">
        <v>0</v>
      </c>
      <c r="M48" s="21">
        <v>0</v>
      </c>
      <c r="N48" s="21">
        <v>-1</v>
      </c>
      <c r="O48" s="21">
        <v>0</v>
      </c>
      <c r="P48" s="21">
        <v>-2.637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399237</v>
      </c>
      <c r="B49" s="19" t="s">
        <v>203</v>
      </c>
      <c r="C49" s="19">
        <v>1085.341</v>
      </c>
      <c r="D49" s="19">
        <v>1160.964</v>
      </c>
      <c r="E49" s="19">
        <v>0</v>
      </c>
      <c r="F49" s="19">
        <v>1</v>
      </c>
      <c r="G49" s="18">
        <v>0</v>
      </c>
      <c r="H49" s="18">
        <v>0</v>
      </c>
      <c r="I49" s="18">
        <v>0</v>
      </c>
      <c r="J49" s="18">
        <v>0.414</v>
      </c>
      <c r="K49" s="21">
        <v>2</v>
      </c>
      <c r="L49" s="21">
        <v>2</v>
      </c>
      <c r="M49" s="21">
        <v>0</v>
      </c>
      <c r="N49" s="21">
        <v>0</v>
      </c>
      <c r="O49" s="21">
        <v>0</v>
      </c>
      <c r="P49" s="21">
        <v>-1.153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399328</v>
      </c>
      <c r="B50" s="19" t="s">
        <v>204</v>
      </c>
      <c r="C50" s="19">
        <v>10627.963</v>
      </c>
      <c r="D50" s="19">
        <v>11528.236</v>
      </c>
      <c r="E50" s="19">
        <v>0</v>
      </c>
      <c r="F50" s="19">
        <v>1</v>
      </c>
      <c r="G50" s="18">
        <v>0</v>
      </c>
      <c r="H50" s="18">
        <v>0</v>
      </c>
      <c r="I50" s="18">
        <v>0</v>
      </c>
      <c r="J50" s="18">
        <v>0.159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-4.159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399431</v>
      </c>
      <c r="B51" s="19" t="s">
        <v>205</v>
      </c>
      <c r="C51" s="19">
        <v>7489.431</v>
      </c>
      <c r="D51" s="19">
        <v>8334.76</v>
      </c>
      <c r="E51" s="19">
        <v>0</v>
      </c>
      <c r="F51" s="19">
        <v>1</v>
      </c>
      <c r="G51" s="18">
        <v>0</v>
      </c>
      <c r="H51" s="18">
        <v>0</v>
      </c>
      <c r="I51" s="18">
        <v>0</v>
      </c>
      <c r="J51" s="18">
        <v>0.256</v>
      </c>
      <c r="K51" s="21">
        <v>1</v>
      </c>
      <c r="L51" s="21">
        <v>2</v>
      </c>
      <c r="M51" s="21">
        <v>0</v>
      </c>
      <c r="N51" s="21">
        <v>0</v>
      </c>
      <c r="O51" s="21">
        <v>0</v>
      </c>
      <c r="P51" s="21">
        <v>1.317</v>
      </c>
      <c r="Q51" s="21">
        <v>0</v>
      </c>
      <c r="R51" s="21">
        <v>-1</v>
      </c>
      <c r="S51" s="22"/>
      <c r="T51" s="22"/>
      <c r="U51" s="22"/>
      <c r="V51" s="22"/>
      <c r="W51" s="22"/>
    </row>
    <row r="52" ht="16.5" spans="1:23">
      <c r="A52" s="19">
        <v>399555</v>
      </c>
      <c r="B52" s="19" t="s">
        <v>206</v>
      </c>
      <c r="C52" s="19">
        <v>5231.752</v>
      </c>
      <c r="D52" s="19">
        <v>5513.663</v>
      </c>
      <c r="E52" s="19">
        <v>0</v>
      </c>
      <c r="F52" s="19">
        <v>1</v>
      </c>
      <c r="G52" s="18">
        <v>0</v>
      </c>
      <c r="H52" s="18">
        <v>0</v>
      </c>
      <c r="I52" s="18">
        <v>0</v>
      </c>
      <c r="J52" s="18">
        <v>0.049</v>
      </c>
      <c r="K52" s="21">
        <v>2</v>
      </c>
      <c r="L52" s="21">
        <v>2</v>
      </c>
      <c r="M52" s="21">
        <v>0</v>
      </c>
      <c r="N52" s="21">
        <v>0</v>
      </c>
      <c r="O52" s="21">
        <v>0</v>
      </c>
      <c r="P52" s="21">
        <v>2.489</v>
      </c>
      <c r="Q52" s="21">
        <v>0</v>
      </c>
      <c r="R52" s="21">
        <v>-1</v>
      </c>
      <c r="S52" s="22"/>
      <c r="T52" s="22"/>
      <c r="U52" s="22"/>
      <c r="V52" s="22"/>
      <c r="W52" s="22"/>
    </row>
    <row r="53" ht="16.5" spans="1:23">
      <c r="A53" s="19">
        <v>399699</v>
      </c>
      <c r="B53" s="19" t="s">
        <v>88</v>
      </c>
      <c r="C53" s="19">
        <v>4137.893</v>
      </c>
      <c r="D53" s="19">
        <v>4989.637</v>
      </c>
      <c r="E53" s="19">
        <v>0</v>
      </c>
      <c r="F53" s="19">
        <v>1</v>
      </c>
      <c r="G53" s="18">
        <v>0</v>
      </c>
      <c r="H53" s="18">
        <v>0</v>
      </c>
      <c r="I53" s="18">
        <v>0</v>
      </c>
      <c r="J53" s="18">
        <v>0.608</v>
      </c>
      <c r="K53" s="21">
        <v>2</v>
      </c>
      <c r="L53" s="21">
        <v>2</v>
      </c>
      <c r="M53" s="21">
        <v>0</v>
      </c>
      <c r="N53" s="21">
        <v>-1</v>
      </c>
      <c r="O53" s="21">
        <v>0</v>
      </c>
      <c r="P53" s="21">
        <v>-0.438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399805</v>
      </c>
      <c r="B54" s="19" t="s">
        <v>47</v>
      </c>
      <c r="C54" s="19">
        <v>3559.391</v>
      </c>
      <c r="D54" s="19">
        <v>4303.407</v>
      </c>
      <c r="E54" s="19">
        <v>0</v>
      </c>
      <c r="F54" s="19">
        <v>1</v>
      </c>
      <c r="G54" s="18">
        <v>0</v>
      </c>
      <c r="H54" s="18">
        <v>0</v>
      </c>
      <c r="I54" s="18">
        <v>0</v>
      </c>
      <c r="J54" s="18">
        <v>0.998</v>
      </c>
      <c r="K54" s="21">
        <v>3</v>
      </c>
      <c r="L54" s="21">
        <v>1</v>
      </c>
      <c r="M54" s="21">
        <v>0</v>
      </c>
      <c r="N54" s="21">
        <v>-1</v>
      </c>
      <c r="O54" s="21">
        <v>0</v>
      </c>
      <c r="P54" s="21">
        <v>-2.185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399986</v>
      </c>
      <c r="B55" s="19" t="s">
        <v>85</v>
      </c>
      <c r="C55" s="19">
        <v>7127.357</v>
      </c>
      <c r="D55" s="19">
        <v>7920.271</v>
      </c>
      <c r="E55" s="19">
        <v>0</v>
      </c>
      <c r="F55" s="19">
        <v>1</v>
      </c>
      <c r="G55" s="18">
        <v>0</v>
      </c>
      <c r="H55" s="18">
        <v>0</v>
      </c>
      <c r="I55" s="18">
        <v>0</v>
      </c>
      <c r="J55" s="18">
        <v>0.336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-0.685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988201</v>
      </c>
      <c r="B56" s="19" t="s">
        <v>207</v>
      </c>
      <c r="C56" s="19">
        <v>1788.435</v>
      </c>
      <c r="D56" s="19">
        <v>1948.109</v>
      </c>
      <c r="E56" s="19">
        <v>0</v>
      </c>
      <c r="F56" s="19">
        <v>1</v>
      </c>
      <c r="G56" s="18">
        <v>0</v>
      </c>
      <c r="H56" s="18">
        <v>0</v>
      </c>
      <c r="I56" s="18">
        <v>0</v>
      </c>
      <c r="J56" s="18">
        <v>0.058</v>
      </c>
      <c r="K56" s="21">
        <v>3</v>
      </c>
      <c r="L56" s="21">
        <v>1</v>
      </c>
      <c r="M56" s="21">
        <v>0</v>
      </c>
      <c r="N56" s="21">
        <v>-1</v>
      </c>
      <c r="O56" s="21">
        <v>0</v>
      </c>
      <c r="P56" s="21">
        <v>-6.556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4</v>
      </c>
      <c r="B57" s="20" t="s">
        <v>208</v>
      </c>
      <c r="C57" s="20">
        <v>3395.733</v>
      </c>
      <c r="D57" s="20">
        <v>3837.781</v>
      </c>
      <c r="E57" s="20">
        <v>0</v>
      </c>
      <c r="F57" s="20">
        <v>0</v>
      </c>
      <c r="G57" s="20">
        <v>0</v>
      </c>
      <c r="H57" s="20">
        <v>1</v>
      </c>
      <c r="I57" s="18">
        <v>1.809</v>
      </c>
      <c r="J57" s="18">
        <v>13.119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2.183</v>
      </c>
      <c r="Q57" s="21">
        <v>0</v>
      </c>
      <c r="R57" s="21">
        <v>-1</v>
      </c>
      <c r="S57" s="22"/>
      <c r="T57" s="22"/>
      <c r="U57" s="22"/>
      <c r="V57" s="22"/>
      <c r="W57" s="22"/>
    </row>
    <row r="58" ht="16.5" spans="1:23">
      <c r="A58" s="20">
        <v>9</v>
      </c>
      <c r="B58" s="20" t="s">
        <v>209</v>
      </c>
      <c r="C58" s="20">
        <v>6128.638</v>
      </c>
      <c r="D58" s="20">
        <v>7173.785</v>
      </c>
      <c r="E58" s="20">
        <v>0</v>
      </c>
      <c r="F58" s="20">
        <v>0</v>
      </c>
      <c r="G58" s="20">
        <v>0</v>
      </c>
      <c r="H58" s="20">
        <v>1</v>
      </c>
      <c r="I58" s="18">
        <v>1.637</v>
      </c>
      <c r="J58" s="18">
        <v>15.968</v>
      </c>
      <c r="K58" s="21">
        <v>3</v>
      </c>
      <c r="L58" s="21">
        <v>1</v>
      </c>
      <c r="M58" s="21">
        <v>0</v>
      </c>
      <c r="N58" s="21">
        <v>-1</v>
      </c>
      <c r="O58" s="21">
        <v>0</v>
      </c>
      <c r="P58" s="21">
        <v>-6.326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12</v>
      </c>
      <c r="B59" s="20" t="s">
        <v>210</v>
      </c>
      <c r="C59" s="20">
        <v>224.349</v>
      </c>
      <c r="D59" s="20">
        <v>225.696</v>
      </c>
      <c r="E59" s="20">
        <v>0</v>
      </c>
      <c r="F59" s="20">
        <v>0</v>
      </c>
      <c r="G59" s="20">
        <v>0</v>
      </c>
      <c r="H59" s="20">
        <v>1</v>
      </c>
      <c r="I59" s="18">
        <v>0.168</v>
      </c>
      <c r="J59" s="18">
        <v>0.764</v>
      </c>
      <c r="K59" s="21">
        <v>4</v>
      </c>
      <c r="L59" s="21">
        <v>1</v>
      </c>
      <c r="M59" s="21">
        <v>0</v>
      </c>
      <c r="N59" s="21">
        <v>0</v>
      </c>
      <c r="O59" s="21">
        <v>0</v>
      </c>
      <c r="P59" s="21">
        <v>-0.516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13</v>
      </c>
      <c r="B60" s="20" t="s">
        <v>211</v>
      </c>
      <c r="C60" s="20">
        <v>301.671</v>
      </c>
      <c r="D60" s="20">
        <v>303.217</v>
      </c>
      <c r="E60" s="20">
        <v>0</v>
      </c>
      <c r="F60" s="20">
        <v>0</v>
      </c>
      <c r="G60" s="20">
        <v>0</v>
      </c>
      <c r="H60" s="20">
        <v>1</v>
      </c>
      <c r="I60" s="18">
        <v>0.36</v>
      </c>
      <c r="J60" s="18">
        <v>0.869</v>
      </c>
      <c r="K60" s="21">
        <v>1</v>
      </c>
      <c r="L60" s="21">
        <v>2</v>
      </c>
      <c r="M60" s="21">
        <v>0</v>
      </c>
      <c r="N60" s="21">
        <v>0</v>
      </c>
      <c r="O60" s="21">
        <v>0</v>
      </c>
      <c r="P60" s="21">
        <v>-0.01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15</v>
      </c>
      <c r="B61" s="20" t="s">
        <v>212</v>
      </c>
      <c r="C61" s="20">
        <v>2971.522</v>
      </c>
      <c r="D61" s="20">
        <v>3237.234</v>
      </c>
      <c r="E61" s="20">
        <v>0</v>
      </c>
      <c r="F61" s="20">
        <v>0</v>
      </c>
      <c r="G61" s="20">
        <v>0</v>
      </c>
      <c r="H61" s="20">
        <v>1</v>
      </c>
      <c r="I61" s="18">
        <v>1.493</v>
      </c>
      <c r="J61" s="18">
        <v>9.578</v>
      </c>
      <c r="K61" s="21">
        <v>1</v>
      </c>
      <c r="L61" s="21">
        <v>2</v>
      </c>
      <c r="M61" s="21">
        <v>0</v>
      </c>
      <c r="N61" s="21">
        <v>-1</v>
      </c>
      <c r="O61" s="21">
        <v>0</v>
      </c>
      <c r="P61" s="21">
        <v>-2.243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22</v>
      </c>
      <c r="B62" s="20" t="s">
        <v>213</v>
      </c>
      <c r="C62" s="20">
        <v>252.871</v>
      </c>
      <c r="D62" s="20">
        <v>254.037</v>
      </c>
      <c r="E62" s="20">
        <v>0</v>
      </c>
      <c r="F62" s="20">
        <v>0</v>
      </c>
      <c r="G62" s="20">
        <v>0</v>
      </c>
      <c r="H62" s="20">
        <v>1</v>
      </c>
      <c r="I62" s="18">
        <v>0.326</v>
      </c>
      <c r="J62" s="18">
        <v>0.784</v>
      </c>
      <c r="K62" s="21">
        <v>2</v>
      </c>
      <c r="L62" s="21">
        <v>2</v>
      </c>
      <c r="M62" s="21">
        <v>0</v>
      </c>
      <c r="N62" s="21">
        <v>0</v>
      </c>
      <c r="O62" s="21">
        <v>0</v>
      </c>
      <c r="P62" s="21">
        <v>-0.875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26</v>
      </c>
      <c r="B63" s="20" t="s">
        <v>214</v>
      </c>
      <c r="C63" s="20">
        <v>4883.215</v>
      </c>
      <c r="D63" s="20">
        <v>6218.877</v>
      </c>
      <c r="E63" s="20">
        <v>0</v>
      </c>
      <c r="F63" s="20">
        <v>0</v>
      </c>
      <c r="G63" s="20">
        <v>0</v>
      </c>
      <c r="H63" s="20">
        <v>1</v>
      </c>
      <c r="I63" s="18">
        <v>5.708</v>
      </c>
      <c r="J63" s="18">
        <v>25.96</v>
      </c>
      <c r="K63" s="21">
        <v>3</v>
      </c>
      <c r="L63" s="21">
        <v>1</v>
      </c>
      <c r="M63" s="21">
        <v>0</v>
      </c>
      <c r="N63" s="21">
        <v>-1</v>
      </c>
      <c r="O63" s="21">
        <v>0</v>
      </c>
      <c r="P63" s="21">
        <v>-3.539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27</v>
      </c>
      <c r="B64" s="20" t="s">
        <v>215</v>
      </c>
      <c r="C64" s="20">
        <v>746.439</v>
      </c>
      <c r="D64" s="20">
        <v>808.428</v>
      </c>
      <c r="E64" s="20">
        <v>0</v>
      </c>
      <c r="F64" s="20">
        <v>0</v>
      </c>
      <c r="G64" s="20">
        <v>0</v>
      </c>
      <c r="H64" s="20">
        <v>1</v>
      </c>
      <c r="I64" s="18">
        <v>0.146</v>
      </c>
      <c r="J64" s="18">
        <v>7.803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-3.636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32</v>
      </c>
      <c r="B65" s="20" t="s">
        <v>216</v>
      </c>
      <c r="C65" s="20">
        <v>1852.319</v>
      </c>
      <c r="D65" s="20">
        <v>2155.732</v>
      </c>
      <c r="E65" s="20">
        <v>0</v>
      </c>
      <c r="F65" s="20">
        <v>0</v>
      </c>
      <c r="G65" s="20">
        <v>0</v>
      </c>
      <c r="H65" s="20">
        <v>1</v>
      </c>
      <c r="I65" s="18">
        <v>13.982</v>
      </c>
      <c r="J65" s="18">
        <v>26.088</v>
      </c>
      <c r="K65" s="21">
        <v>4</v>
      </c>
      <c r="L65" s="21">
        <v>1</v>
      </c>
      <c r="M65" s="21">
        <v>0</v>
      </c>
      <c r="N65" s="21">
        <v>1</v>
      </c>
      <c r="O65" s="21">
        <v>0</v>
      </c>
      <c r="P65" s="21">
        <v>-13.208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33</v>
      </c>
      <c r="B66" s="20" t="s">
        <v>217</v>
      </c>
      <c r="C66" s="20">
        <v>3141.126</v>
      </c>
      <c r="D66" s="20">
        <v>4177.488</v>
      </c>
      <c r="E66" s="20">
        <v>0</v>
      </c>
      <c r="F66" s="20">
        <v>0</v>
      </c>
      <c r="G66" s="20">
        <v>0</v>
      </c>
      <c r="H66" s="20">
        <v>1</v>
      </c>
      <c r="I66" s="18">
        <v>4.564</v>
      </c>
      <c r="J66" s="18">
        <v>28.24</v>
      </c>
      <c r="K66" s="21">
        <v>4</v>
      </c>
      <c r="L66" s="21">
        <v>1</v>
      </c>
      <c r="M66" s="21">
        <v>0</v>
      </c>
      <c r="N66" s="21">
        <v>-1</v>
      </c>
      <c r="O66" s="21">
        <v>0</v>
      </c>
      <c r="P66" s="21">
        <v>-18.753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34</v>
      </c>
      <c r="B67" s="20" t="s">
        <v>218</v>
      </c>
      <c r="C67" s="20">
        <v>2167.496</v>
      </c>
      <c r="D67" s="20">
        <v>2383.06</v>
      </c>
      <c r="E67" s="20">
        <v>0</v>
      </c>
      <c r="F67" s="20">
        <v>0</v>
      </c>
      <c r="G67" s="20">
        <v>0</v>
      </c>
      <c r="H67" s="20">
        <v>1</v>
      </c>
      <c r="I67" s="18">
        <v>2.09</v>
      </c>
      <c r="J67" s="18">
        <v>10.946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-15.222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40</v>
      </c>
      <c r="B68" s="20" t="s">
        <v>219</v>
      </c>
      <c r="C68" s="20">
        <v>3736.398</v>
      </c>
      <c r="D68" s="20">
        <v>4331.21</v>
      </c>
      <c r="E68" s="20">
        <v>0</v>
      </c>
      <c r="F68" s="20">
        <v>0</v>
      </c>
      <c r="G68" s="20">
        <v>0</v>
      </c>
      <c r="H68" s="20">
        <v>1</v>
      </c>
      <c r="I68" s="18">
        <v>5.851</v>
      </c>
      <c r="J68" s="18">
        <v>18.781</v>
      </c>
      <c r="K68" s="21">
        <v>0</v>
      </c>
      <c r="L68" s="21">
        <v>1</v>
      </c>
      <c r="M68" s="21">
        <v>1</v>
      </c>
      <c r="N68" s="21">
        <v>-1</v>
      </c>
      <c r="O68" s="21">
        <v>0</v>
      </c>
      <c r="P68" s="21">
        <v>-4.864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45</v>
      </c>
      <c r="B69" s="20" t="s">
        <v>220</v>
      </c>
      <c r="C69" s="20">
        <v>5360.287</v>
      </c>
      <c r="D69" s="20">
        <v>6272.974</v>
      </c>
      <c r="E69" s="20">
        <v>0</v>
      </c>
      <c r="F69" s="20">
        <v>0</v>
      </c>
      <c r="G69" s="20">
        <v>0</v>
      </c>
      <c r="H69" s="20">
        <v>1</v>
      </c>
      <c r="I69" s="18">
        <v>0.801</v>
      </c>
      <c r="J69" s="18">
        <v>15.234</v>
      </c>
      <c r="K69" s="21">
        <v>4</v>
      </c>
      <c r="L69" s="21">
        <v>2</v>
      </c>
      <c r="M69" s="21">
        <v>-1</v>
      </c>
      <c r="N69" s="21">
        <v>0</v>
      </c>
      <c r="O69" s="21">
        <v>0</v>
      </c>
      <c r="P69" s="21">
        <v>-7.624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61</v>
      </c>
      <c r="B70" s="20" t="s">
        <v>221</v>
      </c>
      <c r="C70" s="20">
        <v>177.608</v>
      </c>
      <c r="D70" s="20">
        <v>178.358</v>
      </c>
      <c r="E70" s="20">
        <v>0</v>
      </c>
      <c r="F70" s="20">
        <v>0</v>
      </c>
      <c r="G70" s="20">
        <v>0</v>
      </c>
      <c r="H70" s="20">
        <v>1</v>
      </c>
      <c r="I70" s="18">
        <v>0.113</v>
      </c>
      <c r="J70" s="18">
        <v>0.533</v>
      </c>
      <c r="K70" s="21">
        <v>4</v>
      </c>
      <c r="L70" s="21">
        <v>1</v>
      </c>
      <c r="M70" s="21">
        <v>0</v>
      </c>
      <c r="N70" s="21">
        <v>0</v>
      </c>
      <c r="O70" s="21">
        <v>0</v>
      </c>
      <c r="P70" s="21">
        <v>-23.507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65</v>
      </c>
      <c r="B71" s="20" t="s">
        <v>222</v>
      </c>
      <c r="C71" s="20">
        <v>3486.712</v>
      </c>
      <c r="D71" s="20">
        <v>3801.927</v>
      </c>
      <c r="E71" s="20">
        <v>0</v>
      </c>
      <c r="F71" s="20">
        <v>0</v>
      </c>
      <c r="G71" s="20">
        <v>0</v>
      </c>
      <c r="H71" s="20">
        <v>1</v>
      </c>
      <c r="I71" s="18">
        <v>0.663</v>
      </c>
      <c r="J71" s="18">
        <v>8.899</v>
      </c>
      <c r="K71" s="21">
        <v>4</v>
      </c>
      <c r="L71" s="21">
        <v>1</v>
      </c>
      <c r="M71" s="21">
        <v>0</v>
      </c>
      <c r="N71" s="21">
        <v>0</v>
      </c>
      <c r="O71" s="21">
        <v>0</v>
      </c>
      <c r="P71" s="21">
        <v>0.337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66</v>
      </c>
      <c r="B72" s="20" t="s">
        <v>223</v>
      </c>
      <c r="C72" s="20">
        <v>3199.543</v>
      </c>
      <c r="D72" s="20">
        <v>4069.459</v>
      </c>
      <c r="E72" s="20">
        <v>0</v>
      </c>
      <c r="F72" s="20">
        <v>0</v>
      </c>
      <c r="G72" s="20">
        <v>0</v>
      </c>
      <c r="H72" s="20">
        <v>1</v>
      </c>
      <c r="I72" s="18">
        <v>9.27</v>
      </c>
      <c r="J72" s="18">
        <v>28.665</v>
      </c>
      <c r="K72" s="21">
        <v>1</v>
      </c>
      <c r="L72" s="21">
        <v>1</v>
      </c>
      <c r="M72" s="21">
        <v>1</v>
      </c>
      <c r="N72" s="21">
        <v>-1</v>
      </c>
      <c r="O72" s="21">
        <v>0</v>
      </c>
      <c r="P72" s="21">
        <v>-4.631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68</v>
      </c>
      <c r="B73" s="20" t="s">
        <v>224</v>
      </c>
      <c r="C73" s="20">
        <v>3580.708</v>
      </c>
      <c r="D73" s="20">
        <v>4600.179</v>
      </c>
      <c r="E73" s="20">
        <v>0</v>
      </c>
      <c r="F73" s="20">
        <v>0</v>
      </c>
      <c r="G73" s="20">
        <v>0</v>
      </c>
      <c r="H73" s="20">
        <v>1</v>
      </c>
      <c r="I73" s="18">
        <v>8.881</v>
      </c>
      <c r="J73" s="18">
        <v>29.075</v>
      </c>
      <c r="K73" s="21">
        <v>1</v>
      </c>
      <c r="L73" s="21">
        <v>2</v>
      </c>
      <c r="M73" s="21">
        <v>1</v>
      </c>
      <c r="N73" s="21">
        <v>-1</v>
      </c>
      <c r="O73" s="21">
        <v>0</v>
      </c>
      <c r="P73" s="21">
        <v>-7.673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70</v>
      </c>
      <c r="B74" s="20" t="s">
        <v>225</v>
      </c>
      <c r="C74" s="20">
        <v>2540.74</v>
      </c>
      <c r="D74" s="20">
        <v>3043.943</v>
      </c>
      <c r="E74" s="20">
        <v>0</v>
      </c>
      <c r="F74" s="20">
        <v>0</v>
      </c>
      <c r="G74" s="20">
        <v>0</v>
      </c>
      <c r="H74" s="20">
        <v>1</v>
      </c>
      <c r="I74" s="18">
        <v>14.749</v>
      </c>
      <c r="J74" s="18">
        <v>28.842</v>
      </c>
      <c r="K74" s="21">
        <v>0</v>
      </c>
      <c r="L74" s="21">
        <v>2</v>
      </c>
      <c r="M74" s="21">
        <v>1</v>
      </c>
      <c r="N74" s="21">
        <v>-1</v>
      </c>
      <c r="O74" s="21">
        <v>0</v>
      </c>
      <c r="P74" s="21">
        <v>-9.533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71</v>
      </c>
      <c r="B75" s="20" t="s">
        <v>226</v>
      </c>
      <c r="C75" s="20">
        <v>4218.868</v>
      </c>
      <c r="D75" s="20">
        <v>5733.142</v>
      </c>
      <c r="E75" s="20">
        <v>0</v>
      </c>
      <c r="F75" s="20">
        <v>0</v>
      </c>
      <c r="G75" s="20">
        <v>0</v>
      </c>
      <c r="H75" s="20">
        <v>1</v>
      </c>
      <c r="I75" s="18">
        <v>6.795</v>
      </c>
      <c r="J75" s="18">
        <v>31.413</v>
      </c>
      <c r="K75" s="21">
        <v>1</v>
      </c>
      <c r="L75" s="21">
        <v>2</v>
      </c>
      <c r="M75" s="21">
        <v>0</v>
      </c>
      <c r="N75" s="21">
        <v>-1</v>
      </c>
      <c r="O75" s="21">
        <v>0</v>
      </c>
      <c r="P75" s="21">
        <v>5.861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72</v>
      </c>
      <c r="B76" s="20" t="s">
        <v>227</v>
      </c>
      <c r="C76" s="20">
        <v>2911.136</v>
      </c>
      <c r="D76" s="20">
        <v>3231.957</v>
      </c>
      <c r="E76" s="20">
        <v>0</v>
      </c>
      <c r="F76" s="20">
        <v>0</v>
      </c>
      <c r="G76" s="20">
        <v>0</v>
      </c>
      <c r="H76" s="20">
        <v>1</v>
      </c>
      <c r="I76" s="18">
        <v>3.977</v>
      </c>
      <c r="J76" s="18">
        <v>13.508</v>
      </c>
      <c r="K76" s="21">
        <v>3</v>
      </c>
      <c r="L76" s="21">
        <v>0</v>
      </c>
      <c r="M76" s="21">
        <v>0</v>
      </c>
      <c r="N76" s="21">
        <v>-1</v>
      </c>
      <c r="O76" s="21">
        <v>0</v>
      </c>
      <c r="P76" s="21">
        <v>-26.162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78</v>
      </c>
      <c r="B77" s="20" t="s">
        <v>228</v>
      </c>
      <c r="C77" s="20">
        <v>3141.924</v>
      </c>
      <c r="D77" s="20">
        <v>3885.928</v>
      </c>
      <c r="E77" s="20">
        <v>0</v>
      </c>
      <c r="F77" s="20">
        <v>0</v>
      </c>
      <c r="G77" s="20">
        <v>0</v>
      </c>
      <c r="H77" s="20">
        <v>1</v>
      </c>
      <c r="I77" s="18">
        <v>2.531</v>
      </c>
      <c r="J77" s="18">
        <v>21.192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-2.555</v>
      </c>
      <c r="Q77" s="21">
        <v>0</v>
      </c>
      <c r="R77" s="21">
        <v>1</v>
      </c>
      <c r="S77" s="22"/>
      <c r="T77" s="22"/>
      <c r="U77" s="22"/>
      <c r="V77" s="22"/>
      <c r="W77" s="22"/>
    </row>
    <row r="78" ht="16.5" spans="1:23">
      <c r="A78" s="20">
        <v>79</v>
      </c>
      <c r="B78" s="20" t="s">
        <v>229</v>
      </c>
      <c r="C78" s="20">
        <v>2507.005</v>
      </c>
      <c r="D78" s="20">
        <v>2746.326</v>
      </c>
      <c r="E78" s="20">
        <v>0</v>
      </c>
      <c r="F78" s="20">
        <v>0</v>
      </c>
      <c r="G78" s="20">
        <v>0</v>
      </c>
      <c r="H78" s="20">
        <v>1</v>
      </c>
      <c r="I78" s="18">
        <v>2.132</v>
      </c>
      <c r="J78" s="18">
        <v>10.66</v>
      </c>
      <c r="K78" s="21">
        <v>4</v>
      </c>
      <c r="L78" s="21">
        <v>1</v>
      </c>
      <c r="M78" s="21">
        <v>-1</v>
      </c>
      <c r="N78" s="21">
        <v>1</v>
      </c>
      <c r="O78" s="21">
        <v>0</v>
      </c>
      <c r="P78" s="21">
        <v>3.83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91</v>
      </c>
      <c r="B79" s="20" t="s">
        <v>230</v>
      </c>
      <c r="C79" s="20">
        <v>13603.033</v>
      </c>
      <c r="D79" s="20">
        <v>15668.203</v>
      </c>
      <c r="E79" s="20">
        <v>0</v>
      </c>
      <c r="F79" s="20">
        <v>0</v>
      </c>
      <c r="G79" s="20">
        <v>0</v>
      </c>
      <c r="H79" s="20">
        <v>1</v>
      </c>
      <c r="I79" s="18">
        <v>2.52</v>
      </c>
      <c r="J79" s="18">
        <v>15.368</v>
      </c>
      <c r="K79" s="21">
        <v>3</v>
      </c>
      <c r="L79" s="21">
        <v>1</v>
      </c>
      <c r="M79" s="21">
        <v>0</v>
      </c>
      <c r="N79" s="21">
        <v>-1</v>
      </c>
      <c r="O79" s="21">
        <v>0</v>
      </c>
      <c r="P79" s="21">
        <v>-1.815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92</v>
      </c>
      <c r="B80" s="20" t="s">
        <v>231</v>
      </c>
      <c r="C80" s="20">
        <v>4309.669</v>
      </c>
      <c r="D80" s="20">
        <v>5490.652</v>
      </c>
      <c r="E80" s="20">
        <v>0</v>
      </c>
      <c r="F80" s="20">
        <v>0</v>
      </c>
      <c r="G80" s="20">
        <v>0</v>
      </c>
      <c r="H80" s="20">
        <v>1</v>
      </c>
      <c r="I80" s="18">
        <v>8.616</v>
      </c>
      <c r="J80" s="18">
        <v>28.272</v>
      </c>
      <c r="K80" s="21">
        <v>4</v>
      </c>
      <c r="L80" s="21">
        <v>2</v>
      </c>
      <c r="M80" s="21">
        <v>0</v>
      </c>
      <c r="N80" s="21">
        <v>-1</v>
      </c>
      <c r="O80" s="21">
        <v>0</v>
      </c>
      <c r="P80" s="21">
        <v>-37.693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94</v>
      </c>
      <c r="B81" s="20" t="s">
        <v>232</v>
      </c>
      <c r="C81" s="20">
        <v>3985.228</v>
      </c>
      <c r="D81" s="20">
        <v>5176.962</v>
      </c>
      <c r="E81" s="20">
        <v>0</v>
      </c>
      <c r="F81" s="20">
        <v>0</v>
      </c>
      <c r="G81" s="20">
        <v>0</v>
      </c>
      <c r="H81" s="20">
        <v>1</v>
      </c>
      <c r="I81" s="18">
        <v>6.306</v>
      </c>
      <c r="J81" s="18">
        <v>27.874</v>
      </c>
      <c r="K81" s="21">
        <v>4</v>
      </c>
      <c r="L81" s="21">
        <v>2</v>
      </c>
      <c r="M81" s="21">
        <v>0</v>
      </c>
      <c r="N81" s="21">
        <v>0</v>
      </c>
      <c r="O81" s="21">
        <v>0</v>
      </c>
      <c r="P81" s="21">
        <v>-18.131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99</v>
      </c>
      <c r="B82" s="20" t="s">
        <v>233</v>
      </c>
      <c r="C82" s="20">
        <v>8669.541</v>
      </c>
      <c r="D82" s="20">
        <v>9755.038</v>
      </c>
      <c r="E82" s="20">
        <v>0</v>
      </c>
      <c r="F82" s="20">
        <v>0</v>
      </c>
      <c r="G82" s="20">
        <v>0</v>
      </c>
      <c r="H82" s="20">
        <v>1</v>
      </c>
      <c r="I82" s="18">
        <v>1.343</v>
      </c>
      <c r="J82" s="18">
        <v>12.321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-7.489</v>
      </c>
      <c r="Q82" s="21">
        <v>0</v>
      </c>
      <c r="R82" s="21">
        <v>-1</v>
      </c>
      <c r="S82" s="22"/>
      <c r="T82" s="22"/>
      <c r="U82" s="22"/>
      <c r="V82" s="22"/>
      <c r="W82" s="22"/>
    </row>
    <row r="83" ht="16.5" spans="1:23">
      <c r="A83" s="20">
        <v>101</v>
      </c>
      <c r="B83" s="20" t="s">
        <v>234</v>
      </c>
      <c r="C83" s="20">
        <v>250.649</v>
      </c>
      <c r="D83" s="20">
        <v>251.936</v>
      </c>
      <c r="E83" s="20">
        <v>0</v>
      </c>
      <c r="F83" s="20">
        <v>0</v>
      </c>
      <c r="G83" s="20">
        <v>0</v>
      </c>
      <c r="H83" s="20">
        <v>1</v>
      </c>
      <c r="I83" s="18">
        <v>0.324</v>
      </c>
      <c r="J83" s="18">
        <v>0.834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-17.388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102</v>
      </c>
      <c r="B84" s="20" t="s">
        <v>235</v>
      </c>
      <c r="C84" s="20">
        <v>6931.892</v>
      </c>
      <c r="D84" s="20">
        <v>8467.298</v>
      </c>
      <c r="E84" s="20">
        <v>0</v>
      </c>
      <c r="F84" s="20">
        <v>0</v>
      </c>
      <c r="G84" s="20">
        <v>0</v>
      </c>
      <c r="H84" s="20">
        <v>1</v>
      </c>
      <c r="I84" s="18">
        <v>5.75</v>
      </c>
      <c r="J84" s="18">
        <v>22.84</v>
      </c>
      <c r="K84" s="21">
        <v>4</v>
      </c>
      <c r="L84" s="21">
        <v>1</v>
      </c>
      <c r="M84" s="21">
        <v>0</v>
      </c>
      <c r="N84" s="21">
        <v>0</v>
      </c>
      <c r="O84" s="21">
        <v>0</v>
      </c>
      <c r="P84" s="21">
        <v>-7.167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104</v>
      </c>
      <c r="B85" s="20" t="s">
        <v>236</v>
      </c>
      <c r="C85" s="20">
        <v>1248.239</v>
      </c>
      <c r="D85" s="20">
        <v>1490.36</v>
      </c>
      <c r="E85" s="20">
        <v>0</v>
      </c>
      <c r="F85" s="20">
        <v>0</v>
      </c>
      <c r="G85" s="20">
        <v>0</v>
      </c>
      <c r="H85" s="20">
        <v>1</v>
      </c>
      <c r="I85" s="18">
        <v>11.548</v>
      </c>
      <c r="J85" s="18">
        <v>25.918</v>
      </c>
      <c r="K85" s="21">
        <v>0</v>
      </c>
      <c r="L85" s="21">
        <v>1</v>
      </c>
      <c r="M85" s="21">
        <v>1</v>
      </c>
      <c r="N85" s="21">
        <v>-1</v>
      </c>
      <c r="O85" s="21">
        <v>0</v>
      </c>
      <c r="P85" s="21">
        <v>-3.729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105</v>
      </c>
      <c r="B86" s="20" t="s">
        <v>237</v>
      </c>
      <c r="C86" s="20">
        <v>4803.231</v>
      </c>
      <c r="D86" s="20">
        <v>6176.685</v>
      </c>
      <c r="E86" s="20">
        <v>0</v>
      </c>
      <c r="F86" s="20">
        <v>0</v>
      </c>
      <c r="G86" s="20">
        <v>0</v>
      </c>
      <c r="H86" s="20">
        <v>1</v>
      </c>
      <c r="I86" s="18">
        <v>8.458</v>
      </c>
      <c r="J86" s="18">
        <v>28.813</v>
      </c>
      <c r="K86" s="21">
        <v>4</v>
      </c>
      <c r="L86" s="21">
        <v>1</v>
      </c>
      <c r="M86" s="21">
        <v>0</v>
      </c>
      <c r="N86" s="21">
        <v>0</v>
      </c>
      <c r="O86" s="21">
        <v>0</v>
      </c>
      <c r="P86" s="21">
        <v>-9.784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106</v>
      </c>
      <c r="B87" s="20" t="s">
        <v>238</v>
      </c>
      <c r="C87" s="20">
        <v>5436.374</v>
      </c>
      <c r="D87" s="20">
        <v>6700.874</v>
      </c>
      <c r="E87" s="20">
        <v>0</v>
      </c>
      <c r="F87" s="20">
        <v>0</v>
      </c>
      <c r="G87" s="20">
        <v>0</v>
      </c>
      <c r="H87" s="20">
        <v>1</v>
      </c>
      <c r="I87" s="18">
        <v>1.675</v>
      </c>
      <c r="J87" s="18">
        <v>20.23</v>
      </c>
      <c r="K87" s="21">
        <v>4</v>
      </c>
      <c r="L87" s="21">
        <v>1</v>
      </c>
      <c r="M87" s="21">
        <v>0</v>
      </c>
      <c r="N87" s="21">
        <v>0</v>
      </c>
      <c r="O87" s="21">
        <v>0</v>
      </c>
      <c r="P87" s="21">
        <v>-1.276</v>
      </c>
      <c r="Q87" s="21">
        <v>0</v>
      </c>
      <c r="R87" s="21">
        <v>-1</v>
      </c>
      <c r="S87" s="22"/>
      <c r="T87" s="22"/>
      <c r="U87" s="22"/>
      <c r="V87" s="22"/>
      <c r="W87" s="22"/>
    </row>
    <row r="88" ht="16.5" spans="1:23">
      <c r="A88" s="20">
        <v>112</v>
      </c>
      <c r="B88" s="20" t="s">
        <v>239</v>
      </c>
      <c r="C88" s="20">
        <v>5293.079</v>
      </c>
      <c r="D88" s="20">
        <v>7060.831</v>
      </c>
      <c r="E88" s="20">
        <v>0</v>
      </c>
      <c r="F88" s="20">
        <v>0</v>
      </c>
      <c r="G88" s="20">
        <v>0</v>
      </c>
      <c r="H88" s="20">
        <v>1</v>
      </c>
      <c r="I88" s="18">
        <v>11.821</v>
      </c>
      <c r="J88" s="18">
        <v>33.898</v>
      </c>
      <c r="K88" s="21">
        <v>4</v>
      </c>
      <c r="L88" s="21">
        <v>2</v>
      </c>
      <c r="M88" s="21">
        <v>0</v>
      </c>
      <c r="N88" s="21">
        <v>0</v>
      </c>
      <c r="O88" s="21">
        <v>0</v>
      </c>
      <c r="P88" s="21">
        <v>-14.75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113</v>
      </c>
      <c r="B89" s="20" t="s">
        <v>240</v>
      </c>
      <c r="C89" s="20">
        <v>2903.334</v>
      </c>
      <c r="D89" s="20">
        <v>3322.733</v>
      </c>
      <c r="E89" s="20">
        <v>0</v>
      </c>
      <c r="F89" s="20">
        <v>0</v>
      </c>
      <c r="G89" s="20">
        <v>0</v>
      </c>
      <c r="H89" s="20">
        <v>1</v>
      </c>
      <c r="I89" s="18">
        <v>2.379</v>
      </c>
      <c r="J89" s="18">
        <v>14.701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-2.881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115</v>
      </c>
      <c r="B90" s="20" t="s">
        <v>241</v>
      </c>
      <c r="C90" s="20">
        <v>8155.103</v>
      </c>
      <c r="D90" s="20">
        <v>9368.41</v>
      </c>
      <c r="E90" s="20">
        <v>0</v>
      </c>
      <c r="F90" s="20">
        <v>0</v>
      </c>
      <c r="G90" s="20">
        <v>0</v>
      </c>
      <c r="H90" s="20">
        <v>1</v>
      </c>
      <c r="I90" s="18">
        <v>0.958</v>
      </c>
      <c r="J90" s="18">
        <v>13.785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116</v>
      </c>
      <c r="B91" s="20" t="s">
        <v>242</v>
      </c>
      <c r="C91" s="20">
        <v>198.467</v>
      </c>
      <c r="D91" s="20">
        <v>199.136</v>
      </c>
      <c r="E91" s="20">
        <v>0</v>
      </c>
      <c r="F91" s="20">
        <v>0</v>
      </c>
      <c r="G91" s="20">
        <v>0</v>
      </c>
      <c r="H91" s="20">
        <v>1</v>
      </c>
      <c r="I91" s="18">
        <v>0.204</v>
      </c>
      <c r="J91" s="18">
        <v>0.539</v>
      </c>
      <c r="K91" s="21">
        <v>4</v>
      </c>
      <c r="L91" s="21">
        <v>1</v>
      </c>
      <c r="M91" s="21">
        <v>0</v>
      </c>
      <c r="N91" s="21">
        <v>0</v>
      </c>
      <c r="O91" s="21">
        <v>0</v>
      </c>
      <c r="P91" s="21">
        <v>-9.167</v>
      </c>
      <c r="Q91" s="21">
        <v>0</v>
      </c>
      <c r="R91" s="21">
        <v>1</v>
      </c>
      <c r="S91" s="22"/>
      <c r="T91" s="22"/>
      <c r="U91" s="22"/>
      <c r="V91" s="22"/>
      <c r="W91" s="22"/>
    </row>
    <row r="92" ht="16.5" spans="1:23">
      <c r="A92" s="20">
        <v>118</v>
      </c>
      <c r="B92" s="20" t="s">
        <v>243</v>
      </c>
      <c r="C92" s="20">
        <v>9701.493</v>
      </c>
      <c r="D92" s="20">
        <v>10932.588</v>
      </c>
      <c r="E92" s="20">
        <v>0</v>
      </c>
      <c r="F92" s="20">
        <v>0</v>
      </c>
      <c r="G92" s="20">
        <v>0</v>
      </c>
      <c r="H92" s="20">
        <v>1</v>
      </c>
      <c r="I92" s="18">
        <v>2.523</v>
      </c>
      <c r="J92" s="18">
        <v>13.5</v>
      </c>
      <c r="K92" s="21">
        <v>0</v>
      </c>
      <c r="L92" s="21">
        <v>2</v>
      </c>
      <c r="M92" s="21">
        <v>1</v>
      </c>
      <c r="N92" s="21">
        <v>-1</v>
      </c>
      <c r="O92" s="21">
        <v>0</v>
      </c>
      <c r="P92" s="21">
        <v>-10.017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120</v>
      </c>
      <c r="B93" s="20" t="s">
        <v>244</v>
      </c>
      <c r="C93" s="20">
        <v>9137.411</v>
      </c>
      <c r="D93" s="20">
        <v>10524.644</v>
      </c>
      <c r="E93" s="20">
        <v>0</v>
      </c>
      <c r="F93" s="20">
        <v>0</v>
      </c>
      <c r="G93" s="20">
        <v>0</v>
      </c>
      <c r="H93" s="20">
        <v>1</v>
      </c>
      <c r="I93" s="18">
        <v>3.215</v>
      </c>
      <c r="J93" s="18">
        <v>15.972</v>
      </c>
      <c r="K93" s="21">
        <v>4</v>
      </c>
      <c r="L93" s="21">
        <v>2</v>
      </c>
      <c r="M93" s="21">
        <v>0</v>
      </c>
      <c r="N93" s="21">
        <v>0</v>
      </c>
      <c r="O93" s="21">
        <v>0</v>
      </c>
      <c r="P93" s="21">
        <v>-5.854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122</v>
      </c>
      <c r="B94" s="20" t="s">
        <v>245</v>
      </c>
      <c r="C94" s="20">
        <v>1563.196</v>
      </c>
      <c r="D94" s="20">
        <v>1754.358</v>
      </c>
      <c r="E94" s="20">
        <v>0</v>
      </c>
      <c r="F94" s="20">
        <v>0</v>
      </c>
      <c r="G94" s="20">
        <v>0</v>
      </c>
      <c r="H94" s="20">
        <v>1</v>
      </c>
      <c r="I94" s="18">
        <v>2.119</v>
      </c>
      <c r="J94" s="18">
        <v>12.785</v>
      </c>
      <c r="K94" s="21">
        <v>4</v>
      </c>
      <c r="L94" s="21">
        <v>1</v>
      </c>
      <c r="M94" s="21">
        <v>0</v>
      </c>
      <c r="N94" s="21">
        <v>0</v>
      </c>
      <c r="O94" s="21">
        <v>0</v>
      </c>
      <c r="P94" s="21">
        <v>-28.063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128</v>
      </c>
      <c r="B95" s="20" t="s">
        <v>246</v>
      </c>
      <c r="C95" s="20">
        <v>8687.827</v>
      </c>
      <c r="D95" s="20">
        <v>9773.856</v>
      </c>
      <c r="E95" s="20">
        <v>0</v>
      </c>
      <c r="F95" s="20">
        <v>0</v>
      </c>
      <c r="G95" s="20">
        <v>0</v>
      </c>
      <c r="H95" s="20">
        <v>1</v>
      </c>
      <c r="I95" s="18">
        <v>1.713</v>
      </c>
      <c r="J95" s="18">
        <v>12.634</v>
      </c>
      <c r="K95" s="21">
        <v>4</v>
      </c>
      <c r="L95" s="21">
        <v>1</v>
      </c>
      <c r="M95" s="21">
        <v>0</v>
      </c>
      <c r="N95" s="21">
        <v>0</v>
      </c>
      <c r="O95" s="21">
        <v>0</v>
      </c>
      <c r="P95" s="21">
        <v>-4.053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138</v>
      </c>
      <c r="B96" s="20" t="s">
        <v>247</v>
      </c>
      <c r="C96" s="20">
        <v>7989.248</v>
      </c>
      <c r="D96" s="20">
        <v>8599.39</v>
      </c>
      <c r="E96" s="20">
        <v>0</v>
      </c>
      <c r="F96" s="20">
        <v>0</v>
      </c>
      <c r="G96" s="20">
        <v>0</v>
      </c>
      <c r="H96" s="20">
        <v>1</v>
      </c>
      <c r="I96" s="18">
        <v>1.68</v>
      </c>
      <c r="J96" s="18">
        <v>8.656</v>
      </c>
      <c r="K96" s="21">
        <v>1</v>
      </c>
      <c r="L96" s="21">
        <v>0</v>
      </c>
      <c r="M96" s="21">
        <v>1</v>
      </c>
      <c r="N96" s="21">
        <v>-1</v>
      </c>
      <c r="O96" s="21">
        <v>0</v>
      </c>
      <c r="P96" s="21">
        <v>-9.977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142</v>
      </c>
      <c r="B97" s="20" t="s">
        <v>248</v>
      </c>
      <c r="C97" s="20">
        <v>9394.471</v>
      </c>
      <c r="D97" s="20">
        <v>10634.443</v>
      </c>
      <c r="E97" s="20">
        <v>0</v>
      </c>
      <c r="F97" s="20">
        <v>0</v>
      </c>
      <c r="G97" s="20">
        <v>0</v>
      </c>
      <c r="H97" s="20">
        <v>1</v>
      </c>
      <c r="I97" s="18">
        <v>3.166</v>
      </c>
      <c r="J97" s="18">
        <v>14.456</v>
      </c>
      <c r="K97" s="21">
        <v>3</v>
      </c>
      <c r="L97" s="21">
        <v>2</v>
      </c>
      <c r="M97" s="21">
        <v>0</v>
      </c>
      <c r="N97" s="21">
        <v>0</v>
      </c>
      <c r="O97" s="21">
        <v>0</v>
      </c>
      <c r="P97" s="21">
        <v>-20.484</v>
      </c>
      <c r="Q97" s="21">
        <v>0</v>
      </c>
      <c r="R97" s="21">
        <v>-1</v>
      </c>
      <c r="S97" s="22"/>
      <c r="T97" s="22"/>
      <c r="U97" s="22"/>
      <c r="V97" s="22"/>
      <c r="W97" s="22"/>
    </row>
    <row r="98" ht="16.5" spans="1:23">
      <c r="A98" s="20">
        <v>145</v>
      </c>
      <c r="B98" s="20" t="s">
        <v>249</v>
      </c>
      <c r="C98" s="20">
        <v>7186.06</v>
      </c>
      <c r="D98" s="20">
        <v>9472.002</v>
      </c>
      <c r="E98" s="20">
        <v>0</v>
      </c>
      <c r="F98" s="20">
        <v>0</v>
      </c>
      <c r="G98" s="20">
        <v>0</v>
      </c>
      <c r="H98" s="20">
        <v>1</v>
      </c>
      <c r="I98" s="18">
        <v>7.844</v>
      </c>
      <c r="J98" s="18">
        <v>30.084</v>
      </c>
      <c r="K98" s="21">
        <v>0</v>
      </c>
      <c r="L98" s="21">
        <v>2</v>
      </c>
      <c r="M98" s="21">
        <v>1</v>
      </c>
      <c r="N98" s="21">
        <v>-1</v>
      </c>
      <c r="O98" s="21">
        <v>0</v>
      </c>
      <c r="P98" s="21">
        <v>-17.191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146</v>
      </c>
      <c r="B99" s="20" t="s">
        <v>250</v>
      </c>
      <c r="C99" s="20">
        <v>7297.352</v>
      </c>
      <c r="D99" s="20">
        <v>8680.237</v>
      </c>
      <c r="E99" s="20">
        <v>0</v>
      </c>
      <c r="F99" s="20">
        <v>0</v>
      </c>
      <c r="G99" s="20">
        <v>0</v>
      </c>
      <c r="H99" s="20">
        <v>1</v>
      </c>
      <c r="I99" s="18">
        <v>3.311</v>
      </c>
      <c r="J99" s="18">
        <v>18.715</v>
      </c>
      <c r="K99" s="21">
        <v>2</v>
      </c>
      <c r="L99" s="21">
        <v>2</v>
      </c>
      <c r="M99" s="21">
        <v>1</v>
      </c>
      <c r="N99" s="21">
        <v>-1</v>
      </c>
      <c r="O99" s="21">
        <v>0</v>
      </c>
      <c r="P99" s="21">
        <v>-4.185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153</v>
      </c>
      <c r="B100" s="20" t="s">
        <v>251</v>
      </c>
      <c r="C100" s="20">
        <v>3020.867</v>
      </c>
      <c r="D100" s="20">
        <v>3360.992</v>
      </c>
      <c r="E100" s="20">
        <v>0</v>
      </c>
      <c r="F100" s="20">
        <v>0</v>
      </c>
      <c r="G100" s="20">
        <v>0</v>
      </c>
      <c r="H100" s="20">
        <v>1</v>
      </c>
      <c r="I100" s="18">
        <v>1.687</v>
      </c>
      <c r="J100" s="18">
        <v>11.636</v>
      </c>
      <c r="K100" s="21">
        <v>3</v>
      </c>
      <c r="L100" s="21">
        <v>0</v>
      </c>
      <c r="M100" s="21">
        <v>0</v>
      </c>
      <c r="N100" s="21">
        <v>-1</v>
      </c>
      <c r="O100" s="21">
        <v>0</v>
      </c>
      <c r="P100" s="21">
        <v>-56.06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160</v>
      </c>
      <c r="B101" s="20" t="s">
        <v>252</v>
      </c>
      <c r="C101" s="20">
        <v>1993.833</v>
      </c>
      <c r="D101" s="20">
        <v>2323.175</v>
      </c>
      <c r="E101" s="20">
        <v>0</v>
      </c>
      <c r="F101" s="20">
        <v>0</v>
      </c>
      <c r="G101" s="20">
        <v>0</v>
      </c>
      <c r="H101" s="20">
        <v>1</v>
      </c>
      <c r="I101" s="18">
        <v>9.257</v>
      </c>
      <c r="J101" s="18">
        <v>22.121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-0.155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802</v>
      </c>
      <c r="B102" s="20" t="s">
        <v>253</v>
      </c>
      <c r="C102" s="20">
        <v>7053.104</v>
      </c>
      <c r="D102" s="20">
        <v>8296.631</v>
      </c>
      <c r="E102" s="20">
        <v>0</v>
      </c>
      <c r="F102" s="20">
        <v>0</v>
      </c>
      <c r="G102" s="20">
        <v>0</v>
      </c>
      <c r="H102" s="20">
        <v>1</v>
      </c>
      <c r="I102" s="18">
        <v>0.671</v>
      </c>
      <c r="J102" s="18">
        <v>15.559</v>
      </c>
      <c r="K102" s="21">
        <v>4</v>
      </c>
      <c r="L102" s="21">
        <v>1</v>
      </c>
      <c r="M102" s="21">
        <v>-1</v>
      </c>
      <c r="N102" s="21">
        <v>1</v>
      </c>
      <c r="O102" s="21">
        <v>0</v>
      </c>
      <c r="P102" s="21">
        <v>3.304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805</v>
      </c>
      <c r="B103" s="20" t="s">
        <v>254</v>
      </c>
      <c r="C103" s="20">
        <v>6207.951</v>
      </c>
      <c r="D103" s="20">
        <v>8292.43</v>
      </c>
      <c r="E103" s="20">
        <v>0</v>
      </c>
      <c r="F103" s="20">
        <v>0</v>
      </c>
      <c r="G103" s="20">
        <v>0</v>
      </c>
      <c r="H103" s="20">
        <v>1</v>
      </c>
      <c r="I103" s="18">
        <v>9.502</v>
      </c>
      <c r="J103" s="18">
        <v>32.251</v>
      </c>
      <c r="K103" s="21">
        <v>4</v>
      </c>
      <c r="L103" s="21">
        <v>1</v>
      </c>
      <c r="M103" s="21">
        <v>0</v>
      </c>
      <c r="N103" s="21">
        <v>1</v>
      </c>
      <c r="O103" s="21">
        <v>0</v>
      </c>
      <c r="P103" s="21">
        <v>1.725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811</v>
      </c>
      <c r="B104" s="20" t="s">
        <v>255</v>
      </c>
      <c r="C104" s="20">
        <v>9469.834</v>
      </c>
      <c r="D104" s="20">
        <v>13430.455</v>
      </c>
      <c r="E104" s="20">
        <v>0</v>
      </c>
      <c r="F104" s="20">
        <v>0</v>
      </c>
      <c r="G104" s="20">
        <v>0</v>
      </c>
      <c r="H104" s="20">
        <v>1</v>
      </c>
      <c r="I104" s="18">
        <v>1.716</v>
      </c>
      <c r="J104" s="18">
        <v>30.7</v>
      </c>
      <c r="K104" s="21">
        <v>4</v>
      </c>
      <c r="L104" s="21">
        <v>1</v>
      </c>
      <c r="M104" s="21">
        <v>0</v>
      </c>
      <c r="N104" s="21">
        <v>0</v>
      </c>
      <c r="O104" s="21">
        <v>0</v>
      </c>
      <c r="P104" s="21">
        <v>-21.109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813</v>
      </c>
      <c r="B105" s="20" t="s">
        <v>256</v>
      </c>
      <c r="C105" s="20">
        <v>3233.895</v>
      </c>
      <c r="D105" s="20">
        <v>4112.853</v>
      </c>
      <c r="E105" s="20">
        <v>0</v>
      </c>
      <c r="F105" s="20">
        <v>0</v>
      </c>
      <c r="G105" s="20">
        <v>0</v>
      </c>
      <c r="H105" s="20">
        <v>1</v>
      </c>
      <c r="I105" s="18">
        <v>5.912</v>
      </c>
      <c r="J105" s="18">
        <v>26.019</v>
      </c>
      <c r="K105" s="21">
        <v>2</v>
      </c>
      <c r="L105" s="21">
        <v>1</v>
      </c>
      <c r="M105" s="21">
        <v>0</v>
      </c>
      <c r="N105" s="21">
        <v>0</v>
      </c>
      <c r="O105" s="21">
        <v>0</v>
      </c>
      <c r="P105" s="21">
        <v>-0.013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819</v>
      </c>
      <c r="B106" s="20" t="s">
        <v>257</v>
      </c>
      <c r="C106" s="20">
        <v>7768.604</v>
      </c>
      <c r="D106" s="20">
        <v>11049.653</v>
      </c>
      <c r="E106" s="20">
        <v>0</v>
      </c>
      <c r="F106" s="20">
        <v>0</v>
      </c>
      <c r="G106" s="20">
        <v>0</v>
      </c>
      <c r="H106" s="20">
        <v>1</v>
      </c>
      <c r="I106" s="18">
        <v>2.297</v>
      </c>
      <c r="J106" s="18">
        <v>31.309</v>
      </c>
      <c r="K106" s="21">
        <v>4</v>
      </c>
      <c r="L106" s="21">
        <v>1</v>
      </c>
      <c r="M106" s="21">
        <v>0</v>
      </c>
      <c r="N106" s="21">
        <v>0</v>
      </c>
      <c r="O106" s="21">
        <v>0</v>
      </c>
      <c r="P106" s="21">
        <v>-11.371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820</v>
      </c>
      <c r="B107" s="20" t="s">
        <v>258</v>
      </c>
      <c r="C107" s="20">
        <v>4123.104</v>
      </c>
      <c r="D107" s="20">
        <v>4768.104</v>
      </c>
      <c r="E107" s="20">
        <v>0</v>
      </c>
      <c r="F107" s="20">
        <v>0</v>
      </c>
      <c r="G107" s="20">
        <v>0</v>
      </c>
      <c r="H107" s="20">
        <v>1</v>
      </c>
      <c r="I107" s="18">
        <v>6.96</v>
      </c>
      <c r="J107" s="18">
        <v>19.546</v>
      </c>
      <c r="K107" s="21">
        <v>4</v>
      </c>
      <c r="L107" s="21">
        <v>1</v>
      </c>
      <c r="M107" s="21">
        <v>0</v>
      </c>
      <c r="N107" s="21">
        <v>0</v>
      </c>
      <c r="O107" s="21">
        <v>0</v>
      </c>
      <c r="P107" s="21">
        <v>-22.74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823</v>
      </c>
      <c r="B108" s="20" t="s">
        <v>259</v>
      </c>
      <c r="C108" s="20">
        <v>9007.439</v>
      </c>
      <c r="D108" s="20">
        <v>12870.375</v>
      </c>
      <c r="E108" s="20">
        <v>0</v>
      </c>
      <c r="F108" s="20">
        <v>0</v>
      </c>
      <c r="G108" s="20">
        <v>0</v>
      </c>
      <c r="H108" s="20">
        <v>1</v>
      </c>
      <c r="I108" s="18">
        <v>2.789</v>
      </c>
      <c r="J108" s="18">
        <v>31.966</v>
      </c>
      <c r="K108" s="21">
        <v>4</v>
      </c>
      <c r="L108" s="21">
        <v>1</v>
      </c>
      <c r="M108" s="21">
        <v>0</v>
      </c>
      <c r="N108" s="21">
        <v>0</v>
      </c>
      <c r="O108" s="21">
        <v>0</v>
      </c>
      <c r="P108" s="21">
        <v>-11.31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825</v>
      </c>
      <c r="B109" s="20" t="s">
        <v>260</v>
      </c>
      <c r="C109" s="20">
        <v>3356.467</v>
      </c>
      <c r="D109" s="20">
        <v>3630.328</v>
      </c>
      <c r="E109" s="20">
        <v>0</v>
      </c>
      <c r="F109" s="20">
        <v>0</v>
      </c>
      <c r="G109" s="20">
        <v>0</v>
      </c>
      <c r="H109" s="20">
        <v>1</v>
      </c>
      <c r="I109" s="18">
        <v>1.728</v>
      </c>
      <c r="J109" s="18">
        <v>9.141</v>
      </c>
      <c r="K109" s="21">
        <v>4</v>
      </c>
      <c r="L109" s="21">
        <v>1</v>
      </c>
      <c r="M109" s="21">
        <v>0</v>
      </c>
      <c r="N109" s="21">
        <v>0</v>
      </c>
      <c r="O109" s="21">
        <v>0</v>
      </c>
      <c r="P109" s="21">
        <v>-22.919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847</v>
      </c>
      <c r="B110" s="20" t="s">
        <v>261</v>
      </c>
      <c r="C110" s="20">
        <v>3318.515</v>
      </c>
      <c r="D110" s="20">
        <v>3727.561</v>
      </c>
      <c r="E110" s="20">
        <v>0</v>
      </c>
      <c r="F110" s="20">
        <v>0</v>
      </c>
      <c r="G110" s="20">
        <v>0</v>
      </c>
      <c r="H110" s="20">
        <v>1</v>
      </c>
      <c r="I110" s="18">
        <v>1.221</v>
      </c>
      <c r="J110" s="18">
        <v>12.06</v>
      </c>
      <c r="K110" s="21">
        <v>0</v>
      </c>
      <c r="L110" s="21">
        <v>2</v>
      </c>
      <c r="M110" s="21">
        <v>1</v>
      </c>
      <c r="N110" s="21">
        <v>-1</v>
      </c>
      <c r="O110" s="21">
        <v>0</v>
      </c>
      <c r="P110" s="21">
        <v>-11.415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854</v>
      </c>
      <c r="B111" s="20" t="s">
        <v>262</v>
      </c>
      <c r="C111" s="20">
        <v>5142.322</v>
      </c>
      <c r="D111" s="20">
        <v>6790.536</v>
      </c>
      <c r="E111" s="20">
        <v>0</v>
      </c>
      <c r="F111" s="20">
        <v>0</v>
      </c>
      <c r="G111" s="20">
        <v>0</v>
      </c>
      <c r="H111" s="20">
        <v>1</v>
      </c>
      <c r="I111" s="18">
        <v>8.167</v>
      </c>
      <c r="J111" s="18">
        <v>30.457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-3.395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856</v>
      </c>
      <c r="B112" s="20" t="s">
        <v>263</v>
      </c>
      <c r="C112" s="20">
        <v>6725.016</v>
      </c>
      <c r="D112" s="20">
        <v>8297.219</v>
      </c>
      <c r="E112" s="20">
        <v>0</v>
      </c>
      <c r="F112" s="20">
        <v>0</v>
      </c>
      <c r="G112" s="20">
        <v>0</v>
      </c>
      <c r="H112" s="20">
        <v>1</v>
      </c>
      <c r="I112" s="18">
        <v>1.482</v>
      </c>
      <c r="J112" s="18">
        <v>20.15</v>
      </c>
      <c r="K112" s="21">
        <v>3</v>
      </c>
      <c r="L112" s="21">
        <v>1</v>
      </c>
      <c r="M112" s="21">
        <v>0</v>
      </c>
      <c r="N112" s="21">
        <v>-1</v>
      </c>
      <c r="O112" s="21">
        <v>0</v>
      </c>
      <c r="P112" s="21">
        <v>-9.048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859</v>
      </c>
      <c r="B113" s="20" t="s">
        <v>264</v>
      </c>
      <c r="C113" s="20">
        <v>1712.074</v>
      </c>
      <c r="D113" s="20">
        <v>1964.474</v>
      </c>
      <c r="E113" s="20">
        <v>0</v>
      </c>
      <c r="F113" s="20">
        <v>0</v>
      </c>
      <c r="G113" s="20">
        <v>0</v>
      </c>
      <c r="H113" s="20">
        <v>1</v>
      </c>
      <c r="I113" s="18">
        <v>9.515</v>
      </c>
      <c r="J113" s="18">
        <v>21.141</v>
      </c>
      <c r="K113" s="21">
        <v>1</v>
      </c>
      <c r="L113" s="21">
        <v>2</v>
      </c>
      <c r="M113" s="21">
        <v>0</v>
      </c>
      <c r="N113" s="21">
        <v>0</v>
      </c>
      <c r="O113" s="21">
        <v>0</v>
      </c>
      <c r="P113" s="21">
        <v>4.355</v>
      </c>
      <c r="Q113" s="21">
        <v>0</v>
      </c>
      <c r="R113" s="21">
        <v>-1</v>
      </c>
      <c r="S113" s="22"/>
      <c r="T113" s="22"/>
      <c r="U113" s="22"/>
      <c r="V113" s="22"/>
      <c r="W113" s="22"/>
    </row>
    <row r="114" ht="16.5" spans="1:23">
      <c r="A114" s="20">
        <v>860</v>
      </c>
      <c r="B114" s="20" t="s">
        <v>265</v>
      </c>
      <c r="C114" s="20">
        <v>1172.951</v>
      </c>
      <c r="D114" s="20">
        <v>1298.636</v>
      </c>
      <c r="E114" s="20">
        <v>0</v>
      </c>
      <c r="F114" s="20">
        <v>0</v>
      </c>
      <c r="G114" s="20">
        <v>0</v>
      </c>
      <c r="H114" s="20">
        <v>1</v>
      </c>
      <c r="I114" s="18">
        <v>2.581</v>
      </c>
      <c r="J114" s="18">
        <v>12.01</v>
      </c>
      <c r="K114" s="21">
        <v>0</v>
      </c>
      <c r="L114" s="21">
        <v>1</v>
      </c>
      <c r="M114" s="21">
        <v>1</v>
      </c>
      <c r="N114" s="21">
        <v>-1</v>
      </c>
      <c r="O114" s="21">
        <v>0</v>
      </c>
      <c r="P114" s="21">
        <v>-6.219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861</v>
      </c>
      <c r="B115" s="20" t="s">
        <v>266</v>
      </c>
      <c r="C115" s="20">
        <v>2452.736</v>
      </c>
      <c r="D115" s="20">
        <v>2727.839</v>
      </c>
      <c r="E115" s="20">
        <v>0</v>
      </c>
      <c r="F115" s="20">
        <v>0</v>
      </c>
      <c r="G115" s="20">
        <v>0</v>
      </c>
      <c r="H115" s="20">
        <v>1</v>
      </c>
      <c r="I115" s="18">
        <v>5.677</v>
      </c>
      <c r="J115" s="18">
        <v>15.189</v>
      </c>
      <c r="K115" s="21">
        <v>4</v>
      </c>
      <c r="L115" s="21">
        <v>1</v>
      </c>
      <c r="M115" s="21">
        <v>0</v>
      </c>
      <c r="N115" s="21">
        <v>0</v>
      </c>
      <c r="O115" s="21">
        <v>0</v>
      </c>
      <c r="P115" s="21">
        <v>-22.268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904</v>
      </c>
      <c r="B116" s="20" t="s">
        <v>267</v>
      </c>
      <c r="C116" s="20">
        <v>5286.795</v>
      </c>
      <c r="D116" s="20">
        <v>6027.781</v>
      </c>
      <c r="E116" s="20">
        <v>0</v>
      </c>
      <c r="F116" s="20">
        <v>0</v>
      </c>
      <c r="G116" s="20">
        <v>0</v>
      </c>
      <c r="H116" s="20">
        <v>1</v>
      </c>
      <c r="I116" s="18">
        <v>1.286</v>
      </c>
      <c r="J116" s="18">
        <v>13.421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8.47</v>
      </c>
      <c r="Q116" s="21">
        <v>0</v>
      </c>
      <c r="R116" s="21">
        <v>-1</v>
      </c>
      <c r="S116" s="22"/>
      <c r="T116" s="22"/>
      <c r="U116" s="22"/>
      <c r="V116" s="22"/>
      <c r="W116" s="22"/>
    </row>
    <row r="117" ht="16.5" spans="1:23">
      <c r="A117" s="20">
        <v>905</v>
      </c>
      <c r="B117" s="20" t="s">
        <v>268</v>
      </c>
      <c r="C117" s="20">
        <v>6828.081</v>
      </c>
      <c r="D117" s="20">
        <v>8196.05</v>
      </c>
      <c r="E117" s="20">
        <v>0</v>
      </c>
      <c r="F117" s="20">
        <v>0</v>
      </c>
      <c r="G117" s="20">
        <v>0</v>
      </c>
      <c r="H117" s="20">
        <v>1</v>
      </c>
      <c r="I117" s="18">
        <v>1.361</v>
      </c>
      <c r="J117" s="18">
        <v>17.825</v>
      </c>
      <c r="K117" s="21">
        <v>4</v>
      </c>
      <c r="L117" s="21">
        <v>2</v>
      </c>
      <c r="M117" s="21">
        <v>0</v>
      </c>
      <c r="N117" s="21">
        <v>0</v>
      </c>
      <c r="O117" s="21">
        <v>-1</v>
      </c>
      <c r="P117" s="21">
        <v>-25.005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907</v>
      </c>
      <c r="B118" s="20" t="s">
        <v>269</v>
      </c>
      <c r="C118" s="20">
        <v>5986.783</v>
      </c>
      <c r="D118" s="20">
        <v>7001.803</v>
      </c>
      <c r="E118" s="20">
        <v>0</v>
      </c>
      <c r="F118" s="20">
        <v>0</v>
      </c>
      <c r="G118" s="20">
        <v>0</v>
      </c>
      <c r="H118" s="20">
        <v>1</v>
      </c>
      <c r="I118" s="18">
        <v>1.434</v>
      </c>
      <c r="J118" s="18">
        <v>15.723</v>
      </c>
      <c r="K118" s="21">
        <v>1</v>
      </c>
      <c r="L118" s="21">
        <v>0</v>
      </c>
      <c r="M118" s="21">
        <v>0</v>
      </c>
      <c r="N118" s="21">
        <v>-1</v>
      </c>
      <c r="O118" s="21">
        <v>0</v>
      </c>
      <c r="P118" s="21">
        <v>-2.84</v>
      </c>
      <c r="Q118" s="21">
        <v>-1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908</v>
      </c>
      <c r="B119" s="20" t="s">
        <v>270</v>
      </c>
      <c r="C119" s="20">
        <v>2213.472</v>
      </c>
      <c r="D119" s="20">
        <v>2540.22</v>
      </c>
      <c r="E119" s="20">
        <v>0</v>
      </c>
      <c r="F119" s="20">
        <v>0</v>
      </c>
      <c r="G119" s="20">
        <v>0</v>
      </c>
      <c r="H119" s="20">
        <v>1</v>
      </c>
      <c r="I119" s="18">
        <v>11.997</v>
      </c>
      <c r="J119" s="18">
        <v>23.317</v>
      </c>
      <c r="K119" s="21">
        <v>3</v>
      </c>
      <c r="L119" s="21">
        <v>1</v>
      </c>
      <c r="M119" s="21">
        <v>0</v>
      </c>
      <c r="N119" s="21">
        <v>0</v>
      </c>
      <c r="O119" s="21">
        <v>0</v>
      </c>
      <c r="P119" s="21">
        <v>-13.478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909</v>
      </c>
      <c r="B120" s="20" t="s">
        <v>271</v>
      </c>
      <c r="C120" s="20">
        <v>3439.006</v>
      </c>
      <c r="D120" s="20">
        <v>4621.742</v>
      </c>
      <c r="E120" s="20">
        <v>0</v>
      </c>
      <c r="F120" s="20">
        <v>0</v>
      </c>
      <c r="G120" s="20">
        <v>0</v>
      </c>
      <c r="H120" s="20">
        <v>1</v>
      </c>
      <c r="I120" s="18">
        <v>2.322</v>
      </c>
      <c r="J120" s="18">
        <v>27.318</v>
      </c>
      <c r="K120" s="21">
        <v>4</v>
      </c>
      <c r="L120" s="21">
        <v>1</v>
      </c>
      <c r="M120" s="21">
        <v>0</v>
      </c>
      <c r="N120" s="21">
        <v>0</v>
      </c>
      <c r="O120" s="21">
        <v>0</v>
      </c>
      <c r="P120" s="21">
        <v>-16.91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922</v>
      </c>
      <c r="B121" s="20" t="s">
        <v>272</v>
      </c>
      <c r="C121" s="20">
        <v>5395.327</v>
      </c>
      <c r="D121" s="20">
        <v>5832.91</v>
      </c>
      <c r="E121" s="20">
        <v>0</v>
      </c>
      <c r="F121" s="20">
        <v>0</v>
      </c>
      <c r="G121" s="20">
        <v>0</v>
      </c>
      <c r="H121" s="20">
        <v>1</v>
      </c>
      <c r="I121" s="18">
        <v>0.284</v>
      </c>
      <c r="J121" s="18">
        <v>7.765</v>
      </c>
      <c r="K121" s="21">
        <v>0</v>
      </c>
      <c r="L121" s="21">
        <v>2</v>
      </c>
      <c r="M121" s="21">
        <v>0</v>
      </c>
      <c r="N121" s="21">
        <v>0</v>
      </c>
      <c r="O121" s="21">
        <v>0</v>
      </c>
      <c r="P121" s="21">
        <v>1.998</v>
      </c>
      <c r="Q121" s="21">
        <v>0</v>
      </c>
      <c r="R121" s="21">
        <v>-1</v>
      </c>
      <c r="S121" s="22"/>
      <c r="T121" s="22"/>
      <c r="U121" s="22"/>
      <c r="V121" s="22"/>
      <c r="W121" s="22"/>
    </row>
    <row r="122" ht="16.5" spans="1:23">
      <c r="A122" s="20">
        <v>923</v>
      </c>
      <c r="B122" s="20" t="s">
        <v>273</v>
      </c>
      <c r="C122" s="20">
        <v>253.309</v>
      </c>
      <c r="D122" s="20">
        <v>254.388</v>
      </c>
      <c r="E122" s="20">
        <v>0</v>
      </c>
      <c r="F122" s="20">
        <v>0</v>
      </c>
      <c r="G122" s="20">
        <v>0</v>
      </c>
      <c r="H122" s="20">
        <v>1</v>
      </c>
      <c r="I122" s="18">
        <v>0.339</v>
      </c>
      <c r="J122" s="18">
        <v>0.762</v>
      </c>
      <c r="K122" s="21">
        <v>3</v>
      </c>
      <c r="L122" s="21">
        <v>1</v>
      </c>
      <c r="M122" s="21">
        <v>0</v>
      </c>
      <c r="N122" s="21">
        <v>-1</v>
      </c>
      <c r="O122" s="21">
        <v>0</v>
      </c>
      <c r="P122" s="21">
        <v>-9.786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926</v>
      </c>
      <c r="B123" s="20" t="s">
        <v>274</v>
      </c>
      <c r="C123" s="20">
        <v>2260.132</v>
      </c>
      <c r="D123" s="20">
        <v>2469.233</v>
      </c>
      <c r="E123" s="20">
        <v>0</v>
      </c>
      <c r="F123" s="20">
        <v>0</v>
      </c>
      <c r="G123" s="20">
        <v>0</v>
      </c>
      <c r="H123" s="20">
        <v>1</v>
      </c>
      <c r="I123" s="18">
        <v>1.755</v>
      </c>
      <c r="J123" s="18">
        <v>10.075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20.18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928</v>
      </c>
      <c r="B124" s="20" t="s">
        <v>275</v>
      </c>
      <c r="C124" s="20">
        <v>2790.093</v>
      </c>
      <c r="D124" s="20">
        <v>3211.357</v>
      </c>
      <c r="E124" s="20">
        <v>0</v>
      </c>
      <c r="F124" s="20">
        <v>0</v>
      </c>
      <c r="G124" s="20">
        <v>0</v>
      </c>
      <c r="H124" s="20">
        <v>1</v>
      </c>
      <c r="I124" s="18">
        <v>13.87</v>
      </c>
      <c r="J124" s="18">
        <v>25.168</v>
      </c>
      <c r="K124" s="21">
        <v>3</v>
      </c>
      <c r="L124" s="21">
        <v>0</v>
      </c>
      <c r="M124" s="21">
        <v>0</v>
      </c>
      <c r="N124" s="21">
        <v>-1</v>
      </c>
      <c r="O124" s="21">
        <v>0</v>
      </c>
      <c r="P124" s="21">
        <v>-22.502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929</v>
      </c>
      <c r="B125" s="20" t="s">
        <v>276</v>
      </c>
      <c r="C125" s="20">
        <v>3807.712</v>
      </c>
      <c r="D125" s="20">
        <v>5069.593</v>
      </c>
      <c r="E125" s="20">
        <v>0</v>
      </c>
      <c r="F125" s="20">
        <v>0</v>
      </c>
      <c r="G125" s="20">
        <v>0</v>
      </c>
      <c r="H125" s="20">
        <v>1</v>
      </c>
      <c r="I125" s="18">
        <v>4.837</v>
      </c>
      <c r="J125" s="18">
        <v>28.524</v>
      </c>
      <c r="K125" s="21">
        <v>4</v>
      </c>
      <c r="L125" s="21">
        <v>2</v>
      </c>
      <c r="M125" s="21">
        <v>0</v>
      </c>
      <c r="N125" s="21">
        <v>0</v>
      </c>
      <c r="O125" s="21">
        <v>-1</v>
      </c>
      <c r="P125" s="21">
        <v>-11.355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944</v>
      </c>
      <c r="B126" s="20" t="s">
        <v>277</v>
      </c>
      <c r="C126" s="20">
        <v>4569.423</v>
      </c>
      <c r="D126" s="20">
        <v>6082.28</v>
      </c>
      <c r="E126" s="20">
        <v>0</v>
      </c>
      <c r="F126" s="20">
        <v>0</v>
      </c>
      <c r="G126" s="20">
        <v>0</v>
      </c>
      <c r="H126" s="20">
        <v>1</v>
      </c>
      <c r="I126" s="18">
        <v>5.988</v>
      </c>
      <c r="J126" s="18">
        <v>29.372</v>
      </c>
      <c r="K126" s="21">
        <v>2</v>
      </c>
      <c r="L126" s="21">
        <v>2</v>
      </c>
      <c r="M126" s="21">
        <v>0</v>
      </c>
      <c r="N126" s="21">
        <v>-1</v>
      </c>
      <c r="O126" s="21">
        <v>0</v>
      </c>
      <c r="P126" s="21">
        <v>-0.555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949</v>
      </c>
      <c r="B127" s="20" t="s">
        <v>278</v>
      </c>
      <c r="C127" s="20">
        <v>5530.127</v>
      </c>
      <c r="D127" s="20">
        <v>5990.855</v>
      </c>
      <c r="E127" s="20">
        <v>0</v>
      </c>
      <c r="F127" s="20">
        <v>0</v>
      </c>
      <c r="G127" s="20">
        <v>0</v>
      </c>
      <c r="H127" s="20">
        <v>1</v>
      </c>
      <c r="I127" s="18">
        <v>0.028</v>
      </c>
      <c r="J127" s="18">
        <v>7.716</v>
      </c>
      <c r="K127" s="21">
        <v>3</v>
      </c>
      <c r="L127" s="21">
        <v>1</v>
      </c>
      <c r="M127" s="21">
        <v>0</v>
      </c>
      <c r="N127" s="21">
        <v>0</v>
      </c>
      <c r="O127" s="21">
        <v>0</v>
      </c>
      <c r="P127" s="21">
        <v>-11.802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961</v>
      </c>
      <c r="B128" s="20" t="s">
        <v>279</v>
      </c>
      <c r="C128" s="20">
        <v>4350.221</v>
      </c>
      <c r="D128" s="20">
        <v>5780.899</v>
      </c>
      <c r="E128" s="20">
        <v>0</v>
      </c>
      <c r="F128" s="20">
        <v>0</v>
      </c>
      <c r="G128" s="20">
        <v>0</v>
      </c>
      <c r="H128" s="20">
        <v>1</v>
      </c>
      <c r="I128" s="18">
        <v>6.441</v>
      </c>
      <c r="J128" s="18">
        <v>29.596</v>
      </c>
      <c r="K128" s="21">
        <v>4</v>
      </c>
      <c r="L128" s="21">
        <v>1</v>
      </c>
      <c r="M128" s="21">
        <v>0</v>
      </c>
      <c r="N128" s="21">
        <v>0</v>
      </c>
      <c r="O128" s="21">
        <v>0</v>
      </c>
      <c r="P128" s="21">
        <v>-18.925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966</v>
      </c>
      <c r="B129" s="20" t="s">
        <v>280</v>
      </c>
      <c r="C129" s="20">
        <v>8351.606</v>
      </c>
      <c r="D129" s="20">
        <v>9533.325</v>
      </c>
      <c r="E129" s="20">
        <v>0</v>
      </c>
      <c r="F129" s="20">
        <v>0</v>
      </c>
      <c r="G129" s="20">
        <v>0</v>
      </c>
      <c r="H129" s="20">
        <v>1</v>
      </c>
      <c r="I129" s="18">
        <v>2.218</v>
      </c>
      <c r="J129" s="18">
        <v>14.339</v>
      </c>
      <c r="K129" s="21">
        <v>4</v>
      </c>
      <c r="L129" s="21">
        <v>1</v>
      </c>
      <c r="M129" s="21">
        <v>0</v>
      </c>
      <c r="N129" s="21">
        <v>1</v>
      </c>
      <c r="O129" s="21">
        <v>0</v>
      </c>
      <c r="P129" s="21">
        <v>-28.02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979</v>
      </c>
      <c r="B130" s="20" t="s">
        <v>281</v>
      </c>
      <c r="C130" s="20">
        <v>6080.983</v>
      </c>
      <c r="D130" s="20">
        <v>7648.527</v>
      </c>
      <c r="E130" s="20">
        <v>0</v>
      </c>
      <c r="F130" s="20">
        <v>0</v>
      </c>
      <c r="G130" s="20">
        <v>0</v>
      </c>
      <c r="H130" s="20">
        <v>1</v>
      </c>
      <c r="I130" s="18">
        <v>8.025</v>
      </c>
      <c r="J130" s="18">
        <v>26.875</v>
      </c>
      <c r="K130" s="21">
        <v>4</v>
      </c>
      <c r="L130" s="21">
        <v>1</v>
      </c>
      <c r="M130" s="21">
        <v>0</v>
      </c>
      <c r="N130" s="21">
        <v>0</v>
      </c>
      <c r="O130" s="21">
        <v>0</v>
      </c>
      <c r="P130" s="21">
        <v>5.349</v>
      </c>
      <c r="Q130" s="21">
        <v>0</v>
      </c>
      <c r="R130" s="21">
        <v>1</v>
      </c>
      <c r="S130" s="22"/>
      <c r="T130" s="22"/>
      <c r="U130" s="22"/>
      <c r="V130" s="22"/>
      <c r="W130" s="22"/>
    </row>
    <row r="131" ht="16.5" spans="1:23">
      <c r="A131" s="20">
        <v>982</v>
      </c>
      <c r="B131" s="20" t="s">
        <v>282</v>
      </c>
      <c r="C131" s="20">
        <v>8383.632</v>
      </c>
      <c r="D131" s="20">
        <v>9805.749</v>
      </c>
      <c r="E131" s="20">
        <v>0</v>
      </c>
      <c r="F131" s="20">
        <v>0</v>
      </c>
      <c r="G131" s="20">
        <v>0</v>
      </c>
      <c r="H131" s="20">
        <v>1</v>
      </c>
      <c r="I131" s="18">
        <v>0.965</v>
      </c>
      <c r="J131" s="18">
        <v>15.328</v>
      </c>
      <c r="K131" s="21">
        <v>0</v>
      </c>
      <c r="L131" s="21">
        <v>2</v>
      </c>
      <c r="M131" s="21">
        <v>1</v>
      </c>
      <c r="N131" s="21">
        <v>-1</v>
      </c>
      <c r="O131" s="21">
        <v>0</v>
      </c>
      <c r="P131" s="21">
        <v>-4.632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986</v>
      </c>
      <c r="B132" s="20" t="s">
        <v>283</v>
      </c>
      <c r="C132" s="20">
        <v>2221.021</v>
      </c>
      <c r="D132" s="20">
        <v>2576.239</v>
      </c>
      <c r="E132" s="20">
        <v>0</v>
      </c>
      <c r="F132" s="20">
        <v>0</v>
      </c>
      <c r="G132" s="20">
        <v>0</v>
      </c>
      <c r="H132" s="20">
        <v>1</v>
      </c>
      <c r="I132" s="18">
        <v>14.729</v>
      </c>
      <c r="J132" s="18">
        <v>26.486</v>
      </c>
      <c r="K132" s="21">
        <v>1</v>
      </c>
      <c r="L132" s="21">
        <v>2</v>
      </c>
      <c r="M132" s="21">
        <v>1</v>
      </c>
      <c r="N132" s="21">
        <v>-1</v>
      </c>
      <c r="O132" s="21">
        <v>0</v>
      </c>
      <c r="P132" s="21">
        <v>-3.009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987</v>
      </c>
      <c r="B133" s="20" t="s">
        <v>284</v>
      </c>
      <c r="C133" s="20">
        <v>4306.132</v>
      </c>
      <c r="D133" s="20">
        <v>5668.101</v>
      </c>
      <c r="E133" s="20">
        <v>0</v>
      </c>
      <c r="F133" s="20">
        <v>0</v>
      </c>
      <c r="G133" s="20">
        <v>0</v>
      </c>
      <c r="H133" s="20">
        <v>1</v>
      </c>
      <c r="I133" s="18">
        <v>4.834</v>
      </c>
      <c r="J133" s="18">
        <v>27.701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5.784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399009</v>
      </c>
      <c r="B134" s="20" t="s">
        <v>285</v>
      </c>
      <c r="C134" s="20">
        <v>4747.749</v>
      </c>
      <c r="D134" s="20">
        <v>5783.976</v>
      </c>
      <c r="E134" s="20">
        <v>0</v>
      </c>
      <c r="F134" s="20">
        <v>0</v>
      </c>
      <c r="G134" s="20">
        <v>0</v>
      </c>
      <c r="H134" s="20">
        <v>1</v>
      </c>
      <c r="I134" s="18">
        <v>1.72</v>
      </c>
      <c r="J134" s="18">
        <v>19.327</v>
      </c>
      <c r="K134" s="21">
        <v>4</v>
      </c>
      <c r="L134" s="21">
        <v>2</v>
      </c>
      <c r="M134" s="21">
        <v>0</v>
      </c>
      <c r="N134" s="21">
        <v>0</v>
      </c>
      <c r="O134" s="21">
        <v>0</v>
      </c>
      <c r="P134" s="21">
        <v>-34.591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399232</v>
      </c>
      <c r="B135" s="20" t="s">
        <v>286</v>
      </c>
      <c r="C135" s="20">
        <v>3536.68</v>
      </c>
      <c r="D135" s="20">
        <v>5045.972</v>
      </c>
      <c r="E135" s="20">
        <v>0</v>
      </c>
      <c r="F135" s="20">
        <v>0</v>
      </c>
      <c r="G135" s="20">
        <v>0</v>
      </c>
      <c r="H135" s="20">
        <v>1</v>
      </c>
      <c r="I135" s="18">
        <v>7.685</v>
      </c>
      <c r="J135" s="18">
        <v>35.297</v>
      </c>
      <c r="K135" s="21">
        <v>4</v>
      </c>
      <c r="L135" s="21">
        <v>2</v>
      </c>
      <c r="M135" s="21">
        <v>0</v>
      </c>
      <c r="N135" s="21">
        <v>0</v>
      </c>
      <c r="O135" s="21">
        <v>0</v>
      </c>
      <c r="P135" s="21">
        <v>-0.447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399234</v>
      </c>
      <c r="B136" s="20" t="s">
        <v>287</v>
      </c>
      <c r="C136" s="20">
        <v>900.778</v>
      </c>
      <c r="D136" s="20">
        <v>1019.351</v>
      </c>
      <c r="E136" s="20">
        <v>0</v>
      </c>
      <c r="F136" s="20">
        <v>0</v>
      </c>
      <c r="G136" s="20">
        <v>0</v>
      </c>
      <c r="H136" s="20">
        <v>1</v>
      </c>
      <c r="I136" s="18">
        <v>6.995</v>
      </c>
      <c r="J136" s="18">
        <v>17.813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0.189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399244</v>
      </c>
      <c r="B137" s="20" t="s">
        <v>288</v>
      </c>
      <c r="C137" s="20">
        <v>591.455</v>
      </c>
      <c r="D137" s="20">
        <v>666.004</v>
      </c>
      <c r="E137" s="20">
        <v>0</v>
      </c>
      <c r="F137" s="20">
        <v>0</v>
      </c>
      <c r="G137" s="20">
        <v>0</v>
      </c>
      <c r="H137" s="20">
        <v>1</v>
      </c>
      <c r="I137" s="18">
        <v>1.171</v>
      </c>
      <c r="J137" s="18">
        <v>12.233</v>
      </c>
      <c r="K137" s="21">
        <v>4</v>
      </c>
      <c r="L137" s="21">
        <v>2</v>
      </c>
      <c r="M137" s="21">
        <v>0</v>
      </c>
      <c r="N137" s="21">
        <v>0</v>
      </c>
      <c r="O137" s="21">
        <v>0</v>
      </c>
      <c r="P137" s="21">
        <v>-6.782</v>
      </c>
      <c r="Q137" s="21">
        <v>0</v>
      </c>
      <c r="R137" s="21">
        <v>-1</v>
      </c>
      <c r="S137" s="22"/>
      <c r="T137" s="22"/>
      <c r="U137" s="22"/>
      <c r="V137" s="22"/>
      <c r="W137" s="22"/>
    </row>
    <row r="138" ht="16.5" spans="1:23">
      <c r="A138" s="20">
        <v>399267</v>
      </c>
      <c r="B138" s="20" t="s">
        <v>289</v>
      </c>
      <c r="C138" s="20">
        <v>1987.792</v>
      </c>
      <c r="D138" s="20">
        <v>2492.775</v>
      </c>
      <c r="E138" s="20">
        <v>0</v>
      </c>
      <c r="F138" s="20">
        <v>0</v>
      </c>
      <c r="G138" s="20">
        <v>0</v>
      </c>
      <c r="H138" s="20">
        <v>1</v>
      </c>
      <c r="I138" s="18">
        <v>1.988</v>
      </c>
      <c r="J138" s="18">
        <v>21.843</v>
      </c>
      <c r="K138" s="21">
        <v>2</v>
      </c>
      <c r="L138" s="21">
        <v>2</v>
      </c>
      <c r="M138" s="21">
        <v>0</v>
      </c>
      <c r="N138" s="21">
        <v>-1</v>
      </c>
      <c r="O138" s="21">
        <v>0</v>
      </c>
      <c r="P138" s="21">
        <v>-1.656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399268</v>
      </c>
      <c r="B139" s="20" t="s">
        <v>290</v>
      </c>
      <c r="C139" s="20">
        <v>1860.855</v>
      </c>
      <c r="D139" s="20">
        <v>2310.354</v>
      </c>
      <c r="E139" s="20">
        <v>0</v>
      </c>
      <c r="F139" s="20">
        <v>0</v>
      </c>
      <c r="G139" s="20">
        <v>0</v>
      </c>
      <c r="H139" s="20">
        <v>1</v>
      </c>
      <c r="I139" s="18">
        <v>2.078</v>
      </c>
      <c r="J139" s="18">
        <v>21.13</v>
      </c>
      <c r="K139" s="21">
        <v>4</v>
      </c>
      <c r="L139" s="21">
        <v>1</v>
      </c>
      <c r="M139" s="21">
        <v>0</v>
      </c>
      <c r="N139" s="21">
        <v>0</v>
      </c>
      <c r="O139" s="21">
        <v>0</v>
      </c>
      <c r="P139" s="21">
        <v>-2.435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399289</v>
      </c>
      <c r="B140" s="20" t="s">
        <v>291</v>
      </c>
      <c r="C140" s="20">
        <v>120.396</v>
      </c>
      <c r="D140" s="20">
        <v>121.239</v>
      </c>
      <c r="E140" s="20">
        <v>0</v>
      </c>
      <c r="F140" s="20">
        <v>0</v>
      </c>
      <c r="G140" s="20">
        <v>0</v>
      </c>
      <c r="H140" s="20">
        <v>1</v>
      </c>
      <c r="I140" s="18">
        <v>0.22</v>
      </c>
      <c r="J140" s="18">
        <v>0.914</v>
      </c>
      <c r="K140" s="21">
        <v>3</v>
      </c>
      <c r="L140" s="21">
        <v>1</v>
      </c>
      <c r="M140" s="21">
        <v>0</v>
      </c>
      <c r="N140" s="21">
        <v>-1</v>
      </c>
      <c r="O140" s="21">
        <v>0</v>
      </c>
      <c r="P140" s="21">
        <v>-4.545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399298</v>
      </c>
      <c r="B141" s="20" t="s">
        <v>292</v>
      </c>
      <c r="C141" s="20">
        <v>213.193</v>
      </c>
      <c r="D141" s="20">
        <v>214.365</v>
      </c>
      <c r="E141" s="20">
        <v>0</v>
      </c>
      <c r="F141" s="20">
        <v>0</v>
      </c>
      <c r="G141" s="20">
        <v>0</v>
      </c>
      <c r="H141" s="20">
        <v>1</v>
      </c>
      <c r="I141" s="18">
        <v>0.393</v>
      </c>
      <c r="J141" s="18">
        <v>0.937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-2.399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399299</v>
      </c>
      <c r="B142" s="20" t="s">
        <v>293</v>
      </c>
      <c r="C142" s="20">
        <v>245.265</v>
      </c>
      <c r="D142" s="20">
        <v>246.837</v>
      </c>
      <c r="E142" s="20">
        <v>0</v>
      </c>
      <c r="F142" s="20">
        <v>0</v>
      </c>
      <c r="G142" s="20">
        <v>0</v>
      </c>
      <c r="H142" s="20">
        <v>1</v>
      </c>
      <c r="I142" s="18">
        <v>0.397</v>
      </c>
      <c r="J142" s="18">
        <v>1.031</v>
      </c>
      <c r="K142" s="21">
        <v>4</v>
      </c>
      <c r="L142" s="21">
        <v>1</v>
      </c>
      <c r="M142" s="21">
        <v>0</v>
      </c>
      <c r="N142" s="21">
        <v>0</v>
      </c>
      <c r="O142" s="21">
        <v>0</v>
      </c>
      <c r="P142" s="21">
        <v>-0.981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399301</v>
      </c>
      <c r="B143" s="20" t="s">
        <v>294</v>
      </c>
      <c r="C143" s="20">
        <v>217.04</v>
      </c>
      <c r="D143" s="20">
        <v>218.233</v>
      </c>
      <c r="E143" s="20">
        <v>0</v>
      </c>
      <c r="F143" s="20">
        <v>0</v>
      </c>
      <c r="G143" s="20">
        <v>0</v>
      </c>
      <c r="H143" s="20">
        <v>1</v>
      </c>
      <c r="I143" s="18">
        <v>0.393</v>
      </c>
      <c r="J143" s="18">
        <v>0.937</v>
      </c>
      <c r="K143" s="21">
        <v>2</v>
      </c>
      <c r="L143" s="21">
        <v>0</v>
      </c>
      <c r="M143" s="21">
        <v>1</v>
      </c>
      <c r="N143" s="21">
        <v>-1</v>
      </c>
      <c r="O143" s="21">
        <v>0</v>
      </c>
      <c r="P143" s="21">
        <v>-2.549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399302</v>
      </c>
      <c r="B144" s="20" t="s">
        <v>295</v>
      </c>
      <c r="C144" s="20">
        <v>220.194</v>
      </c>
      <c r="D144" s="20">
        <v>221.188</v>
      </c>
      <c r="E144" s="20">
        <v>0</v>
      </c>
      <c r="F144" s="20">
        <v>0</v>
      </c>
      <c r="G144" s="20">
        <v>0</v>
      </c>
      <c r="H144" s="20">
        <v>1</v>
      </c>
      <c r="I144" s="18">
        <v>0.258</v>
      </c>
      <c r="J144" s="18">
        <v>0.707</v>
      </c>
      <c r="K144" s="21">
        <v>0</v>
      </c>
      <c r="L144" s="21">
        <v>2</v>
      </c>
      <c r="M144" s="21">
        <v>1</v>
      </c>
      <c r="N144" s="21">
        <v>-1</v>
      </c>
      <c r="O144" s="21">
        <v>0</v>
      </c>
      <c r="P144" s="21">
        <v>-8.015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399315</v>
      </c>
      <c r="B145" s="20" t="s">
        <v>296</v>
      </c>
      <c r="C145" s="20">
        <v>4370.013</v>
      </c>
      <c r="D145" s="20">
        <v>5143.871</v>
      </c>
      <c r="E145" s="20">
        <v>0</v>
      </c>
      <c r="F145" s="20">
        <v>0</v>
      </c>
      <c r="G145" s="20">
        <v>0</v>
      </c>
      <c r="H145" s="20">
        <v>1</v>
      </c>
      <c r="I145" s="18">
        <v>2.669</v>
      </c>
      <c r="J145" s="18">
        <v>17.312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-3.438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399319</v>
      </c>
      <c r="B146" s="20" t="s">
        <v>297</v>
      </c>
      <c r="C146" s="20">
        <v>2946.671</v>
      </c>
      <c r="D146" s="20">
        <v>3786.595</v>
      </c>
      <c r="E146" s="20">
        <v>0</v>
      </c>
      <c r="F146" s="20">
        <v>0</v>
      </c>
      <c r="G146" s="20">
        <v>0</v>
      </c>
      <c r="H146" s="20">
        <v>1</v>
      </c>
      <c r="I146" s="18">
        <v>4.874</v>
      </c>
      <c r="J146" s="18">
        <v>25.975</v>
      </c>
      <c r="K146" s="21">
        <v>2</v>
      </c>
      <c r="L146" s="21">
        <v>1</v>
      </c>
      <c r="M146" s="21">
        <v>0</v>
      </c>
      <c r="N146" s="21">
        <v>0</v>
      </c>
      <c r="O146" s="21">
        <v>0</v>
      </c>
      <c r="P146" s="21">
        <v>-3.206</v>
      </c>
      <c r="Q146" s="21">
        <v>-1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399326</v>
      </c>
      <c r="B147" s="20" t="s">
        <v>298</v>
      </c>
      <c r="C147" s="20">
        <v>5464.937</v>
      </c>
      <c r="D147" s="20">
        <v>6677.392</v>
      </c>
      <c r="E147" s="20">
        <v>0</v>
      </c>
      <c r="F147" s="20">
        <v>0</v>
      </c>
      <c r="G147" s="20">
        <v>0</v>
      </c>
      <c r="H147" s="20">
        <v>1</v>
      </c>
      <c r="I147" s="18">
        <v>3.011</v>
      </c>
      <c r="J147" s="18">
        <v>20.622</v>
      </c>
      <c r="K147" s="21">
        <v>3</v>
      </c>
      <c r="L147" s="21">
        <v>1</v>
      </c>
      <c r="M147" s="21">
        <v>0</v>
      </c>
      <c r="N147" s="21">
        <v>-1</v>
      </c>
      <c r="O147" s="21">
        <v>0</v>
      </c>
      <c r="P147" s="21">
        <v>-6.46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399335</v>
      </c>
      <c r="B148" s="20" t="s">
        <v>299</v>
      </c>
      <c r="C148" s="20">
        <v>4032.697</v>
      </c>
      <c r="D148" s="20">
        <v>4643.866</v>
      </c>
      <c r="E148" s="20">
        <v>0</v>
      </c>
      <c r="F148" s="20">
        <v>0</v>
      </c>
      <c r="G148" s="20">
        <v>0</v>
      </c>
      <c r="H148" s="20">
        <v>1</v>
      </c>
      <c r="I148" s="18">
        <v>0.895</v>
      </c>
      <c r="J148" s="18">
        <v>13.938</v>
      </c>
      <c r="K148" s="21">
        <v>3</v>
      </c>
      <c r="L148" s="21">
        <v>0</v>
      </c>
      <c r="M148" s="21">
        <v>0</v>
      </c>
      <c r="N148" s="21">
        <v>-1</v>
      </c>
      <c r="O148" s="21">
        <v>0</v>
      </c>
      <c r="P148" s="21">
        <v>-4.088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399365</v>
      </c>
      <c r="B149" s="20" t="s">
        <v>300</v>
      </c>
      <c r="C149" s="20">
        <v>12606.155</v>
      </c>
      <c r="D149" s="20">
        <v>14486.242</v>
      </c>
      <c r="E149" s="20">
        <v>0</v>
      </c>
      <c r="F149" s="20">
        <v>0</v>
      </c>
      <c r="G149" s="20">
        <v>0</v>
      </c>
      <c r="H149" s="20">
        <v>1</v>
      </c>
      <c r="I149" s="18">
        <v>3.15</v>
      </c>
      <c r="J149" s="18">
        <v>15.719</v>
      </c>
      <c r="K149" s="21">
        <v>3</v>
      </c>
      <c r="L149" s="21">
        <v>0</v>
      </c>
      <c r="M149" s="21">
        <v>0</v>
      </c>
      <c r="N149" s="21">
        <v>-1</v>
      </c>
      <c r="O149" s="21">
        <v>0</v>
      </c>
      <c r="P149" s="21">
        <v>-3.946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399366</v>
      </c>
      <c r="B150" s="20" t="s">
        <v>301</v>
      </c>
      <c r="C150" s="20">
        <v>2336.778</v>
      </c>
      <c r="D150" s="20">
        <v>3072.413</v>
      </c>
      <c r="E150" s="20">
        <v>0</v>
      </c>
      <c r="F150" s="20">
        <v>0</v>
      </c>
      <c r="G150" s="20">
        <v>0</v>
      </c>
      <c r="H150" s="20">
        <v>1</v>
      </c>
      <c r="I150" s="18">
        <v>1.705</v>
      </c>
      <c r="J150" s="18">
        <v>25.24</v>
      </c>
      <c r="K150" s="21">
        <v>2</v>
      </c>
      <c r="L150" s="21">
        <v>0</v>
      </c>
      <c r="M150" s="21">
        <v>0</v>
      </c>
      <c r="N150" s="21">
        <v>-1</v>
      </c>
      <c r="O150" s="21">
        <v>0</v>
      </c>
      <c r="P150" s="21">
        <v>-5.998</v>
      </c>
      <c r="Q150" s="21">
        <v>-1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399374</v>
      </c>
      <c r="B151" s="20" t="s">
        <v>302</v>
      </c>
      <c r="C151" s="20">
        <v>4155.813</v>
      </c>
      <c r="D151" s="20">
        <v>5008.153</v>
      </c>
      <c r="E151" s="20">
        <v>0</v>
      </c>
      <c r="F151" s="20">
        <v>0</v>
      </c>
      <c r="G151" s="20">
        <v>0</v>
      </c>
      <c r="H151" s="20">
        <v>1</v>
      </c>
      <c r="I151" s="18">
        <v>5.144</v>
      </c>
      <c r="J151" s="18">
        <v>21.287</v>
      </c>
      <c r="K151" s="21">
        <v>0</v>
      </c>
      <c r="L151" s="21">
        <v>1</v>
      </c>
      <c r="M151" s="21">
        <v>1</v>
      </c>
      <c r="N151" s="21">
        <v>-1</v>
      </c>
      <c r="O151" s="21">
        <v>0</v>
      </c>
      <c r="P151" s="21">
        <v>-1.18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399375</v>
      </c>
      <c r="B152" s="20" t="s">
        <v>303</v>
      </c>
      <c r="C152" s="20">
        <v>5515.132</v>
      </c>
      <c r="D152" s="20">
        <v>6424.749</v>
      </c>
      <c r="E152" s="20">
        <v>0</v>
      </c>
      <c r="F152" s="20">
        <v>0</v>
      </c>
      <c r="G152" s="20">
        <v>0</v>
      </c>
      <c r="H152" s="20">
        <v>1</v>
      </c>
      <c r="I152" s="18">
        <v>6.923</v>
      </c>
      <c r="J152" s="18">
        <v>20.101</v>
      </c>
      <c r="K152" s="21">
        <v>3</v>
      </c>
      <c r="L152" s="21">
        <v>0</v>
      </c>
      <c r="M152" s="21">
        <v>0</v>
      </c>
      <c r="N152" s="21">
        <v>-1</v>
      </c>
      <c r="O152" s="21">
        <v>0</v>
      </c>
      <c r="P152" s="21">
        <v>-10.448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399381</v>
      </c>
      <c r="B153" s="20" t="s">
        <v>304</v>
      </c>
      <c r="C153" s="20">
        <v>2898.761</v>
      </c>
      <c r="D153" s="20">
        <v>3333.04</v>
      </c>
      <c r="E153" s="20">
        <v>0</v>
      </c>
      <c r="F153" s="20">
        <v>0</v>
      </c>
      <c r="G153" s="20">
        <v>0</v>
      </c>
      <c r="H153" s="20">
        <v>1</v>
      </c>
      <c r="I153" s="18">
        <v>14.128</v>
      </c>
      <c r="J153" s="18">
        <v>25.317</v>
      </c>
      <c r="K153" s="21">
        <v>4</v>
      </c>
      <c r="L153" s="21">
        <v>0</v>
      </c>
      <c r="M153" s="21">
        <v>0</v>
      </c>
      <c r="N153" s="21">
        <v>0</v>
      </c>
      <c r="O153" s="21">
        <v>0</v>
      </c>
      <c r="P153" s="21">
        <v>-3.69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399382</v>
      </c>
      <c r="B154" s="20" t="s">
        <v>305</v>
      </c>
      <c r="C154" s="20">
        <v>3270.216</v>
      </c>
      <c r="D154" s="20">
        <v>4302.319</v>
      </c>
      <c r="E154" s="20">
        <v>0</v>
      </c>
      <c r="F154" s="20">
        <v>0</v>
      </c>
      <c r="G154" s="20">
        <v>0</v>
      </c>
      <c r="H154" s="20">
        <v>1</v>
      </c>
      <c r="I154" s="18">
        <v>5.002</v>
      </c>
      <c r="J154" s="18">
        <v>27.791</v>
      </c>
      <c r="K154" s="21">
        <v>2</v>
      </c>
      <c r="L154" s="21">
        <v>0</v>
      </c>
      <c r="M154" s="21">
        <v>0</v>
      </c>
      <c r="N154" s="21">
        <v>-1</v>
      </c>
      <c r="O154" s="21">
        <v>0</v>
      </c>
      <c r="P154" s="21">
        <v>-3.921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399389</v>
      </c>
      <c r="B155" s="20" t="s">
        <v>306</v>
      </c>
      <c r="C155" s="20">
        <v>6736.676</v>
      </c>
      <c r="D155" s="20">
        <v>8812.853</v>
      </c>
      <c r="E155" s="20">
        <v>0</v>
      </c>
      <c r="F155" s="20">
        <v>0</v>
      </c>
      <c r="G155" s="20">
        <v>0</v>
      </c>
      <c r="H155" s="20">
        <v>1</v>
      </c>
      <c r="I155" s="18">
        <v>3.097</v>
      </c>
      <c r="J155" s="18">
        <v>25.926</v>
      </c>
      <c r="K155" s="21">
        <v>4</v>
      </c>
      <c r="L155" s="21">
        <v>1</v>
      </c>
      <c r="M155" s="21">
        <v>0</v>
      </c>
      <c r="N155" s="21">
        <v>0</v>
      </c>
      <c r="O155" s="21">
        <v>0</v>
      </c>
      <c r="P155" s="21">
        <v>-4.987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399395</v>
      </c>
      <c r="B156" s="20" t="s">
        <v>307</v>
      </c>
      <c r="C156" s="20">
        <v>8089.581</v>
      </c>
      <c r="D156" s="20">
        <v>11477.071</v>
      </c>
      <c r="E156" s="20">
        <v>0</v>
      </c>
      <c r="F156" s="20">
        <v>0</v>
      </c>
      <c r="G156" s="20">
        <v>0</v>
      </c>
      <c r="H156" s="20">
        <v>1</v>
      </c>
      <c r="I156" s="18">
        <v>2.697</v>
      </c>
      <c r="J156" s="18">
        <v>31.417</v>
      </c>
      <c r="K156" s="21">
        <v>4</v>
      </c>
      <c r="L156" s="21">
        <v>1</v>
      </c>
      <c r="M156" s="21">
        <v>0</v>
      </c>
      <c r="N156" s="21">
        <v>0</v>
      </c>
      <c r="O156" s="21">
        <v>0</v>
      </c>
      <c r="P156" s="21">
        <v>-2.784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399401</v>
      </c>
      <c r="B157" s="20" t="s">
        <v>308</v>
      </c>
      <c r="C157" s="20">
        <v>4430.126</v>
      </c>
      <c r="D157" s="20">
        <v>5217.222</v>
      </c>
      <c r="E157" s="20">
        <v>0</v>
      </c>
      <c r="F157" s="20">
        <v>0</v>
      </c>
      <c r="G157" s="20">
        <v>0</v>
      </c>
      <c r="H157" s="20">
        <v>1</v>
      </c>
      <c r="I157" s="18">
        <v>1.631</v>
      </c>
      <c r="J157" s="18">
        <v>16.472</v>
      </c>
      <c r="K157" s="21">
        <v>2</v>
      </c>
      <c r="L157" s="21">
        <v>1</v>
      </c>
      <c r="M157" s="21">
        <v>0</v>
      </c>
      <c r="N157" s="21">
        <v>-1</v>
      </c>
      <c r="O157" s="21">
        <v>0</v>
      </c>
      <c r="P157" s="21">
        <v>-2.513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399404</v>
      </c>
      <c r="B158" s="20" t="s">
        <v>309</v>
      </c>
      <c r="C158" s="20">
        <v>6073.034</v>
      </c>
      <c r="D158" s="20">
        <v>6681.427</v>
      </c>
      <c r="E158" s="20">
        <v>0</v>
      </c>
      <c r="F158" s="20">
        <v>0</v>
      </c>
      <c r="G158" s="20">
        <v>0</v>
      </c>
      <c r="H158" s="20">
        <v>1</v>
      </c>
      <c r="I158" s="18">
        <v>1.799</v>
      </c>
      <c r="J158" s="18">
        <v>10.741</v>
      </c>
      <c r="K158" s="21">
        <v>3</v>
      </c>
      <c r="L158" s="21">
        <v>0</v>
      </c>
      <c r="M158" s="21">
        <v>0</v>
      </c>
      <c r="N158" s="21">
        <v>-1</v>
      </c>
      <c r="O158" s="21">
        <v>0</v>
      </c>
      <c r="P158" s="21">
        <v>-5.312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399406</v>
      </c>
      <c r="B159" s="20" t="s">
        <v>310</v>
      </c>
      <c r="C159" s="20">
        <v>13146.621</v>
      </c>
      <c r="D159" s="20">
        <v>14344.936</v>
      </c>
      <c r="E159" s="20">
        <v>0</v>
      </c>
      <c r="F159" s="20">
        <v>0</v>
      </c>
      <c r="G159" s="20">
        <v>0</v>
      </c>
      <c r="H159" s="20">
        <v>1</v>
      </c>
      <c r="I159" s="18">
        <v>1.195</v>
      </c>
      <c r="J159" s="18">
        <v>9.449</v>
      </c>
      <c r="K159" s="21">
        <v>3</v>
      </c>
      <c r="L159" s="21">
        <v>0</v>
      </c>
      <c r="M159" s="21">
        <v>0</v>
      </c>
      <c r="N159" s="21">
        <v>-1</v>
      </c>
      <c r="O159" s="21">
        <v>0</v>
      </c>
      <c r="P159" s="21">
        <v>-5.28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399408</v>
      </c>
      <c r="B160" s="20" t="s">
        <v>311</v>
      </c>
      <c r="C160" s="20">
        <v>14830.469</v>
      </c>
      <c r="D160" s="20">
        <v>16280.407</v>
      </c>
      <c r="E160" s="20">
        <v>0</v>
      </c>
      <c r="F160" s="20">
        <v>0</v>
      </c>
      <c r="G160" s="20">
        <v>0</v>
      </c>
      <c r="H160" s="20">
        <v>1</v>
      </c>
      <c r="I160" s="18">
        <v>0.273</v>
      </c>
      <c r="J160" s="18">
        <v>9.155</v>
      </c>
      <c r="K160" s="21">
        <v>3</v>
      </c>
      <c r="L160" s="21">
        <v>0</v>
      </c>
      <c r="M160" s="21">
        <v>0</v>
      </c>
      <c r="N160" s="21">
        <v>-1</v>
      </c>
      <c r="O160" s="21">
        <v>0</v>
      </c>
      <c r="P160" s="21">
        <v>-3.491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399410</v>
      </c>
      <c r="B161" s="20" t="s">
        <v>312</v>
      </c>
      <c r="C161" s="20">
        <v>2490.31</v>
      </c>
      <c r="D161" s="20">
        <v>3214.767</v>
      </c>
      <c r="E161" s="20">
        <v>0</v>
      </c>
      <c r="F161" s="20">
        <v>0</v>
      </c>
      <c r="G161" s="20">
        <v>0</v>
      </c>
      <c r="H161" s="20">
        <v>1</v>
      </c>
      <c r="I161" s="18">
        <v>9.385</v>
      </c>
      <c r="J161" s="18">
        <v>29.806</v>
      </c>
      <c r="K161" s="21">
        <v>3</v>
      </c>
      <c r="L161" s="21">
        <v>0</v>
      </c>
      <c r="M161" s="21">
        <v>0</v>
      </c>
      <c r="N161" s="21">
        <v>-1</v>
      </c>
      <c r="O161" s="21">
        <v>0</v>
      </c>
      <c r="P161" s="21">
        <v>-5.984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399427</v>
      </c>
      <c r="B162" s="20" t="s">
        <v>313</v>
      </c>
      <c r="C162" s="20">
        <v>2139.628</v>
      </c>
      <c r="D162" s="20">
        <v>2475.492</v>
      </c>
      <c r="E162" s="20">
        <v>0</v>
      </c>
      <c r="F162" s="20">
        <v>0</v>
      </c>
      <c r="G162" s="20">
        <v>0</v>
      </c>
      <c r="H162" s="20">
        <v>1</v>
      </c>
      <c r="I162" s="18">
        <v>1.685</v>
      </c>
      <c r="J162" s="18">
        <v>15.024</v>
      </c>
      <c r="K162" s="21">
        <v>3</v>
      </c>
      <c r="L162" s="21">
        <v>0</v>
      </c>
      <c r="M162" s="21">
        <v>0</v>
      </c>
      <c r="N162" s="21">
        <v>-1</v>
      </c>
      <c r="O162" s="21">
        <v>0</v>
      </c>
      <c r="P162" s="21">
        <v>-4.444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399428</v>
      </c>
      <c r="B163" s="20" t="s">
        <v>314</v>
      </c>
      <c r="C163" s="20">
        <v>3936.503</v>
      </c>
      <c r="D163" s="20">
        <v>4691.846</v>
      </c>
      <c r="E163" s="20">
        <v>0</v>
      </c>
      <c r="F163" s="20">
        <v>0</v>
      </c>
      <c r="G163" s="20">
        <v>0</v>
      </c>
      <c r="H163" s="20">
        <v>1</v>
      </c>
      <c r="I163" s="18">
        <v>3.26</v>
      </c>
      <c r="J163" s="18">
        <v>18.834</v>
      </c>
      <c r="K163" s="21">
        <v>3</v>
      </c>
      <c r="L163" s="21">
        <v>0</v>
      </c>
      <c r="M163" s="21">
        <v>0</v>
      </c>
      <c r="N163" s="21">
        <v>-1</v>
      </c>
      <c r="O163" s="21">
        <v>0</v>
      </c>
      <c r="P163" s="21">
        <v>-4.382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399429</v>
      </c>
      <c r="B164" s="20" t="s">
        <v>315</v>
      </c>
      <c r="C164" s="20">
        <v>1523.311</v>
      </c>
      <c r="D164" s="20">
        <v>1892.188</v>
      </c>
      <c r="E164" s="20">
        <v>0</v>
      </c>
      <c r="F164" s="20">
        <v>0</v>
      </c>
      <c r="G164" s="20">
        <v>0</v>
      </c>
      <c r="H164" s="20">
        <v>1</v>
      </c>
      <c r="I164" s="18">
        <v>7.381</v>
      </c>
      <c r="J164" s="18">
        <v>25.437</v>
      </c>
      <c r="K164" s="21">
        <v>4</v>
      </c>
      <c r="L164" s="21">
        <v>1</v>
      </c>
      <c r="M164" s="21">
        <v>0</v>
      </c>
      <c r="N164" s="21">
        <v>0</v>
      </c>
      <c r="O164" s="21">
        <v>0</v>
      </c>
      <c r="P164" s="21">
        <v>-17.277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399436</v>
      </c>
      <c r="B165" s="20" t="s">
        <v>316</v>
      </c>
      <c r="C165" s="20">
        <v>3772.038</v>
      </c>
      <c r="D165" s="20">
        <v>4420.838</v>
      </c>
      <c r="E165" s="20">
        <v>0</v>
      </c>
      <c r="F165" s="20">
        <v>0</v>
      </c>
      <c r="G165" s="20">
        <v>0</v>
      </c>
      <c r="H165" s="20">
        <v>1</v>
      </c>
      <c r="I165" s="18">
        <v>4.971</v>
      </c>
      <c r="J165" s="18">
        <v>18.918</v>
      </c>
      <c r="K165" s="21">
        <v>4</v>
      </c>
      <c r="L165" s="21">
        <v>2</v>
      </c>
      <c r="M165" s="21">
        <v>0</v>
      </c>
      <c r="N165" s="21">
        <v>1</v>
      </c>
      <c r="O165" s="21">
        <v>0</v>
      </c>
      <c r="P165" s="21">
        <v>-30.149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399438</v>
      </c>
      <c r="B166" s="20" t="s">
        <v>317</v>
      </c>
      <c r="C166" s="20">
        <v>1991.113</v>
      </c>
      <c r="D166" s="20">
        <v>2176.803</v>
      </c>
      <c r="E166" s="20">
        <v>0</v>
      </c>
      <c r="F166" s="20">
        <v>0</v>
      </c>
      <c r="G166" s="20">
        <v>0</v>
      </c>
      <c r="H166" s="20">
        <v>1</v>
      </c>
      <c r="I166" s="18">
        <v>2.686</v>
      </c>
      <c r="J166" s="18">
        <v>10.988</v>
      </c>
      <c r="K166" s="21">
        <v>1</v>
      </c>
      <c r="L166" s="21">
        <v>2</v>
      </c>
      <c r="M166" s="21">
        <v>1</v>
      </c>
      <c r="N166" s="21">
        <v>-1</v>
      </c>
      <c r="O166" s="21">
        <v>0</v>
      </c>
      <c r="P166" s="21">
        <v>-4.702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399439</v>
      </c>
      <c r="B167" s="20" t="s">
        <v>318</v>
      </c>
      <c r="C167" s="20">
        <v>1767.161</v>
      </c>
      <c r="D167" s="20">
        <v>2132.436</v>
      </c>
      <c r="E167" s="20">
        <v>0</v>
      </c>
      <c r="F167" s="20">
        <v>0</v>
      </c>
      <c r="G167" s="20">
        <v>0</v>
      </c>
      <c r="H167" s="20">
        <v>1</v>
      </c>
      <c r="I167" s="18">
        <v>19.932</v>
      </c>
      <c r="J167" s="18">
        <v>33.648</v>
      </c>
      <c r="K167" s="21">
        <v>0</v>
      </c>
      <c r="L167" s="21">
        <v>1</v>
      </c>
      <c r="M167" s="21">
        <v>1</v>
      </c>
      <c r="N167" s="21">
        <v>-1</v>
      </c>
      <c r="O167" s="21">
        <v>0</v>
      </c>
      <c r="P167" s="21">
        <v>-12.636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399440</v>
      </c>
      <c r="B168" s="20" t="s">
        <v>319</v>
      </c>
      <c r="C168" s="20">
        <v>1369.295</v>
      </c>
      <c r="D168" s="20">
        <v>1586.003</v>
      </c>
      <c r="E168" s="20">
        <v>0</v>
      </c>
      <c r="F168" s="20">
        <v>0</v>
      </c>
      <c r="G168" s="20">
        <v>0</v>
      </c>
      <c r="H168" s="20">
        <v>1</v>
      </c>
      <c r="I168" s="18">
        <v>4.438</v>
      </c>
      <c r="J168" s="18">
        <v>17.496</v>
      </c>
      <c r="K168" s="21">
        <v>0</v>
      </c>
      <c r="L168" s="21">
        <v>1</v>
      </c>
      <c r="M168" s="21">
        <v>1</v>
      </c>
      <c r="N168" s="21">
        <v>-1</v>
      </c>
      <c r="O168" s="21">
        <v>0</v>
      </c>
      <c r="P168" s="21">
        <v>-11.144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399551</v>
      </c>
      <c r="B169" s="20" t="s">
        <v>320</v>
      </c>
      <c r="C169" s="20">
        <v>9341.763</v>
      </c>
      <c r="D169" s="20">
        <v>11539.721</v>
      </c>
      <c r="E169" s="20">
        <v>0</v>
      </c>
      <c r="F169" s="20">
        <v>0</v>
      </c>
      <c r="G169" s="20">
        <v>0</v>
      </c>
      <c r="H169" s="20">
        <v>1</v>
      </c>
      <c r="I169" s="18">
        <v>2.103</v>
      </c>
      <c r="J169" s="18">
        <v>20.749</v>
      </c>
      <c r="K169" s="21">
        <v>4</v>
      </c>
      <c r="L169" s="21">
        <v>1</v>
      </c>
      <c r="M169" s="21">
        <v>0</v>
      </c>
      <c r="N169" s="21">
        <v>0</v>
      </c>
      <c r="O169" s="21">
        <v>-1</v>
      </c>
      <c r="P169" s="21">
        <v>-51.57</v>
      </c>
      <c r="Q169" s="21">
        <v>0</v>
      </c>
      <c r="R169" s="21">
        <v>1</v>
      </c>
      <c r="S169" s="22"/>
      <c r="T169" s="22"/>
      <c r="U169" s="22"/>
      <c r="V169" s="22"/>
      <c r="W169" s="22"/>
    </row>
    <row r="170" ht="16.5" spans="1:23">
      <c r="A170" s="20">
        <v>399604</v>
      </c>
      <c r="B170" s="20" t="s">
        <v>321</v>
      </c>
      <c r="C170" s="20">
        <v>1927.647</v>
      </c>
      <c r="D170" s="20">
        <v>2136.148</v>
      </c>
      <c r="E170" s="20">
        <v>0</v>
      </c>
      <c r="F170" s="20">
        <v>0</v>
      </c>
      <c r="G170" s="20">
        <v>0</v>
      </c>
      <c r="H170" s="20">
        <v>1</v>
      </c>
      <c r="I170" s="18">
        <v>2.008</v>
      </c>
      <c r="J170" s="18">
        <v>11.572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2.685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399613</v>
      </c>
      <c r="B171" s="20" t="s">
        <v>322</v>
      </c>
      <c r="C171" s="20">
        <v>3117.112</v>
      </c>
      <c r="D171" s="20">
        <v>3755.816</v>
      </c>
      <c r="E171" s="20">
        <v>0</v>
      </c>
      <c r="F171" s="20">
        <v>0</v>
      </c>
      <c r="G171" s="20">
        <v>0</v>
      </c>
      <c r="H171" s="20">
        <v>1</v>
      </c>
      <c r="I171" s="18">
        <v>15.178</v>
      </c>
      <c r="J171" s="18">
        <v>29.603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-11.469</v>
      </c>
      <c r="Q171" s="21">
        <v>0</v>
      </c>
      <c r="R171" s="21">
        <v>-1</v>
      </c>
      <c r="S171" s="22"/>
      <c r="T171" s="22"/>
      <c r="U171" s="22"/>
      <c r="V171" s="22"/>
      <c r="W171" s="22"/>
    </row>
    <row r="172" ht="16.5" spans="1:23">
      <c r="A172" s="20">
        <v>399614</v>
      </c>
      <c r="B172" s="20" t="s">
        <v>323</v>
      </c>
      <c r="C172" s="20">
        <v>3205.392</v>
      </c>
      <c r="D172" s="20">
        <v>4198.995</v>
      </c>
      <c r="E172" s="20">
        <v>0</v>
      </c>
      <c r="F172" s="20">
        <v>0</v>
      </c>
      <c r="G172" s="20">
        <v>0</v>
      </c>
      <c r="H172" s="20">
        <v>1</v>
      </c>
      <c r="I172" s="18">
        <v>6.007</v>
      </c>
      <c r="J172" s="18">
        <v>28.248</v>
      </c>
      <c r="K172" s="21">
        <v>0</v>
      </c>
      <c r="L172" s="21">
        <v>2</v>
      </c>
      <c r="M172" s="21">
        <v>1</v>
      </c>
      <c r="N172" s="21">
        <v>-1</v>
      </c>
      <c r="O172" s="21">
        <v>0</v>
      </c>
      <c r="P172" s="21">
        <v>-8.939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399622</v>
      </c>
      <c r="B173" s="20" t="s">
        <v>324</v>
      </c>
      <c r="C173" s="20">
        <v>1676.567</v>
      </c>
      <c r="D173" s="20">
        <v>1864.143</v>
      </c>
      <c r="E173" s="20">
        <v>0</v>
      </c>
      <c r="F173" s="20">
        <v>0</v>
      </c>
      <c r="G173" s="20">
        <v>0</v>
      </c>
      <c r="H173" s="20">
        <v>1</v>
      </c>
      <c r="I173" s="18">
        <v>5.833</v>
      </c>
      <c r="J173" s="18">
        <v>15.309</v>
      </c>
      <c r="K173" s="21">
        <v>0</v>
      </c>
      <c r="L173" s="21">
        <v>0</v>
      </c>
      <c r="M173" s="21">
        <v>1</v>
      </c>
      <c r="N173" s="21">
        <v>-1</v>
      </c>
      <c r="O173" s="21">
        <v>0</v>
      </c>
      <c r="P173" s="21">
        <v>-12.36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399628</v>
      </c>
      <c r="B174" s="20" t="s">
        <v>325</v>
      </c>
      <c r="C174" s="20">
        <v>2193.496</v>
      </c>
      <c r="D174" s="20">
        <v>2594.589</v>
      </c>
      <c r="E174" s="20">
        <v>0</v>
      </c>
      <c r="F174" s="20">
        <v>0</v>
      </c>
      <c r="G174" s="20">
        <v>0</v>
      </c>
      <c r="H174" s="20">
        <v>1</v>
      </c>
      <c r="I174" s="18">
        <v>1.016</v>
      </c>
      <c r="J174" s="18">
        <v>16.318</v>
      </c>
      <c r="K174" s="21">
        <v>4</v>
      </c>
      <c r="L174" s="21">
        <v>1</v>
      </c>
      <c r="M174" s="21">
        <v>0</v>
      </c>
      <c r="N174" s="21">
        <v>0</v>
      </c>
      <c r="O174" s="21">
        <v>0</v>
      </c>
      <c r="P174" s="21">
        <v>-44.305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399629</v>
      </c>
      <c r="B175" s="20" t="s">
        <v>326</v>
      </c>
      <c r="C175" s="20">
        <v>2760.402</v>
      </c>
      <c r="D175" s="20">
        <v>3080.582</v>
      </c>
      <c r="E175" s="20">
        <v>0</v>
      </c>
      <c r="F175" s="20">
        <v>0</v>
      </c>
      <c r="G175" s="20">
        <v>0</v>
      </c>
      <c r="H175" s="20">
        <v>1</v>
      </c>
      <c r="I175" s="18">
        <v>0.97</v>
      </c>
      <c r="J175" s="18">
        <v>11.262</v>
      </c>
      <c r="K175" s="21">
        <v>4</v>
      </c>
      <c r="L175" s="21">
        <v>1</v>
      </c>
      <c r="M175" s="21">
        <v>-1</v>
      </c>
      <c r="N175" s="21">
        <v>1</v>
      </c>
      <c r="O175" s="21">
        <v>0</v>
      </c>
      <c r="P175" s="21">
        <v>1.064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399639</v>
      </c>
      <c r="B176" s="20" t="s">
        <v>327</v>
      </c>
      <c r="C176" s="20">
        <v>1996.43</v>
      </c>
      <c r="D176" s="20">
        <v>2503.571</v>
      </c>
      <c r="E176" s="20">
        <v>0</v>
      </c>
      <c r="F176" s="20">
        <v>0</v>
      </c>
      <c r="G176" s="20">
        <v>0</v>
      </c>
      <c r="H176" s="20">
        <v>1</v>
      </c>
      <c r="I176" s="18">
        <v>3.473</v>
      </c>
      <c r="J176" s="18">
        <v>23.026</v>
      </c>
      <c r="K176" s="21">
        <v>4</v>
      </c>
      <c r="L176" s="21">
        <v>2</v>
      </c>
      <c r="M176" s="21">
        <v>0</v>
      </c>
      <c r="N176" s="21">
        <v>0</v>
      </c>
      <c r="O176" s="21">
        <v>0</v>
      </c>
      <c r="P176" s="21">
        <v>4.18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399648</v>
      </c>
      <c r="B177" s="20" t="s">
        <v>328</v>
      </c>
      <c r="C177" s="20">
        <v>11385.316</v>
      </c>
      <c r="D177" s="20">
        <v>12664.542</v>
      </c>
      <c r="E177" s="20">
        <v>0</v>
      </c>
      <c r="F177" s="20">
        <v>0</v>
      </c>
      <c r="G177" s="20">
        <v>0</v>
      </c>
      <c r="H177" s="20">
        <v>1</v>
      </c>
      <c r="I177" s="18">
        <v>0.785</v>
      </c>
      <c r="J177" s="18">
        <v>10.807</v>
      </c>
      <c r="K177" s="21">
        <v>4</v>
      </c>
      <c r="L177" s="21">
        <v>1</v>
      </c>
      <c r="M177" s="21">
        <v>0</v>
      </c>
      <c r="N177" s="21">
        <v>0</v>
      </c>
      <c r="O177" s="21">
        <v>0</v>
      </c>
      <c r="P177" s="21">
        <v>-49.589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399678</v>
      </c>
      <c r="B178" s="20" t="s">
        <v>329</v>
      </c>
      <c r="C178" s="20">
        <v>538.965</v>
      </c>
      <c r="D178" s="20">
        <v>653.17</v>
      </c>
      <c r="E178" s="20">
        <v>0</v>
      </c>
      <c r="F178" s="20">
        <v>0</v>
      </c>
      <c r="G178" s="20">
        <v>0</v>
      </c>
      <c r="H178" s="20">
        <v>1</v>
      </c>
      <c r="I178" s="18">
        <v>1.557</v>
      </c>
      <c r="J178" s="18">
        <v>18.77</v>
      </c>
      <c r="K178" s="21">
        <v>4</v>
      </c>
      <c r="L178" s="21">
        <v>2</v>
      </c>
      <c r="M178" s="21">
        <v>0</v>
      </c>
      <c r="N178" s="21">
        <v>0</v>
      </c>
      <c r="O178" s="21">
        <v>0</v>
      </c>
      <c r="P178" s="21">
        <v>-1.485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399679</v>
      </c>
      <c r="B179" s="20" t="s">
        <v>330</v>
      </c>
      <c r="C179" s="20">
        <v>5743.56</v>
      </c>
      <c r="D179" s="20">
        <v>6996.346</v>
      </c>
      <c r="E179" s="20">
        <v>0</v>
      </c>
      <c r="F179" s="20">
        <v>0</v>
      </c>
      <c r="G179" s="20">
        <v>0</v>
      </c>
      <c r="H179" s="20">
        <v>1</v>
      </c>
      <c r="I179" s="18">
        <v>1.763</v>
      </c>
      <c r="J179" s="18">
        <v>19.354</v>
      </c>
      <c r="K179" s="21">
        <v>4</v>
      </c>
      <c r="L179" s="21">
        <v>2</v>
      </c>
      <c r="M179" s="21">
        <v>0</v>
      </c>
      <c r="N179" s="21">
        <v>0</v>
      </c>
      <c r="O179" s="21">
        <v>0</v>
      </c>
      <c r="P179" s="21">
        <v>-0.39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399680</v>
      </c>
      <c r="B180" s="20" t="s">
        <v>331</v>
      </c>
      <c r="C180" s="20">
        <v>676.87</v>
      </c>
      <c r="D180" s="20">
        <v>878.55</v>
      </c>
      <c r="E180" s="20">
        <v>0</v>
      </c>
      <c r="F180" s="20">
        <v>0</v>
      </c>
      <c r="G180" s="20">
        <v>0</v>
      </c>
      <c r="H180" s="20">
        <v>1</v>
      </c>
      <c r="I180" s="18">
        <v>18.039</v>
      </c>
      <c r="J180" s="18">
        <v>36.854</v>
      </c>
      <c r="K180" s="21">
        <v>4</v>
      </c>
      <c r="L180" s="21">
        <v>1</v>
      </c>
      <c r="M180" s="21">
        <v>0</v>
      </c>
      <c r="N180" s="21">
        <v>0</v>
      </c>
      <c r="O180" s="21">
        <v>0</v>
      </c>
      <c r="P180" s="21">
        <v>-0.821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399681</v>
      </c>
      <c r="B181" s="20" t="s">
        <v>332</v>
      </c>
      <c r="C181" s="20">
        <v>1117.431</v>
      </c>
      <c r="D181" s="20">
        <v>1472.176</v>
      </c>
      <c r="E181" s="20">
        <v>0</v>
      </c>
      <c r="F181" s="20">
        <v>0</v>
      </c>
      <c r="G181" s="20">
        <v>0</v>
      </c>
      <c r="H181" s="20">
        <v>1</v>
      </c>
      <c r="I181" s="18">
        <v>5.968</v>
      </c>
      <c r="J181" s="18">
        <v>28.627</v>
      </c>
      <c r="K181" s="21">
        <v>3</v>
      </c>
      <c r="L181" s="21">
        <v>1</v>
      </c>
      <c r="M181" s="21">
        <v>0</v>
      </c>
      <c r="N181" s="21">
        <v>-1</v>
      </c>
      <c r="O181" s="21">
        <v>0</v>
      </c>
      <c r="P181" s="21">
        <v>-7.446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399689</v>
      </c>
      <c r="B182" s="20" t="s">
        <v>333</v>
      </c>
      <c r="C182" s="20">
        <v>829.52</v>
      </c>
      <c r="D182" s="20">
        <v>924.568</v>
      </c>
      <c r="E182" s="20">
        <v>0</v>
      </c>
      <c r="F182" s="20">
        <v>0</v>
      </c>
      <c r="G182" s="20">
        <v>0</v>
      </c>
      <c r="H182" s="20">
        <v>1</v>
      </c>
      <c r="I182" s="18">
        <v>6.27</v>
      </c>
      <c r="J182" s="18">
        <v>15.905</v>
      </c>
      <c r="K182" s="21">
        <v>2</v>
      </c>
      <c r="L182" s="21">
        <v>2</v>
      </c>
      <c r="M182" s="21">
        <v>0</v>
      </c>
      <c r="N182" s="21">
        <v>-1</v>
      </c>
      <c r="O182" s="21">
        <v>0</v>
      </c>
      <c r="P182" s="21">
        <v>-0.638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399704</v>
      </c>
      <c r="B183" s="20" t="s">
        <v>334</v>
      </c>
      <c r="C183" s="20">
        <v>5709.389</v>
      </c>
      <c r="D183" s="20">
        <v>7877.567</v>
      </c>
      <c r="E183" s="20">
        <v>0</v>
      </c>
      <c r="F183" s="20">
        <v>0</v>
      </c>
      <c r="G183" s="20">
        <v>0</v>
      </c>
      <c r="H183" s="20">
        <v>1</v>
      </c>
      <c r="I183" s="18">
        <v>6.702</v>
      </c>
      <c r="J183" s="18">
        <v>32.381</v>
      </c>
      <c r="K183" s="21">
        <v>0</v>
      </c>
      <c r="L183" s="21">
        <v>2</v>
      </c>
      <c r="M183" s="21">
        <v>1</v>
      </c>
      <c r="N183" s="21">
        <v>-1</v>
      </c>
      <c r="O183" s="21">
        <v>0</v>
      </c>
      <c r="P183" s="21">
        <v>-9.48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399802</v>
      </c>
      <c r="B184" s="20" t="s">
        <v>335</v>
      </c>
      <c r="C184" s="20">
        <v>6269.924</v>
      </c>
      <c r="D184" s="20">
        <v>7698.222</v>
      </c>
      <c r="E184" s="20">
        <v>0</v>
      </c>
      <c r="F184" s="20">
        <v>0</v>
      </c>
      <c r="G184" s="20">
        <v>0</v>
      </c>
      <c r="H184" s="20">
        <v>1</v>
      </c>
      <c r="I184" s="18">
        <v>1.889</v>
      </c>
      <c r="J184" s="18">
        <v>20.092</v>
      </c>
      <c r="K184" s="21">
        <v>3</v>
      </c>
      <c r="L184" s="21">
        <v>1</v>
      </c>
      <c r="M184" s="21">
        <v>0</v>
      </c>
      <c r="N184" s="21">
        <v>-1</v>
      </c>
      <c r="O184" s="21">
        <v>0</v>
      </c>
      <c r="P184" s="21">
        <v>-1.122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399806</v>
      </c>
      <c r="B185" s="20" t="s">
        <v>336</v>
      </c>
      <c r="C185" s="20">
        <v>1326.811</v>
      </c>
      <c r="D185" s="20">
        <v>1518.742</v>
      </c>
      <c r="E185" s="20">
        <v>0</v>
      </c>
      <c r="F185" s="20">
        <v>0</v>
      </c>
      <c r="G185" s="20">
        <v>0</v>
      </c>
      <c r="H185" s="20">
        <v>1</v>
      </c>
      <c r="I185" s="18">
        <v>1.905</v>
      </c>
      <c r="J185" s="18">
        <v>14.302</v>
      </c>
      <c r="K185" s="21">
        <v>4</v>
      </c>
      <c r="L185" s="21">
        <v>2</v>
      </c>
      <c r="M185" s="21">
        <v>0</v>
      </c>
      <c r="N185" s="21">
        <v>0</v>
      </c>
      <c r="O185" s="21">
        <v>0</v>
      </c>
      <c r="P185" s="21">
        <v>-5.915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399905</v>
      </c>
      <c r="B186" s="20" t="s">
        <v>337</v>
      </c>
      <c r="C186" s="20">
        <v>6828.08</v>
      </c>
      <c r="D186" s="20">
        <v>8196.05</v>
      </c>
      <c r="E186" s="20">
        <v>0</v>
      </c>
      <c r="F186" s="20">
        <v>0</v>
      </c>
      <c r="G186" s="20">
        <v>0</v>
      </c>
      <c r="H186" s="20">
        <v>1</v>
      </c>
      <c r="I186" s="18">
        <v>1.361</v>
      </c>
      <c r="J186" s="18">
        <v>17.825</v>
      </c>
      <c r="K186" s="21">
        <v>1</v>
      </c>
      <c r="L186" s="21">
        <v>2</v>
      </c>
      <c r="M186" s="21">
        <v>1</v>
      </c>
      <c r="N186" s="21">
        <v>-1</v>
      </c>
      <c r="O186" s="21">
        <v>0</v>
      </c>
      <c r="P186" s="21">
        <v>-2.905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399928</v>
      </c>
      <c r="B187" s="20" t="s">
        <v>275</v>
      </c>
      <c r="C187" s="20">
        <v>2790.092</v>
      </c>
      <c r="D187" s="20">
        <v>3211.356</v>
      </c>
      <c r="E187" s="20">
        <v>0</v>
      </c>
      <c r="F187" s="20">
        <v>0</v>
      </c>
      <c r="G187" s="20">
        <v>0</v>
      </c>
      <c r="H187" s="20">
        <v>1</v>
      </c>
      <c r="I187" s="18">
        <v>13.87</v>
      </c>
      <c r="J187" s="18">
        <v>25.168</v>
      </c>
      <c r="K187" s="21">
        <v>3</v>
      </c>
      <c r="L187" s="21">
        <v>1</v>
      </c>
      <c r="M187" s="21">
        <v>0</v>
      </c>
      <c r="N187" s="21">
        <v>-1</v>
      </c>
      <c r="O187" s="21">
        <v>0</v>
      </c>
      <c r="P187" s="21">
        <v>-35.068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399982</v>
      </c>
      <c r="B188" s="20" t="s">
        <v>282</v>
      </c>
      <c r="C188" s="20">
        <v>8383.631</v>
      </c>
      <c r="D188" s="20">
        <v>9805.748</v>
      </c>
      <c r="E188" s="20">
        <v>0</v>
      </c>
      <c r="F188" s="20">
        <v>0</v>
      </c>
      <c r="G188" s="20">
        <v>0</v>
      </c>
      <c r="H188" s="20">
        <v>1</v>
      </c>
      <c r="I188" s="18">
        <v>0.965</v>
      </c>
      <c r="J188" s="18">
        <v>15.328</v>
      </c>
      <c r="K188" s="21">
        <v>3</v>
      </c>
      <c r="L188" s="21">
        <v>1</v>
      </c>
      <c r="M188" s="21">
        <v>0</v>
      </c>
      <c r="N188" s="21">
        <v>-1</v>
      </c>
      <c r="O188" s="21">
        <v>0</v>
      </c>
      <c r="P188" s="21">
        <v>-20.1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399991</v>
      </c>
      <c r="B189" s="20" t="s">
        <v>338</v>
      </c>
      <c r="C189" s="20">
        <v>2668.683</v>
      </c>
      <c r="D189" s="20">
        <v>3192.033</v>
      </c>
      <c r="E189" s="20">
        <v>0</v>
      </c>
      <c r="F189" s="20">
        <v>0</v>
      </c>
      <c r="G189" s="20">
        <v>0</v>
      </c>
      <c r="H189" s="20">
        <v>1</v>
      </c>
      <c r="I189" s="18">
        <v>10.2</v>
      </c>
      <c r="J189" s="18">
        <v>24.923</v>
      </c>
      <c r="K189" s="21">
        <v>3</v>
      </c>
      <c r="L189" s="21">
        <v>2</v>
      </c>
      <c r="M189" s="21">
        <v>0</v>
      </c>
      <c r="N189" s="21">
        <v>0</v>
      </c>
      <c r="O189" s="21">
        <v>0</v>
      </c>
      <c r="P189" s="21">
        <v>-2.04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399998</v>
      </c>
      <c r="B190" s="20" t="s">
        <v>339</v>
      </c>
      <c r="C190" s="20">
        <v>1963.115</v>
      </c>
      <c r="D190" s="20">
        <v>2320.874</v>
      </c>
      <c r="E190" s="20">
        <v>0</v>
      </c>
      <c r="F190" s="20">
        <v>0</v>
      </c>
      <c r="G190" s="20">
        <v>0</v>
      </c>
      <c r="H190" s="20">
        <v>1</v>
      </c>
      <c r="I190" s="18">
        <v>3.62</v>
      </c>
      <c r="J190" s="18">
        <v>18.476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-30.129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980035</v>
      </c>
      <c r="B191" s="20" t="s">
        <v>340</v>
      </c>
      <c r="C191" s="20">
        <v>2005.793</v>
      </c>
      <c r="D191" s="20">
        <v>2528.918</v>
      </c>
      <c r="E191" s="20">
        <v>0</v>
      </c>
      <c r="F191" s="20">
        <v>0</v>
      </c>
      <c r="G191" s="20">
        <v>0</v>
      </c>
      <c r="H191" s="20">
        <v>1</v>
      </c>
      <c r="I191" s="18">
        <v>5.334</v>
      </c>
      <c r="J191" s="18">
        <v>24.916</v>
      </c>
      <c r="K191" s="21">
        <v>3</v>
      </c>
      <c r="L191" s="21">
        <v>1</v>
      </c>
      <c r="M191" s="21">
        <v>0</v>
      </c>
      <c r="N191" s="21">
        <v>0</v>
      </c>
      <c r="O191" s="21">
        <v>0</v>
      </c>
      <c r="P191" s="21">
        <v>-1.447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980068</v>
      </c>
      <c r="B192" s="20" t="s">
        <v>341</v>
      </c>
      <c r="C192" s="20">
        <v>3461.114</v>
      </c>
      <c r="D192" s="20">
        <v>4009.437</v>
      </c>
      <c r="E192" s="20">
        <v>0</v>
      </c>
      <c r="F192" s="20">
        <v>0</v>
      </c>
      <c r="G192" s="20">
        <v>0</v>
      </c>
      <c r="H192" s="20">
        <v>1</v>
      </c>
      <c r="I192" s="18">
        <v>7.118</v>
      </c>
      <c r="J192" s="18">
        <v>19.821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-12.569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980092</v>
      </c>
      <c r="B193" s="20" t="s">
        <v>342</v>
      </c>
      <c r="C193" s="20">
        <v>5060.295</v>
      </c>
      <c r="D193" s="20">
        <v>5748.459</v>
      </c>
      <c r="E193" s="20">
        <v>0</v>
      </c>
      <c r="F193" s="20">
        <v>0</v>
      </c>
      <c r="G193" s="20">
        <v>0</v>
      </c>
      <c r="H193" s="20">
        <v>1</v>
      </c>
      <c r="I193" s="18">
        <v>6.146</v>
      </c>
      <c r="J193" s="18">
        <v>17.382</v>
      </c>
      <c r="K193" s="21">
        <v>0</v>
      </c>
      <c r="L193" s="21">
        <v>1</v>
      </c>
      <c r="M193" s="21">
        <v>1</v>
      </c>
      <c r="N193" s="21">
        <v>-1</v>
      </c>
      <c r="O193" s="21">
        <v>0</v>
      </c>
      <c r="P193" s="21">
        <v>-13.519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5</v>
      </c>
      <c r="B194" s="23" t="s">
        <v>343</v>
      </c>
      <c r="C194" s="23">
        <v>2793.247</v>
      </c>
      <c r="D194" s="23">
        <v>2968.343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3</v>
      </c>
      <c r="L194" s="21">
        <v>0</v>
      </c>
      <c r="M194" s="21">
        <v>0</v>
      </c>
      <c r="N194" s="21">
        <v>-1</v>
      </c>
      <c r="O194" s="21">
        <v>0</v>
      </c>
      <c r="P194" s="21">
        <v>-47.076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8</v>
      </c>
      <c r="B195" s="23" t="s">
        <v>344</v>
      </c>
      <c r="C195" s="23">
        <v>3447.898</v>
      </c>
      <c r="D195" s="23">
        <v>3748.777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-0.229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11</v>
      </c>
      <c r="B196" s="23" t="s">
        <v>345</v>
      </c>
      <c r="C196" s="23">
        <v>7083.065</v>
      </c>
      <c r="D196" s="23">
        <v>7214.085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-0.814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18</v>
      </c>
      <c r="B197" s="23" t="s">
        <v>346</v>
      </c>
      <c r="C197" s="23">
        <v>5554.526</v>
      </c>
      <c r="D197" s="23">
        <v>6089.301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-1.088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35</v>
      </c>
      <c r="B198" s="23" t="s">
        <v>347</v>
      </c>
      <c r="C198" s="23">
        <v>2851.071</v>
      </c>
      <c r="D198" s="23">
        <v>3123.108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0</v>
      </c>
      <c r="L198" s="21">
        <v>2</v>
      </c>
      <c r="M198" s="21">
        <v>1</v>
      </c>
      <c r="N198" s="21">
        <v>-1</v>
      </c>
      <c r="O198" s="21">
        <v>0</v>
      </c>
      <c r="P198" s="21">
        <v>-1.844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36</v>
      </c>
      <c r="B199" s="23" t="s">
        <v>348</v>
      </c>
      <c r="C199" s="23">
        <v>10670.594</v>
      </c>
      <c r="D199" s="23">
        <v>11559.966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1</v>
      </c>
      <c r="M199" s="21">
        <v>1</v>
      </c>
      <c r="N199" s="21">
        <v>-1</v>
      </c>
      <c r="O199" s="21">
        <v>0</v>
      </c>
      <c r="P199" s="21">
        <v>0.121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37</v>
      </c>
      <c r="B200" s="23" t="s">
        <v>349</v>
      </c>
      <c r="C200" s="23">
        <v>6284.206</v>
      </c>
      <c r="D200" s="23">
        <v>7111.114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2</v>
      </c>
      <c r="M200" s="21">
        <v>1</v>
      </c>
      <c r="N200" s="21">
        <v>-1</v>
      </c>
      <c r="O200" s="21">
        <v>0</v>
      </c>
      <c r="P200" s="21">
        <v>-8.791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38</v>
      </c>
      <c r="B201" s="23" t="s">
        <v>350</v>
      </c>
      <c r="C201" s="23">
        <v>5527.896</v>
      </c>
      <c r="D201" s="23">
        <v>6085.122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0</v>
      </c>
      <c r="L201" s="21">
        <v>2</v>
      </c>
      <c r="M201" s="21">
        <v>1</v>
      </c>
      <c r="N201" s="21">
        <v>-1</v>
      </c>
      <c r="O201" s="21">
        <v>0</v>
      </c>
      <c r="P201" s="21">
        <v>-6.956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3">
        <v>69</v>
      </c>
      <c r="B202" s="23" t="s">
        <v>351</v>
      </c>
      <c r="C202" s="23">
        <v>4812.42</v>
      </c>
      <c r="D202" s="23">
        <v>5232.5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3</v>
      </c>
      <c r="L202" s="21">
        <v>1</v>
      </c>
      <c r="M202" s="21">
        <v>0</v>
      </c>
      <c r="N202" s="21">
        <v>0</v>
      </c>
      <c r="O202" s="21">
        <v>0</v>
      </c>
      <c r="P202" s="21">
        <v>-3.091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73</v>
      </c>
      <c r="B203" s="23" t="s">
        <v>352</v>
      </c>
      <c r="C203" s="23">
        <v>3319.084</v>
      </c>
      <c r="D203" s="23">
        <v>3664.345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3</v>
      </c>
      <c r="L203" s="21">
        <v>0</v>
      </c>
      <c r="M203" s="21">
        <v>0</v>
      </c>
      <c r="N203" s="21">
        <v>-1</v>
      </c>
      <c r="O203" s="21">
        <v>0</v>
      </c>
      <c r="P203" s="21">
        <v>-3.338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74</v>
      </c>
      <c r="B204" s="23" t="s">
        <v>353</v>
      </c>
      <c r="C204" s="23">
        <v>6982.825</v>
      </c>
      <c r="D204" s="23">
        <v>7618.057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4</v>
      </c>
      <c r="L204" s="21">
        <v>1</v>
      </c>
      <c r="M204" s="21">
        <v>0</v>
      </c>
      <c r="N204" s="21">
        <v>0</v>
      </c>
      <c r="O204" s="21">
        <v>0</v>
      </c>
      <c r="P204" s="21">
        <v>-1.474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75</v>
      </c>
      <c r="B205" s="23" t="s">
        <v>354</v>
      </c>
      <c r="C205" s="23">
        <v>6862.774</v>
      </c>
      <c r="D205" s="23">
        <v>7618.067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3</v>
      </c>
      <c r="L205" s="21">
        <v>1</v>
      </c>
      <c r="M205" s="21">
        <v>0</v>
      </c>
      <c r="N205" s="21">
        <v>-1</v>
      </c>
      <c r="O205" s="21">
        <v>0</v>
      </c>
      <c r="P205" s="21">
        <v>-8.953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76</v>
      </c>
      <c r="B206" s="23" t="s">
        <v>355</v>
      </c>
      <c r="C206" s="23">
        <v>5437.974</v>
      </c>
      <c r="D206" s="23">
        <v>5908.236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2</v>
      </c>
      <c r="L206" s="21">
        <v>1</v>
      </c>
      <c r="M206" s="21">
        <v>0</v>
      </c>
      <c r="N206" s="21">
        <v>0</v>
      </c>
      <c r="O206" s="21">
        <v>0</v>
      </c>
      <c r="P206" s="21">
        <v>-3.727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3">
        <v>96</v>
      </c>
      <c r="B207" s="23" t="s">
        <v>356</v>
      </c>
      <c r="C207" s="23">
        <v>4157.3</v>
      </c>
      <c r="D207" s="23">
        <v>4487.187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4</v>
      </c>
      <c r="L207" s="21">
        <v>1</v>
      </c>
      <c r="M207" s="21">
        <v>0</v>
      </c>
      <c r="N207" s="21">
        <v>0</v>
      </c>
      <c r="O207" s="21">
        <v>0</v>
      </c>
      <c r="P207" s="21">
        <v>-12.027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103</v>
      </c>
      <c r="B208" s="23" t="s">
        <v>357</v>
      </c>
      <c r="C208" s="23">
        <v>7893.532</v>
      </c>
      <c r="D208" s="23">
        <v>8722.028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4</v>
      </c>
      <c r="L208" s="21">
        <v>1</v>
      </c>
      <c r="M208" s="21">
        <v>0</v>
      </c>
      <c r="N208" s="21">
        <v>0</v>
      </c>
      <c r="O208" s="21">
        <v>0</v>
      </c>
      <c r="P208" s="21">
        <v>-19.437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3">
        <v>107</v>
      </c>
      <c r="B209" s="23" t="s">
        <v>358</v>
      </c>
      <c r="C209" s="23">
        <v>5397.602</v>
      </c>
      <c r="D209" s="23">
        <v>5987.242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3</v>
      </c>
      <c r="L209" s="21">
        <v>1</v>
      </c>
      <c r="M209" s="21">
        <v>0</v>
      </c>
      <c r="N209" s="21">
        <v>-1</v>
      </c>
      <c r="O209" s="21">
        <v>0</v>
      </c>
      <c r="P209" s="21">
        <v>-6.188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3">
        <v>109</v>
      </c>
      <c r="B210" s="23" t="s">
        <v>359</v>
      </c>
      <c r="C210" s="23">
        <v>9782.955</v>
      </c>
      <c r="D210" s="23">
        <v>10872.491</v>
      </c>
      <c r="E210" s="23">
        <v>0</v>
      </c>
      <c r="F210" s="23">
        <v>0</v>
      </c>
      <c r="G210" s="23">
        <v>1</v>
      </c>
      <c r="H210" s="18">
        <v>0</v>
      </c>
      <c r="I210" s="18">
        <v>0</v>
      </c>
      <c r="J210" s="18">
        <v>0</v>
      </c>
      <c r="K210" s="21">
        <v>4</v>
      </c>
      <c r="L210" s="21">
        <v>1</v>
      </c>
      <c r="M210" s="21">
        <v>0</v>
      </c>
      <c r="N210" s="21">
        <v>0</v>
      </c>
      <c r="O210" s="21">
        <v>0</v>
      </c>
      <c r="P210" s="21">
        <v>-15.365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3">
        <v>110</v>
      </c>
      <c r="B211" s="23" t="s">
        <v>360</v>
      </c>
      <c r="C211" s="23">
        <v>4141.637</v>
      </c>
      <c r="D211" s="23">
        <v>4437.53</v>
      </c>
      <c r="E211" s="23">
        <v>0</v>
      </c>
      <c r="F211" s="23">
        <v>0</v>
      </c>
      <c r="G211" s="23">
        <v>1</v>
      </c>
      <c r="H211" s="18">
        <v>0</v>
      </c>
      <c r="I211" s="18">
        <v>0</v>
      </c>
      <c r="J211" s="18">
        <v>0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-1.821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3">
        <v>121</v>
      </c>
      <c r="B212" s="23" t="s">
        <v>361</v>
      </c>
      <c r="C212" s="23">
        <v>7925.591</v>
      </c>
      <c r="D212" s="23">
        <v>8871.472</v>
      </c>
      <c r="E212" s="23">
        <v>0</v>
      </c>
      <c r="F212" s="23">
        <v>0</v>
      </c>
      <c r="G212" s="23">
        <v>1</v>
      </c>
      <c r="H212" s="18">
        <v>0</v>
      </c>
      <c r="I212" s="18">
        <v>0</v>
      </c>
      <c r="J212" s="18">
        <v>0</v>
      </c>
      <c r="K212" s="21">
        <v>4</v>
      </c>
      <c r="L212" s="21">
        <v>1</v>
      </c>
      <c r="M212" s="21">
        <v>0</v>
      </c>
      <c r="N212" s="21">
        <v>0</v>
      </c>
      <c r="O212" s="21">
        <v>0</v>
      </c>
      <c r="P212" s="21">
        <v>-14.214</v>
      </c>
      <c r="Q212" s="21">
        <v>0</v>
      </c>
      <c r="R212" s="21">
        <v>1</v>
      </c>
      <c r="S212" s="22"/>
      <c r="T212" s="22"/>
      <c r="U212" s="22"/>
      <c r="V212" s="22"/>
      <c r="W212" s="22"/>
    </row>
    <row r="213" ht="16.5" spans="1:23">
      <c r="A213" s="23">
        <v>126</v>
      </c>
      <c r="B213" s="23" t="s">
        <v>362</v>
      </c>
      <c r="C213" s="23">
        <v>8062.843</v>
      </c>
      <c r="D213" s="23">
        <v>8611.956</v>
      </c>
      <c r="E213" s="23">
        <v>0</v>
      </c>
      <c r="F213" s="23">
        <v>0</v>
      </c>
      <c r="G213" s="23">
        <v>1</v>
      </c>
      <c r="H213" s="18">
        <v>0</v>
      </c>
      <c r="I213" s="18">
        <v>0</v>
      </c>
      <c r="J213" s="18">
        <v>0</v>
      </c>
      <c r="K213" s="21">
        <v>4</v>
      </c>
      <c r="L213" s="21">
        <v>1</v>
      </c>
      <c r="M213" s="21">
        <v>0</v>
      </c>
      <c r="N213" s="21">
        <v>0</v>
      </c>
      <c r="O213" s="21">
        <v>0</v>
      </c>
      <c r="P213" s="21">
        <v>0.326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3">
        <v>134</v>
      </c>
      <c r="B214" s="23" t="s">
        <v>363</v>
      </c>
      <c r="C214" s="23">
        <v>969.286</v>
      </c>
      <c r="D214" s="23">
        <v>1084.454</v>
      </c>
      <c r="E214" s="23">
        <v>0</v>
      </c>
      <c r="F214" s="23">
        <v>0</v>
      </c>
      <c r="G214" s="23">
        <v>1</v>
      </c>
      <c r="H214" s="18">
        <v>0</v>
      </c>
      <c r="I214" s="18">
        <v>0</v>
      </c>
      <c r="J214" s="18">
        <v>0</v>
      </c>
      <c r="K214" s="21">
        <v>1</v>
      </c>
      <c r="L214" s="21">
        <v>2</v>
      </c>
      <c r="M214" s="21">
        <v>1</v>
      </c>
      <c r="N214" s="21">
        <v>0</v>
      </c>
      <c r="O214" s="21">
        <v>0</v>
      </c>
      <c r="P214" s="21">
        <v>-7.132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3">
        <v>147</v>
      </c>
      <c r="B215" s="23" t="s">
        <v>364</v>
      </c>
      <c r="C215" s="23">
        <v>6639.362</v>
      </c>
      <c r="D215" s="23">
        <v>7239.416</v>
      </c>
      <c r="E215" s="23">
        <v>0</v>
      </c>
      <c r="F215" s="23">
        <v>0</v>
      </c>
      <c r="G215" s="23">
        <v>1</v>
      </c>
      <c r="H215" s="18">
        <v>0</v>
      </c>
      <c r="I215" s="18">
        <v>0</v>
      </c>
      <c r="J215" s="18">
        <v>0</v>
      </c>
      <c r="K215" s="21">
        <v>0</v>
      </c>
      <c r="L215" s="21">
        <v>2</v>
      </c>
      <c r="M215" s="21">
        <v>1</v>
      </c>
      <c r="N215" s="21">
        <v>-1</v>
      </c>
      <c r="O215" s="21">
        <v>0</v>
      </c>
      <c r="P215" s="21">
        <v>-12.864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3">
        <v>148</v>
      </c>
      <c r="B216" s="23" t="s">
        <v>365</v>
      </c>
      <c r="C216" s="23">
        <v>9228.831</v>
      </c>
      <c r="D216" s="23">
        <v>10042.164</v>
      </c>
      <c r="E216" s="23">
        <v>0</v>
      </c>
      <c r="F216" s="23">
        <v>0</v>
      </c>
      <c r="G216" s="23">
        <v>1</v>
      </c>
      <c r="H216" s="18">
        <v>0</v>
      </c>
      <c r="I216" s="18">
        <v>0</v>
      </c>
      <c r="J216" s="18">
        <v>0</v>
      </c>
      <c r="K216" s="21">
        <v>0</v>
      </c>
      <c r="L216" s="21">
        <v>2</v>
      </c>
      <c r="M216" s="21">
        <v>1</v>
      </c>
      <c r="N216" s="21">
        <v>-1</v>
      </c>
      <c r="O216" s="21">
        <v>0</v>
      </c>
      <c r="P216" s="21">
        <v>-11.151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3">
        <v>683</v>
      </c>
      <c r="B217" s="23" t="s">
        <v>366</v>
      </c>
      <c r="C217" s="23">
        <v>1065.134</v>
      </c>
      <c r="D217" s="23">
        <v>1242.47</v>
      </c>
      <c r="E217" s="23">
        <v>0</v>
      </c>
      <c r="F217" s="23">
        <v>0</v>
      </c>
      <c r="G217" s="23">
        <v>1</v>
      </c>
      <c r="H217" s="18">
        <v>0</v>
      </c>
      <c r="I217" s="18">
        <v>0</v>
      </c>
      <c r="J217" s="18">
        <v>0</v>
      </c>
      <c r="K217" s="21">
        <v>1</v>
      </c>
      <c r="L217" s="21">
        <v>2</v>
      </c>
      <c r="M217" s="21">
        <v>1</v>
      </c>
      <c r="N217" s="21">
        <v>-1</v>
      </c>
      <c r="O217" s="21">
        <v>0</v>
      </c>
      <c r="P217" s="21">
        <v>5.426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3">
        <v>806</v>
      </c>
      <c r="B218" s="23" t="s">
        <v>367</v>
      </c>
      <c r="C218" s="23">
        <v>8284.541</v>
      </c>
      <c r="D218" s="23">
        <v>9023.587</v>
      </c>
      <c r="E218" s="23">
        <v>0</v>
      </c>
      <c r="F218" s="23">
        <v>0</v>
      </c>
      <c r="G218" s="23">
        <v>1</v>
      </c>
      <c r="H218" s="18">
        <v>0</v>
      </c>
      <c r="I218" s="18">
        <v>0</v>
      </c>
      <c r="J218" s="18">
        <v>0</v>
      </c>
      <c r="K218" s="21">
        <v>2</v>
      </c>
      <c r="L218" s="21">
        <v>0</v>
      </c>
      <c r="M218" s="21">
        <v>0</v>
      </c>
      <c r="N218" s="21">
        <v>-1</v>
      </c>
      <c r="O218" s="21">
        <v>0</v>
      </c>
      <c r="P218" s="21">
        <v>-7.391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3">
        <v>807</v>
      </c>
      <c r="B219" s="23" t="s">
        <v>37</v>
      </c>
      <c r="C219" s="23">
        <v>17977.428</v>
      </c>
      <c r="D219" s="23">
        <v>19876.279</v>
      </c>
      <c r="E219" s="23">
        <v>0</v>
      </c>
      <c r="F219" s="23">
        <v>0</v>
      </c>
      <c r="G219" s="23">
        <v>1</v>
      </c>
      <c r="H219" s="18">
        <v>0</v>
      </c>
      <c r="I219" s="18">
        <v>0</v>
      </c>
      <c r="J219" s="18">
        <v>0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-1.947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3">
        <v>808</v>
      </c>
      <c r="B220" s="23" t="s">
        <v>368</v>
      </c>
      <c r="C220" s="23">
        <v>8240.303</v>
      </c>
      <c r="D220" s="23">
        <v>9285.159</v>
      </c>
      <c r="E220" s="23">
        <v>0</v>
      </c>
      <c r="F220" s="23">
        <v>0</v>
      </c>
      <c r="G220" s="23">
        <v>1</v>
      </c>
      <c r="H220" s="18">
        <v>0</v>
      </c>
      <c r="I220" s="18">
        <v>0</v>
      </c>
      <c r="J220" s="18">
        <v>0</v>
      </c>
      <c r="K220" s="21">
        <v>1</v>
      </c>
      <c r="L220" s="21">
        <v>1</v>
      </c>
      <c r="M220" s="21">
        <v>-1</v>
      </c>
      <c r="N220" s="21">
        <v>1</v>
      </c>
      <c r="O220" s="21">
        <v>0</v>
      </c>
      <c r="P220" s="21">
        <v>4.546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3">
        <v>814</v>
      </c>
      <c r="B221" s="23" t="s">
        <v>369</v>
      </c>
      <c r="C221" s="23">
        <v>8249.874</v>
      </c>
      <c r="D221" s="23">
        <v>9277.427</v>
      </c>
      <c r="E221" s="23">
        <v>0</v>
      </c>
      <c r="F221" s="23">
        <v>0</v>
      </c>
      <c r="G221" s="23">
        <v>1</v>
      </c>
      <c r="H221" s="18">
        <v>0</v>
      </c>
      <c r="I221" s="18">
        <v>0</v>
      </c>
      <c r="J221" s="18">
        <v>0</v>
      </c>
      <c r="K221" s="21">
        <v>2</v>
      </c>
      <c r="L221" s="21">
        <v>1</v>
      </c>
      <c r="M221" s="21">
        <v>0</v>
      </c>
      <c r="N221" s="21">
        <v>-1</v>
      </c>
      <c r="O221" s="21">
        <v>0</v>
      </c>
      <c r="P221" s="21">
        <v>-5.112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3">
        <v>815</v>
      </c>
      <c r="B222" s="23" t="s">
        <v>370</v>
      </c>
      <c r="C222" s="23">
        <v>18425.307</v>
      </c>
      <c r="D222" s="23">
        <v>20404.188</v>
      </c>
      <c r="E222" s="23">
        <v>0</v>
      </c>
      <c r="F222" s="23">
        <v>0</v>
      </c>
      <c r="G222" s="23">
        <v>1</v>
      </c>
      <c r="H222" s="18">
        <v>0</v>
      </c>
      <c r="I222" s="18">
        <v>0</v>
      </c>
      <c r="J222" s="18">
        <v>0</v>
      </c>
      <c r="K222" s="21">
        <v>2</v>
      </c>
      <c r="L222" s="21">
        <v>2</v>
      </c>
      <c r="M222" s="21">
        <v>0</v>
      </c>
      <c r="N222" s="21">
        <v>0</v>
      </c>
      <c r="O222" s="21">
        <v>1</v>
      </c>
      <c r="P222" s="21">
        <v>3.885</v>
      </c>
      <c r="Q222" s="21">
        <v>0</v>
      </c>
      <c r="R222" s="21">
        <v>-1</v>
      </c>
      <c r="S222" s="22"/>
      <c r="T222" s="22"/>
      <c r="U222" s="22"/>
      <c r="V222" s="22"/>
      <c r="W222" s="22"/>
    </row>
    <row r="223" ht="16.5" spans="1:23">
      <c r="A223" s="23">
        <v>841</v>
      </c>
      <c r="B223" s="23" t="s">
        <v>371</v>
      </c>
      <c r="C223" s="23">
        <v>8271.893</v>
      </c>
      <c r="D223" s="23">
        <v>9305.011</v>
      </c>
      <c r="E223" s="23">
        <v>0</v>
      </c>
      <c r="F223" s="23">
        <v>0</v>
      </c>
      <c r="G223" s="23">
        <v>1</v>
      </c>
      <c r="H223" s="18">
        <v>0</v>
      </c>
      <c r="I223" s="18">
        <v>0</v>
      </c>
      <c r="J223" s="18">
        <v>0</v>
      </c>
      <c r="K223" s="21">
        <v>4</v>
      </c>
      <c r="L223" s="21">
        <v>2</v>
      </c>
      <c r="M223" s="21">
        <v>0</v>
      </c>
      <c r="N223" s="21">
        <v>0</v>
      </c>
      <c r="O223" s="21">
        <v>0</v>
      </c>
      <c r="P223" s="21">
        <v>-5.385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3">
        <v>857</v>
      </c>
      <c r="B224" s="23" t="s">
        <v>372</v>
      </c>
      <c r="C224" s="23">
        <v>10227.889</v>
      </c>
      <c r="D224" s="23">
        <v>11381.072</v>
      </c>
      <c r="E224" s="23">
        <v>0</v>
      </c>
      <c r="F224" s="23">
        <v>0</v>
      </c>
      <c r="G224" s="23">
        <v>1</v>
      </c>
      <c r="H224" s="18">
        <v>0</v>
      </c>
      <c r="I224" s="18">
        <v>0</v>
      </c>
      <c r="J224" s="18">
        <v>0</v>
      </c>
      <c r="K224" s="21">
        <v>2</v>
      </c>
      <c r="L224" s="21">
        <v>1</v>
      </c>
      <c r="M224" s="21">
        <v>-1</v>
      </c>
      <c r="N224" s="21">
        <v>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3">
        <v>863</v>
      </c>
      <c r="B225" s="23" t="s">
        <v>373</v>
      </c>
      <c r="C225" s="23">
        <v>2621.823</v>
      </c>
      <c r="D225" s="23">
        <v>3128.854</v>
      </c>
      <c r="E225" s="23">
        <v>0</v>
      </c>
      <c r="F225" s="23">
        <v>0</v>
      </c>
      <c r="G225" s="23">
        <v>1</v>
      </c>
      <c r="H225" s="18">
        <v>0</v>
      </c>
      <c r="I225" s="18">
        <v>0</v>
      </c>
      <c r="J225" s="18">
        <v>0</v>
      </c>
      <c r="K225" s="21">
        <v>1</v>
      </c>
      <c r="L225" s="21">
        <v>2</v>
      </c>
      <c r="M225" s="21">
        <v>0</v>
      </c>
      <c r="N225" s="21">
        <v>0</v>
      </c>
      <c r="O225" s="21">
        <v>1</v>
      </c>
      <c r="P225" s="21">
        <v>2.232</v>
      </c>
      <c r="Q225" s="21">
        <v>0</v>
      </c>
      <c r="R225" s="21">
        <v>-1</v>
      </c>
      <c r="S225" s="22"/>
      <c r="T225" s="22"/>
      <c r="U225" s="22"/>
      <c r="V225" s="22"/>
      <c r="W225" s="22"/>
    </row>
    <row r="226" ht="16.5" spans="1:23">
      <c r="A226" s="23">
        <v>911</v>
      </c>
      <c r="B226" s="23" t="s">
        <v>374</v>
      </c>
      <c r="C226" s="23">
        <v>6263.822</v>
      </c>
      <c r="D226" s="23">
        <v>6759.733</v>
      </c>
      <c r="E226" s="23">
        <v>0</v>
      </c>
      <c r="F226" s="23">
        <v>0</v>
      </c>
      <c r="G226" s="23">
        <v>1</v>
      </c>
      <c r="H226" s="18">
        <v>0</v>
      </c>
      <c r="I226" s="18">
        <v>0</v>
      </c>
      <c r="J226" s="18">
        <v>0</v>
      </c>
      <c r="K226" s="21">
        <v>4</v>
      </c>
      <c r="L226" s="21">
        <v>2</v>
      </c>
      <c r="M226" s="21">
        <v>0</v>
      </c>
      <c r="N226" s="21">
        <v>0</v>
      </c>
      <c r="O226" s="21">
        <v>0</v>
      </c>
      <c r="P226" s="21">
        <v>-0.81</v>
      </c>
      <c r="Q226" s="21">
        <v>0</v>
      </c>
      <c r="R226" s="21">
        <v>1</v>
      </c>
      <c r="S226" s="22"/>
      <c r="T226" s="22"/>
      <c r="U226" s="22"/>
      <c r="V226" s="22"/>
      <c r="W226" s="22"/>
    </row>
    <row r="227" ht="16.5" spans="1:23">
      <c r="A227" s="23">
        <v>912</v>
      </c>
      <c r="B227" s="23" t="s">
        <v>375</v>
      </c>
      <c r="C227" s="23">
        <v>20210.885</v>
      </c>
      <c r="D227" s="23">
        <v>22461.166</v>
      </c>
      <c r="E227" s="23">
        <v>0</v>
      </c>
      <c r="F227" s="23">
        <v>0</v>
      </c>
      <c r="G227" s="23">
        <v>1</v>
      </c>
      <c r="H227" s="18">
        <v>0</v>
      </c>
      <c r="I227" s="18">
        <v>0</v>
      </c>
      <c r="J227" s="18">
        <v>0</v>
      </c>
      <c r="K227" s="21">
        <v>4</v>
      </c>
      <c r="L227" s="21">
        <v>2</v>
      </c>
      <c r="M227" s="21">
        <v>0</v>
      </c>
      <c r="N227" s="21">
        <v>0</v>
      </c>
      <c r="O227" s="21">
        <v>0</v>
      </c>
      <c r="P227" s="21">
        <v>0.178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3">
        <v>913</v>
      </c>
      <c r="B228" s="23" t="s">
        <v>376</v>
      </c>
      <c r="C228" s="23">
        <v>8132.445</v>
      </c>
      <c r="D228" s="23">
        <v>9273.497</v>
      </c>
      <c r="E228" s="23">
        <v>0</v>
      </c>
      <c r="F228" s="23">
        <v>0</v>
      </c>
      <c r="G228" s="23">
        <v>1</v>
      </c>
      <c r="H228" s="18">
        <v>0</v>
      </c>
      <c r="I228" s="18">
        <v>0</v>
      </c>
      <c r="J228" s="18">
        <v>0</v>
      </c>
      <c r="K228" s="21">
        <v>4</v>
      </c>
      <c r="L228" s="21">
        <v>2</v>
      </c>
      <c r="M228" s="21">
        <v>0</v>
      </c>
      <c r="N228" s="21">
        <v>0</v>
      </c>
      <c r="O228" s="21">
        <v>0</v>
      </c>
      <c r="P228" s="21">
        <v>-5.744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3">
        <v>914</v>
      </c>
      <c r="B229" s="23" t="s">
        <v>377</v>
      </c>
      <c r="C229" s="23">
        <v>6361.145</v>
      </c>
      <c r="D229" s="23">
        <v>6919.723</v>
      </c>
      <c r="E229" s="23">
        <v>0</v>
      </c>
      <c r="F229" s="23">
        <v>0</v>
      </c>
      <c r="G229" s="23">
        <v>1</v>
      </c>
      <c r="H229" s="18">
        <v>0</v>
      </c>
      <c r="I229" s="18">
        <v>0</v>
      </c>
      <c r="J229" s="18">
        <v>0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-18.333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3">
        <v>932</v>
      </c>
      <c r="B230" s="23" t="s">
        <v>378</v>
      </c>
      <c r="C230" s="23">
        <v>14903.583</v>
      </c>
      <c r="D230" s="23">
        <v>16484.701</v>
      </c>
      <c r="E230" s="23">
        <v>0</v>
      </c>
      <c r="F230" s="23">
        <v>0</v>
      </c>
      <c r="G230" s="23">
        <v>1</v>
      </c>
      <c r="H230" s="18">
        <v>0</v>
      </c>
      <c r="I230" s="18">
        <v>0</v>
      </c>
      <c r="J230" s="18">
        <v>0</v>
      </c>
      <c r="K230" s="21">
        <v>4</v>
      </c>
      <c r="L230" s="21">
        <v>1</v>
      </c>
      <c r="M230" s="21">
        <v>0</v>
      </c>
      <c r="N230" s="21">
        <v>0</v>
      </c>
      <c r="O230" s="21">
        <v>0</v>
      </c>
      <c r="P230" s="21">
        <v>-1.68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3">
        <v>933</v>
      </c>
      <c r="B231" s="23" t="s">
        <v>379</v>
      </c>
      <c r="C231" s="23">
        <v>8046.942</v>
      </c>
      <c r="D231" s="23">
        <v>9039.748</v>
      </c>
      <c r="E231" s="23">
        <v>0</v>
      </c>
      <c r="F231" s="23">
        <v>0</v>
      </c>
      <c r="G231" s="23">
        <v>1</v>
      </c>
      <c r="H231" s="18">
        <v>0</v>
      </c>
      <c r="I231" s="18">
        <v>0</v>
      </c>
      <c r="J231" s="18">
        <v>0</v>
      </c>
      <c r="K231" s="21">
        <v>1</v>
      </c>
      <c r="L231" s="21">
        <v>0</v>
      </c>
      <c r="M231" s="21">
        <v>1</v>
      </c>
      <c r="N231" s="21">
        <v>-1</v>
      </c>
      <c r="O231" s="21">
        <v>0</v>
      </c>
      <c r="P231" s="21">
        <v>-6.533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3">
        <v>934</v>
      </c>
      <c r="B232" s="23" t="s">
        <v>380</v>
      </c>
      <c r="C232" s="23">
        <v>5984.648</v>
      </c>
      <c r="D232" s="23">
        <v>6467.629</v>
      </c>
      <c r="E232" s="23">
        <v>0</v>
      </c>
      <c r="F232" s="23">
        <v>0</v>
      </c>
      <c r="G232" s="23">
        <v>1</v>
      </c>
      <c r="H232" s="18">
        <v>0</v>
      </c>
      <c r="I232" s="18">
        <v>0</v>
      </c>
      <c r="J232" s="18">
        <v>0</v>
      </c>
      <c r="K232" s="21">
        <v>1</v>
      </c>
      <c r="L232" s="21">
        <v>2</v>
      </c>
      <c r="M232" s="21">
        <v>1</v>
      </c>
      <c r="N232" s="21">
        <v>-1</v>
      </c>
      <c r="O232" s="21">
        <v>0</v>
      </c>
      <c r="P232" s="21">
        <v>-10.7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3">
        <v>942</v>
      </c>
      <c r="B233" s="23" t="s">
        <v>381</v>
      </c>
      <c r="C233" s="23">
        <v>9927.402</v>
      </c>
      <c r="D233" s="23">
        <v>10665.107</v>
      </c>
      <c r="E233" s="23">
        <v>0</v>
      </c>
      <c r="F233" s="23">
        <v>0</v>
      </c>
      <c r="G233" s="23">
        <v>1</v>
      </c>
      <c r="H233" s="18">
        <v>0</v>
      </c>
      <c r="I233" s="18">
        <v>0</v>
      </c>
      <c r="J233" s="18">
        <v>0</v>
      </c>
      <c r="K233" s="21">
        <v>0</v>
      </c>
      <c r="L233" s="21">
        <v>1</v>
      </c>
      <c r="M233" s="21">
        <v>1</v>
      </c>
      <c r="N233" s="21">
        <v>-1</v>
      </c>
      <c r="O233" s="21">
        <v>0</v>
      </c>
      <c r="P233" s="21">
        <v>-11.016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3">
        <v>974</v>
      </c>
      <c r="B234" s="23" t="s">
        <v>382</v>
      </c>
      <c r="C234" s="23">
        <v>6694.764</v>
      </c>
      <c r="D234" s="23">
        <v>7254.624</v>
      </c>
      <c r="E234" s="23">
        <v>0</v>
      </c>
      <c r="F234" s="23">
        <v>0</v>
      </c>
      <c r="G234" s="23">
        <v>1</v>
      </c>
      <c r="H234" s="18">
        <v>0</v>
      </c>
      <c r="I234" s="18">
        <v>0</v>
      </c>
      <c r="J234" s="18">
        <v>0</v>
      </c>
      <c r="K234" s="21">
        <v>1</v>
      </c>
      <c r="L234" s="21">
        <v>2</v>
      </c>
      <c r="M234" s="21">
        <v>1</v>
      </c>
      <c r="N234" s="21">
        <v>-1</v>
      </c>
      <c r="O234" s="21">
        <v>0</v>
      </c>
      <c r="P234" s="21">
        <v>3.3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3">
        <v>978</v>
      </c>
      <c r="B235" s="23" t="s">
        <v>383</v>
      </c>
      <c r="C235" s="23">
        <v>10415.105</v>
      </c>
      <c r="D235" s="23">
        <v>11566.575</v>
      </c>
      <c r="E235" s="23">
        <v>0</v>
      </c>
      <c r="F235" s="23">
        <v>0</v>
      </c>
      <c r="G235" s="23">
        <v>1</v>
      </c>
      <c r="H235" s="18">
        <v>0</v>
      </c>
      <c r="I235" s="18">
        <v>0</v>
      </c>
      <c r="J235" s="18">
        <v>0</v>
      </c>
      <c r="K235" s="21">
        <v>3</v>
      </c>
      <c r="L235" s="21">
        <v>0</v>
      </c>
      <c r="M235" s="21">
        <v>0</v>
      </c>
      <c r="N235" s="21">
        <v>-1</v>
      </c>
      <c r="O235" s="21">
        <v>0</v>
      </c>
      <c r="P235" s="21">
        <v>-19.035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3">
        <v>980</v>
      </c>
      <c r="B236" s="23" t="s">
        <v>384</v>
      </c>
      <c r="C236" s="23">
        <v>3281.649</v>
      </c>
      <c r="D236" s="23">
        <v>3489.947</v>
      </c>
      <c r="E236" s="23">
        <v>0</v>
      </c>
      <c r="F236" s="23">
        <v>0</v>
      </c>
      <c r="G236" s="23">
        <v>1</v>
      </c>
      <c r="H236" s="18">
        <v>0</v>
      </c>
      <c r="I236" s="18">
        <v>0</v>
      </c>
      <c r="J236" s="18">
        <v>0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-4.331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3">
        <v>990</v>
      </c>
      <c r="B237" s="23" t="s">
        <v>385</v>
      </c>
      <c r="C237" s="23">
        <v>12461.942</v>
      </c>
      <c r="D237" s="23">
        <v>13770.265</v>
      </c>
      <c r="E237" s="23">
        <v>0</v>
      </c>
      <c r="F237" s="23">
        <v>0</v>
      </c>
      <c r="G237" s="23">
        <v>1</v>
      </c>
      <c r="H237" s="18">
        <v>0</v>
      </c>
      <c r="I237" s="18">
        <v>0</v>
      </c>
      <c r="J237" s="18">
        <v>0</v>
      </c>
      <c r="K237" s="21">
        <v>4</v>
      </c>
      <c r="L237" s="21">
        <v>1</v>
      </c>
      <c r="M237" s="21">
        <v>-1</v>
      </c>
      <c r="N237" s="21">
        <v>1</v>
      </c>
      <c r="O237" s="21">
        <v>0</v>
      </c>
      <c r="P237" s="21">
        <v>3.228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3">
        <v>991</v>
      </c>
      <c r="B238" s="23" t="s">
        <v>386</v>
      </c>
      <c r="C238" s="23">
        <v>8674.943</v>
      </c>
      <c r="D238" s="23">
        <v>9747.418</v>
      </c>
      <c r="E238" s="23">
        <v>0</v>
      </c>
      <c r="F238" s="23">
        <v>0</v>
      </c>
      <c r="G238" s="23">
        <v>1</v>
      </c>
      <c r="H238" s="18">
        <v>0</v>
      </c>
      <c r="I238" s="18">
        <v>0</v>
      </c>
      <c r="J238" s="18">
        <v>0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-3.171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3">
        <v>992</v>
      </c>
      <c r="B239" s="23" t="s">
        <v>5</v>
      </c>
      <c r="C239" s="23">
        <v>5729.624</v>
      </c>
      <c r="D239" s="23">
        <v>6178.98</v>
      </c>
      <c r="E239" s="23">
        <v>0</v>
      </c>
      <c r="F239" s="23">
        <v>0</v>
      </c>
      <c r="G239" s="23">
        <v>1</v>
      </c>
      <c r="H239" s="18">
        <v>0</v>
      </c>
      <c r="I239" s="18">
        <v>0</v>
      </c>
      <c r="J239" s="18">
        <v>0</v>
      </c>
      <c r="K239" s="21">
        <v>0</v>
      </c>
      <c r="L239" s="21">
        <v>2</v>
      </c>
      <c r="M239" s="21">
        <v>1</v>
      </c>
      <c r="N239" s="21">
        <v>-1</v>
      </c>
      <c r="O239" s="21">
        <v>0</v>
      </c>
      <c r="P239" s="21">
        <v>-9.526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3">
        <v>399003</v>
      </c>
      <c r="B240" s="23" t="s">
        <v>77</v>
      </c>
      <c r="C240" s="23">
        <v>8117.616</v>
      </c>
      <c r="D240" s="23">
        <v>8828.545</v>
      </c>
      <c r="E240" s="23">
        <v>0</v>
      </c>
      <c r="F240" s="23">
        <v>0</v>
      </c>
      <c r="G240" s="23">
        <v>1</v>
      </c>
      <c r="H240" s="18">
        <v>0</v>
      </c>
      <c r="I240" s="18">
        <v>0</v>
      </c>
      <c r="J240" s="18">
        <v>0</v>
      </c>
      <c r="K240" s="21">
        <v>4</v>
      </c>
      <c r="L240" s="21">
        <v>2</v>
      </c>
      <c r="M240" s="21">
        <v>0</v>
      </c>
      <c r="N240" s="21">
        <v>0</v>
      </c>
      <c r="O240" s="21">
        <v>0</v>
      </c>
      <c r="P240" s="21">
        <v>-22.104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3">
        <v>399108</v>
      </c>
      <c r="B241" s="23" t="s">
        <v>73</v>
      </c>
      <c r="C241" s="23">
        <v>1240.943</v>
      </c>
      <c r="D241" s="23">
        <v>1332.884</v>
      </c>
      <c r="E241" s="23">
        <v>0</v>
      </c>
      <c r="F241" s="23">
        <v>0</v>
      </c>
      <c r="G241" s="23">
        <v>1</v>
      </c>
      <c r="H241" s="18">
        <v>0</v>
      </c>
      <c r="I241" s="18">
        <v>0</v>
      </c>
      <c r="J241" s="18">
        <v>0</v>
      </c>
      <c r="K241" s="21">
        <v>3</v>
      </c>
      <c r="L241" s="21">
        <v>2</v>
      </c>
      <c r="M241" s="21">
        <v>0</v>
      </c>
      <c r="N241" s="21">
        <v>0</v>
      </c>
      <c r="O241" s="21">
        <v>0</v>
      </c>
      <c r="P241" s="21">
        <v>-1.353</v>
      </c>
      <c r="Q241" s="21">
        <v>0</v>
      </c>
      <c r="R241" s="21">
        <v>-1</v>
      </c>
      <c r="S241" s="22"/>
      <c r="T241" s="22"/>
      <c r="U241" s="22"/>
      <c r="V241" s="22"/>
      <c r="W241" s="22"/>
    </row>
    <row r="242" ht="16.5" spans="1:23">
      <c r="A242" s="23">
        <v>399240</v>
      </c>
      <c r="B242" s="23" t="s">
        <v>387</v>
      </c>
      <c r="C242" s="23">
        <v>1543.909</v>
      </c>
      <c r="D242" s="23">
        <v>1735.398</v>
      </c>
      <c r="E242" s="23">
        <v>0</v>
      </c>
      <c r="F242" s="23">
        <v>0</v>
      </c>
      <c r="G242" s="23">
        <v>1</v>
      </c>
      <c r="H242" s="18">
        <v>0</v>
      </c>
      <c r="I242" s="18">
        <v>0</v>
      </c>
      <c r="J242" s="18">
        <v>0</v>
      </c>
      <c r="K242" s="21">
        <v>3</v>
      </c>
      <c r="L242" s="21">
        <v>1</v>
      </c>
      <c r="M242" s="21">
        <v>1</v>
      </c>
      <c r="N242" s="21">
        <v>-1</v>
      </c>
      <c r="O242" s="21">
        <v>0</v>
      </c>
      <c r="P242" s="21">
        <v>-5.332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3">
        <v>399265</v>
      </c>
      <c r="B243" s="23" t="s">
        <v>388</v>
      </c>
      <c r="C243" s="23">
        <v>1012.494</v>
      </c>
      <c r="D243" s="23">
        <v>1170.126</v>
      </c>
      <c r="E243" s="23">
        <v>0</v>
      </c>
      <c r="F243" s="23">
        <v>0</v>
      </c>
      <c r="G243" s="23">
        <v>1</v>
      </c>
      <c r="H243" s="18">
        <v>0</v>
      </c>
      <c r="I243" s="18">
        <v>0</v>
      </c>
      <c r="J243" s="18">
        <v>0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-9.18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3">
        <v>399275</v>
      </c>
      <c r="B244" s="23" t="s">
        <v>389</v>
      </c>
      <c r="C244" s="23">
        <v>2578.13</v>
      </c>
      <c r="D244" s="23">
        <v>2967.163</v>
      </c>
      <c r="E244" s="23">
        <v>0</v>
      </c>
      <c r="F244" s="23">
        <v>0</v>
      </c>
      <c r="G244" s="23">
        <v>1</v>
      </c>
      <c r="H244" s="18">
        <v>0</v>
      </c>
      <c r="I244" s="18">
        <v>0</v>
      </c>
      <c r="J244" s="18">
        <v>0</v>
      </c>
      <c r="K244" s="21">
        <v>3</v>
      </c>
      <c r="L244" s="21">
        <v>1</v>
      </c>
      <c r="M244" s="21">
        <v>1</v>
      </c>
      <c r="N244" s="21">
        <v>-1</v>
      </c>
      <c r="O244" s="21">
        <v>0</v>
      </c>
      <c r="P244" s="21">
        <v>-3.06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3">
        <v>399280</v>
      </c>
      <c r="B245" s="23" t="s">
        <v>390</v>
      </c>
      <c r="C245" s="23">
        <v>2028.46</v>
      </c>
      <c r="D245" s="23">
        <v>2277.587</v>
      </c>
      <c r="E245" s="23">
        <v>0</v>
      </c>
      <c r="F245" s="23">
        <v>0</v>
      </c>
      <c r="G245" s="23">
        <v>1</v>
      </c>
      <c r="H245" s="18">
        <v>0</v>
      </c>
      <c r="I245" s="18">
        <v>0</v>
      </c>
      <c r="J245" s="18">
        <v>0</v>
      </c>
      <c r="K245" s="21">
        <v>2</v>
      </c>
      <c r="L245" s="21">
        <v>2</v>
      </c>
      <c r="M245" s="21">
        <v>0</v>
      </c>
      <c r="N245" s="21">
        <v>-1</v>
      </c>
      <c r="O245" s="21">
        <v>0</v>
      </c>
      <c r="P245" s="21">
        <v>1.785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3">
        <v>399313</v>
      </c>
      <c r="B246" s="23" t="s">
        <v>391</v>
      </c>
      <c r="C246" s="23">
        <v>5258.035</v>
      </c>
      <c r="D246" s="23">
        <v>5617.107</v>
      </c>
      <c r="E246" s="23">
        <v>0</v>
      </c>
      <c r="F246" s="23">
        <v>0</v>
      </c>
      <c r="G246" s="23">
        <v>1</v>
      </c>
      <c r="H246" s="18">
        <v>0</v>
      </c>
      <c r="I246" s="18">
        <v>0</v>
      </c>
      <c r="J246" s="18">
        <v>0</v>
      </c>
      <c r="K246" s="21">
        <v>4</v>
      </c>
      <c r="L246" s="21">
        <v>2</v>
      </c>
      <c r="M246" s="21">
        <v>0</v>
      </c>
      <c r="N246" s="21">
        <v>0</v>
      </c>
      <c r="O246" s="21">
        <v>0</v>
      </c>
      <c r="P246" s="21">
        <v>-20.513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3">
        <v>399356</v>
      </c>
      <c r="B247" s="23" t="s">
        <v>81</v>
      </c>
      <c r="C247" s="23">
        <v>9879.89</v>
      </c>
      <c r="D247" s="23">
        <v>10806.276</v>
      </c>
      <c r="E247" s="23">
        <v>0</v>
      </c>
      <c r="F247" s="23">
        <v>0</v>
      </c>
      <c r="G247" s="23">
        <v>1</v>
      </c>
      <c r="H247" s="18">
        <v>0</v>
      </c>
      <c r="I247" s="18">
        <v>0</v>
      </c>
      <c r="J247" s="18">
        <v>0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3">
        <v>399385</v>
      </c>
      <c r="B248" s="23" t="s">
        <v>392</v>
      </c>
      <c r="C248" s="23">
        <v>9124.965</v>
      </c>
      <c r="D248" s="23">
        <v>10039.073</v>
      </c>
      <c r="E248" s="23">
        <v>0</v>
      </c>
      <c r="F248" s="23">
        <v>0</v>
      </c>
      <c r="G248" s="23">
        <v>1</v>
      </c>
      <c r="H248" s="18">
        <v>0</v>
      </c>
      <c r="I248" s="18">
        <v>0</v>
      </c>
      <c r="J248" s="18">
        <v>0</v>
      </c>
      <c r="K248" s="21">
        <v>2</v>
      </c>
      <c r="L248" s="21">
        <v>0</v>
      </c>
      <c r="M248" s="21">
        <v>0</v>
      </c>
      <c r="N248" s="21">
        <v>-1</v>
      </c>
      <c r="O248" s="21">
        <v>0</v>
      </c>
      <c r="P248" s="21">
        <v>-12.484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3">
        <v>399386</v>
      </c>
      <c r="B249" s="23" t="s">
        <v>393</v>
      </c>
      <c r="C249" s="23">
        <v>5643.342</v>
      </c>
      <c r="D249" s="23">
        <v>6359.663</v>
      </c>
      <c r="E249" s="23">
        <v>0</v>
      </c>
      <c r="F249" s="23">
        <v>0</v>
      </c>
      <c r="G249" s="23">
        <v>1</v>
      </c>
      <c r="H249" s="18">
        <v>0</v>
      </c>
      <c r="I249" s="18">
        <v>0</v>
      </c>
      <c r="J249" s="18">
        <v>0</v>
      </c>
      <c r="K249" s="21">
        <v>3</v>
      </c>
      <c r="L249" s="21">
        <v>2</v>
      </c>
      <c r="M249" s="21">
        <v>0</v>
      </c>
      <c r="N249" s="21">
        <v>0</v>
      </c>
      <c r="O249" s="21">
        <v>0</v>
      </c>
      <c r="P249" s="21">
        <v>-0.605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3">
        <v>399387</v>
      </c>
      <c r="B250" s="23" t="s">
        <v>394</v>
      </c>
      <c r="C250" s="23">
        <v>5378.89</v>
      </c>
      <c r="D250" s="23">
        <v>5824.822</v>
      </c>
      <c r="E250" s="23">
        <v>0</v>
      </c>
      <c r="F250" s="23">
        <v>0</v>
      </c>
      <c r="G250" s="23">
        <v>1</v>
      </c>
      <c r="H250" s="18">
        <v>0</v>
      </c>
      <c r="I250" s="18">
        <v>0</v>
      </c>
      <c r="J250" s="18">
        <v>0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-18.66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3">
        <v>399394</v>
      </c>
      <c r="B251" s="23" t="s">
        <v>395</v>
      </c>
      <c r="C251" s="23">
        <v>8421.404</v>
      </c>
      <c r="D251" s="23">
        <v>9485.27</v>
      </c>
      <c r="E251" s="23">
        <v>0</v>
      </c>
      <c r="F251" s="23">
        <v>0</v>
      </c>
      <c r="G251" s="23">
        <v>1</v>
      </c>
      <c r="H251" s="18">
        <v>0</v>
      </c>
      <c r="I251" s="18">
        <v>0</v>
      </c>
      <c r="J251" s="18">
        <v>0</v>
      </c>
      <c r="K251" s="21">
        <v>4</v>
      </c>
      <c r="L251" s="21">
        <v>1</v>
      </c>
      <c r="M251" s="21">
        <v>0</v>
      </c>
      <c r="N251" s="21">
        <v>0</v>
      </c>
      <c r="O251" s="21">
        <v>0</v>
      </c>
      <c r="P251" s="21">
        <v>-4.203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3">
        <v>399396</v>
      </c>
      <c r="B252" s="23" t="s">
        <v>396</v>
      </c>
      <c r="C252" s="23">
        <v>17198.238</v>
      </c>
      <c r="D252" s="23">
        <v>19033.766</v>
      </c>
      <c r="E252" s="23">
        <v>0</v>
      </c>
      <c r="F252" s="23">
        <v>0</v>
      </c>
      <c r="G252" s="23">
        <v>1</v>
      </c>
      <c r="H252" s="18">
        <v>0</v>
      </c>
      <c r="I252" s="18">
        <v>0</v>
      </c>
      <c r="J252" s="18">
        <v>0</v>
      </c>
      <c r="K252" s="21">
        <v>2</v>
      </c>
      <c r="L252" s="21">
        <v>0</v>
      </c>
      <c r="M252" s="21">
        <v>0</v>
      </c>
      <c r="N252" s="21">
        <v>-1</v>
      </c>
      <c r="O252" s="21">
        <v>0</v>
      </c>
      <c r="P252" s="21">
        <v>-4.59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3">
        <v>399420</v>
      </c>
      <c r="B253" s="23" t="s">
        <v>397</v>
      </c>
      <c r="C253" s="23">
        <v>1464.355</v>
      </c>
      <c r="D253" s="23">
        <v>1669.517</v>
      </c>
      <c r="E253" s="23">
        <v>0</v>
      </c>
      <c r="F253" s="23">
        <v>0</v>
      </c>
      <c r="G253" s="23">
        <v>1</v>
      </c>
      <c r="H253" s="18">
        <v>0</v>
      </c>
      <c r="I253" s="18">
        <v>0</v>
      </c>
      <c r="J253" s="18">
        <v>0</v>
      </c>
      <c r="K253" s="21">
        <v>4</v>
      </c>
      <c r="L253" s="21">
        <v>2</v>
      </c>
      <c r="M253" s="21">
        <v>0</v>
      </c>
      <c r="N253" s="21">
        <v>0</v>
      </c>
      <c r="O253" s="21">
        <v>0</v>
      </c>
      <c r="P253" s="21">
        <v>-0.1</v>
      </c>
      <c r="Q253" s="21">
        <v>0</v>
      </c>
      <c r="R253" s="21">
        <v>-1</v>
      </c>
      <c r="S253" s="22"/>
      <c r="T253" s="22"/>
      <c r="U253" s="22"/>
      <c r="V253" s="22"/>
      <c r="W253" s="22"/>
    </row>
    <row r="254" ht="16.5" spans="1:23">
      <c r="A254" s="23">
        <v>399437</v>
      </c>
      <c r="B254" s="23" t="s">
        <v>398</v>
      </c>
      <c r="C254" s="23">
        <v>6451.062</v>
      </c>
      <c r="D254" s="23">
        <v>7259.002</v>
      </c>
      <c r="E254" s="23">
        <v>0</v>
      </c>
      <c r="F254" s="23">
        <v>0</v>
      </c>
      <c r="G254" s="23">
        <v>1</v>
      </c>
      <c r="H254" s="18">
        <v>0</v>
      </c>
      <c r="I254" s="18">
        <v>0</v>
      </c>
      <c r="J254" s="18">
        <v>0</v>
      </c>
      <c r="K254" s="21">
        <v>2</v>
      </c>
      <c r="L254" s="21">
        <v>2</v>
      </c>
      <c r="M254" s="21">
        <v>0</v>
      </c>
      <c r="N254" s="21">
        <v>0</v>
      </c>
      <c r="O254" s="21">
        <v>0</v>
      </c>
      <c r="P254" s="21">
        <v>-3.738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3">
        <v>399441</v>
      </c>
      <c r="B255" s="23" t="s">
        <v>399</v>
      </c>
      <c r="C255" s="23">
        <v>2127.853</v>
      </c>
      <c r="D255" s="23">
        <v>2435.879</v>
      </c>
      <c r="E255" s="23">
        <v>0</v>
      </c>
      <c r="F255" s="23">
        <v>0</v>
      </c>
      <c r="G255" s="23">
        <v>1</v>
      </c>
      <c r="H255" s="18">
        <v>0</v>
      </c>
      <c r="I255" s="18">
        <v>0</v>
      </c>
      <c r="J255" s="18">
        <v>0</v>
      </c>
      <c r="K255" s="21">
        <v>1</v>
      </c>
      <c r="L255" s="21">
        <v>2</v>
      </c>
      <c r="M255" s="21">
        <v>1</v>
      </c>
      <c r="N255" s="21">
        <v>-1</v>
      </c>
      <c r="O255" s="21">
        <v>0</v>
      </c>
      <c r="P255" s="21">
        <v>4.315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3">
        <v>399617</v>
      </c>
      <c r="B256" s="23" t="s">
        <v>400</v>
      </c>
      <c r="C256" s="23">
        <v>8966.257</v>
      </c>
      <c r="D256" s="23">
        <v>10101.171</v>
      </c>
      <c r="E256" s="23">
        <v>0</v>
      </c>
      <c r="F256" s="23">
        <v>0</v>
      </c>
      <c r="G256" s="23">
        <v>1</v>
      </c>
      <c r="H256" s="18">
        <v>0</v>
      </c>
      <c r="I256" s="18">
        <v>0</v>
      </c>
      <c r="J256" s="18">
        <v>0</v>
      </c>
      <c r="K256" s="21">
        <v>4</v>
      </c>
      <c r="L256" s="21">
        <v>1</v>
      </c>
      <c r="M256" s="21">
        <v>0</v>
      </c>
      <c r="N256" s="21">
        <v>0</v>
      </c>
      <c r="O256" s="21">
        <v>0</v>
      </c>
      <c r="P256" s="21">
        <v>0.289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3">
        <v>399618</v>
      </c>
      <c r="B257" s="23" t="s">
        <v>401</v>
      </c>
      <c r="C257" s="23">
        <v>7916.281</v>
      </c>
      <c r="D257" s="23">
        <v>8832.149</v>
      </c>
      <c r="E257" s="23">
        <v>0</v>
      </c>
      <c r="F257" s="23">
        <v>0</v>
      </c>
      <c r="G257" s="23">
        <v>1</v>
      </c>
      <c r="H257" s="18">
        <v>0</v>
      </c>
      <c r="I257" s="18">
        <v>0</v>
      </c>
      <c r="J257" s="18">
        <v>0</v>
      </c>
      <c r="K257" s="21">
        <v>0</v>
      </c>
      <c r="L257" s="21">
        <v>1</v>
      </c>
      <c r="M257" s="21">
        <v>1</v>
      </c>
      <c r="N257" s="21">
        <v>-1</v>
      </c>
      <c r="O257" s="21">
        <v>0</v>
      </c>
      <c r="P257" s="21">
        <v>-15.569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3">
        <v>399619</v>
      </c>
      <c r="B258" s="23" t="s">
        <v>402</v>
      </c>
      <c r="C258" s="23">
        <v>6964.857</v>
      </c>
      <c r="D258" s="23">
        <v>7582.352</v>
      </c>
      <c r="E258" s="23">
        <v>0</v>
      </c>
      <c r="F258" s="23">
        <v>0</v>
      </c>
      <c r="G258" s="23">
        <v>1</v>
      </c>
      <c r="H258" s="18">
        <v>0</v>
      </c>
      <c r="I258" s="18">
        <v>0</v>
      </c>
      <c r="J258" s="18">
        <v>0</v>
      </c>
      <c r="K258" s="21">
        <v>4</v>
      </c>
      <c r="L258" s="21">
        <v>1</v>
      </c>
      <c r="M258" s="21">
        <v>0</v>
      </c>
      <c r="N258" s="21">
        <v>0</v>
      </c>
      <c r="O258" s="21">
        <v>0</v>
      </c>
      <c r="P258" s="21">
        <v>-24.654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3">
        <v>399646</v>
      </c>
      <c r="B259" s="23" t="s">
        <v>403</v>
      </c>
      <c r="C259" s="23">
        <v>7790.844</v>
      </c>
      <c r="D259" s="23">
        <v>8457.066</v>
      </c>
      <c r="E259" s="23">
        <v>0</v>
      </c>
      <c r="F259" s="23">
        <v>0</v>
      </c>
      <c r="G259" s="23">
        <v>1</v>
      </c>
      <c r="H259" s="18">
        <v>0</v>
      </c>
      <c r="I259" s="18">
        <v>0</v>
      </c>
      <c r="J259" s="18">
        <v>0</v>
      </c>
      <c r="K259" s="21">
        <v>1</v>
      </c>
      <c r="L259" s="21">
        <v>2</v>
      </c>
      <c r="M259" s="21">
        <v>0</v>
      </c>
      <c r="N259" s="21">
        <v>0</v>
      </c>
      <c r="O259" s="21">
        <v>0</v>
      </c>
      <c r="P259" s="21">
        <v>1.106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3">
        <v>399647</v>
      </c>
      <c r="B260" s="23" t="s">
        <v>404</v>
      </c>
      <c r="C260" s="23">
        <v>7791.354</v>
      </c>
      <c r="D260" s="23">
        <v>8655.544</v>
      </c>
      <c r="E260" s="23">
        <v>0</v>
      </c>
      <c r="F260" s="23">
        <v>0</v>
      </c>
      <c r="G260" s="23">
        <v>1</v>
      </c>
      <c r="H260" s="18">
        <v>0</v>
      </c>
      <c r="I260" s="18">
        <v>0</v>
      </c>
      <c r="J260" s="18">
        <v>0</v>
      </c>
      <c r="K260" s="21">
        <v>4</v>
      </c>
      <c r="L260" s="21">
        <v>1</v>
      </c>
      <c r="M260" s="21">
        <v>0</v>
      </c>
      <c r="N260" s="21">
        <v>0</v>
      </c>
      <c r="O260" s="21">
        <v>0</v>
      </c>
      <c r="P260" s="21">
        <v>-21.988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3">
        <v>399653</v>
      </c>
      <c r="B261" s="23" t="s">
        <v>405</v>
      </c>
      <c r="C261" s="23">
        <v>2881.968</v>
      </c>
      <c r="D261" s="23">
        <v>3137.885</v>
      </c>
      <c r="E261" s="23">
        <v>0</v>
      </c>
      <c r="F261" s="23">
        <v>0</v>
      </c>
      <c r="G261" s="23">
        <v>1</v>
      </c>
      <c r="H261" s="18">
        <v>0</v>
      </c>
      <c r="I261" s="18">
        <v>0</v>
      </c>
      <c r="J261" s="18">
        <v>0</v>
      </c>
      <c r="K261" s="21">
        <v>4</v>
      </c>
      <c r="L261" s="21">
        <v>1</v>
      </c>
      <c r="M261" s="21">
        <v>0</v>
      </c>
      <c r="N261" s="21">
        <v>0</v>
      </c>
      <c r="O261" s="21">
        <v>0</v>
      </c>
      <c r="P261" s="21">
        <v>-5.213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3">
        <v>399668</v>
      </c>
      <c r="B262" s="23" t="s">
        <v>406</v>
      </c>
      <c r="C262" s="23">
        <v>5072.051</v>
      </c>
      <c r="D262" s="23">
        <v>5638.502</v>
      </c>
      <c r="E262" s="23">
        <v>0</v>
      </c>
      <c r="F262" s="23">
        <v>0</v>
      </c>
      <c r="G262" s="23">
        <v>1</v>
      </c>
      <c r="H262" s="18">
        <v>0</v>
      </c>
      <c r="I262" s="18">
        <v>0</v>
      </c>
      <c r="J262" s="18">
        <v>0</v>
      </c>
      <c r="K262" s="21">
        <v>3</v>
      </c>
      <c r="L262" s="21">
        <v>1</v>
      </c>
      <c r="M262" s="21">
        <v>0</v>
      </c>
      <c r="N262" s="21">
        <v>-1</v>
      </c>
      <c r="O262" s="21">
        <v>0</v>
      </c>
      <c r="P262" s="21">
        <v>-8.507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3">
        <v>399674</v>
      </c>
      <c r="B263" s="23" t="s">
        <v>407</v>
      </c>
      <c r="C263" s="23">
        <v>1895.132</v>
      </c>
      <c r="D263" s="23">
        <v>2136.507</v>
      </c>
      <c r="E263" s="23">
        <v>0</v>
      </c>
      <c r="F263" s="23">
        <v>0</v>
      </c>
      <c r="G263" s="23">
        <v>1</v>
      </c>
      <c r="H263" s="18">
        <v>0</v>
      </c>
      <c r="I263" s="18">
        <v>0</v>
      </c>
      <c r="J263" s="18">
        <v>0</v>
      </c>
      <c r="K263" s="21">
        <v>4</v>
      </c>
      <c r="L263" s="21">
        <v>2</v>
      </c>
      <c r="M263" s="21">
        <v>-1</v>
      </c>
      <c r="N263" s="21">
        <v>0</v>
      </c>
      <c r="O263" s="21">
        <v>0</v>
      </c>
      <c r="P263" s="21">
        <v>-4.516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3">
        <v>399684</v>
      </c>
      <c r="B264" s="23" t="s">
        <v>408</v>
      </c>
      <c r="C264" s="23">
        <v>1747.853</v>
      </c>
      <c r="D264" s="23">
        <v>1967.815</v>
      </c>
      <c r="E264" s="23">
        <v>0</v>
      </c>
      <c r="F264" s="23">
        <v>0</v>
      </c>
      <c r="G264" s="23">
        <v>1</v>
      </c>
      <c r="H264" s="18">
        <v>0</v>
      </c>
      <c r="I264" s="18">
        <v>0</v>
      </c>
      <c r="J264" s="18">
        <v>0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-22.156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3">
        <v>399685</v>
      </c>
      <c r="B265" s="23" t="s">
        <v>409</v>
      </c>
      <c r="C265" s="23">
        <v>1610.097</v>
      </c>
      <c r="D265" s="23">
        <v>1792.121</v>
      </c>
      <c r="E265" s="23">
        <v>0</v>
      </c>
      <c r="F265" s="23">
        <v>0</v>
      </c>
      <c r="G265" s="23">
        <v>1</v>
      </c>
      <c r="H265" s="18">
        <v>0</v>
      </c>
      <c r="I265" s="18">
        <v>0</v>
      </c>
      <c r="J265" s="18">
        <v>0</v>
      </c>
      <c r="K265" s="21">
        <v>4</v>
      </c>
      <c r="L265" s="21">
        <v>1</v>
      </c>
      <c r="M265" s="21">
        <v>0</v>
      </c>
      <c r="N265" s="21">
        <v>0</v>
      </c>
      <c r="O265" s="21">
        <v>0</v>
      </c>
      <c r="P265" s="21">
        <v>-2.855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3">
        <v>399686</v>
      </c>
      <c r="B266" s="23" t="s">
        <v>410</v>
      </c>
      <c r="C266" s="23">
        <v>2083.493</v>
      </c>
      <c r="D266" s="23">
        <v>2306.177</v>
      </c>
      <c r="E266" s="23">
        <v>0</v>
      </c>
      <c r="F266" s="23">
        <v>0</v>
      </c>
      <c r="G266" s="23">
        <v>1</v>
      </c>
      <c r="H266" s="18">
        <v>0</v>
      </c>
      <c r="I266" s="18">
        <v>0</v>
      </c>
      <c r="J266" s="18">
        <v>0</v>
      </c>
      <c r="K266" s="21">
        <v>2</v>
      </c>
      <c r="L266" s="21">
        <v>0</v>
      </c>
      <c r="M266" s="21">
        <v>1</v>
      </c>
      <c r="N266" s="21">
        <v>-1</v>
      </c>
      <c r="O266" s="21">
        <v>0</v>
      </c>
      <c r="P266" s="21">
        <v>-6.781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3">
        <v>399707</v>
      </c>
      <c r="B267" s="23" t="s">
        <v>411</v>
      </c>
      <c r="C267" s="23">
        <v>6239.355</v>
      </c>
      <c r="D267" s="23">
        <v>6986.738</v>
      </c>
      <c r="E267" s="23">
        <v>0</v>
      </c>
      <c r="F267" s="23">
        <v>0</v>
      </c>
      <c r="G267" s="23">
        <v>1</v>
      </c>
      <c r="H267" s="18">
        <v>0</v>
      </c>
      <c r="I267" s="18">
        <v>0</v>
      </c>
      <c r="J267" s="18">
        <v>0</v>
      </c>
      <c r="K267" s="21">
        <v>0</v>
      </c>
      <c r="L267" s="21">
        <v>2</v>
      </c>
      <c r="M267" s="21">
        <v>1</v>
      </c>
      <c r="N267" s="21">
        <v>-1</v>
      </c>
      <c r="O267" s="21">
        <v>0</v>
      </c>
      <c r="P267" s="21">
        <v>-9.159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3">
        <v>399812</v>
      </c>
      <c r="B268" s="23" t="s">
        <v>412</v>
      </c>
      <c r="C268" s="23">
        <v>6258.177</v>
      </c>
      <c r="D268" s="23">
        <v>6728.202</v>
      </c>
      <c r="E268" s="23">
        <v>0</v>
      </c>
      <c r="F268" s="23">
        <v>0</v>
      </c>
      <c r="G268" s="23">
        <v>1</v>
      </c>
      <c r="H268" s="18">
        <v>0</v>
      </c>
      <c r="I268" s="18">
        <v>0</v>
      </c>
      <c r="J268" s="18">
        <v>0</v>
      </c>
      <c r="K268" s="21">
        <v>0</v>
      </c>
      <c r="L268" s="21">
        <v>1</v>
      </c>
      <c r="M268" s="21">
        <v>1</v>
      </c>
      <c r="N268" s="21">
        <v>-1</v>
      </c>
      <c r="O268" s="21">
        <v>0</v>
      </c>
      <c r="P268" s="21">
        <v>-12.068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3">
        <v>399913</v>
      </c>
      <c r="B269" s="23" t="s">
        <v>413</v>
      </c>
      <c r="C269" s="23">
        <v>8132.444</v>
      </c>
      <c r="D269" s="23">
        <v>9273.497</v>
      </c>
      <c r="E269" s="23">
        <v>0</v>
      </c>
      <c r="F269" s="23">
        <v>0</v>
      </c>
      <c r="G269" s="23">
        <v>1</v>
      </c>
      <c r="H269" s="18">
        <v>0</v>
      </c>
      <c r="I269" s="18">
        <v>0</v>
      </c>
      <c r="J269" s="18">
        <v>0</v>
      </c>
      <c r="K269" s="21">
        <v>1</v>
      </c>
      <c r="L269" s="21">
        <v>2</v>
      </c>
      <c r="M269" s="21">
        <v>1</v>
      </c>
      <c r="N269" s="21">
        <v>-1</v>
      </c>
      <c r="O269" s="21">
        <v>0</v>
      </c>
      <c r="P269" s="21">
        <v>2.541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3">
        <v>399914</v>
      </c>
      <c r="B270" s="23" t="s">
        <v>414</v>
      </c>
      <c r="C270" s="23">
        <v>6361.144</v>
      </c>
      <c r="D270" s="23">
        <v>6919.723</v>
      </c>
      <c r="E270" s="23">
        <v>0</v>
      </c>
      <c r="F270" s="23">
        <v>0</v>
      </c>
      <c r="G270" s="23">
        <v>1</v>
      </c>
      <c r="H270" s="18">
        <v>0</v>
      </c>
      <c r="I270" s="18">
        <v>0</v>
      </c>
      <c r="J270" s="18">
        <v>0</v>
      </c>
      <c r="K270" s="21">
        <v>3</v>
      </c>
      <c r="L270" s="21">
        <v>0</v>
      </c>
      <c r="M270" s="21">
        <v>0</v>
      </c>
      <c r="N270" s="21">
        <v>-1</v>
      </c>
      <c r="O270" s="21">
        <v>0</v>
      </c>
      <c r="P270" s="21">
        <v>-24.511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3">
        <v>399932</v>
      </c>
      <c r="B271" s="23" t="s">
        <v>378</v>
      </c>
      <c r="C271" s="23">
        <v>14903.582</v>
      </c>
      <c r="D271" s="23">
        <v>16484.701</v>
      </c>
      <c r="E271" s="23">
        <v>0</v>
      </c>
      <c r="F271" s="23">
        <v>0</v>
      </c>
      <c r="G271" s="23">
        <v>1</v>
      </c>
      <c r="H271" s="18">
        <v>0</v>
      </c>
      <c r="I271" s="18">
        <v>0</v>
      </c>
      <c r="J271" s="18">
        <v>0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-6.965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3">
        <v>399933</v>
      </c>
      <c r="B272" s="23" t="s">
        <v>379</v>
      </c>
      <c r="C272" s="23">
        <v>8046.941</v>
      </c>
      <c r="D272" s="23">
        <v>9039.748</v>
      </c>
      <c r="E272" s="23">
        <v>0</v>
      </c>
      <c r="F272" s="23">
        <v>0</v>
      </c>
      <c r="G272" s="23">
        <v>1</v>
      </c>
      <c r="H272" s="18">
        <v>0</v>
      </c>
      <c r="I272" s="18">
        <v>0</v>
      </c>
      <c r="J272" s="18">
        <v>0</v>
      </c>
      <c r="K272" s="21">
        <v>4</v>
      </c>
      <c r="L272" s="21">
        <v>1</v>
      </c>
      <c r="M272" s="21">
        <v>-1</v>
      </c>
      <c r="N272" s="21">
        <v>1</v>
      </c>
      <c r="O272" s="21">
        <v>0</v>
      </c>
      <c r="P272" s="21">
        <v>3.278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3">
        <v>399934</v>
      </c>
      <c r="B273" s="23" t="s">
        <v>380</v>
      </c>
      <c r="C273" s="23">
        <v>5984.648</v>
      </c>
      <c r="D273" s="23">
        <v>6467.629</v>
      </c>
      <c r="E273" s="23">
        <v>0</v>
      </c>
      <c r="F273" s="23">
        <v>0</v>
      </c>
      <c r="G273" s="23">
        <v>1</v>
      </c>
      <c r="H273" s="18">
        <v>0</v>
      </c>
      <c r="I273" s="18">
        <v>0</v>
      </c>
      <c r="J273" s="18">
        <v>0</v>
      </c>
      <c r="K273" s="21">
        <v>3</v>
      </c>
      <c r="L273" s="21">
        <v>0</v>
      </c>
      <c r="M273" s="21">
        <v>0</v>
      </c>
      <c r="N273" s="21">
        <v>-1</v>
      </c>
      <c r="O273" s="21">
        <v>0</v>
      </c>
      <c r="P273" s="21">
        <v>-9.39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3">
        <v>399966</v>
      </c>
      <c r="B274" s="23" t="s">
        <v>415</v>
      </c>
      <c r="C274" s="23">
        <v>6147.714</v>
      </c>
      <c r="D274" s="23">
        <v>6993.053</v>
      </c>
      <c r="E274" s="23">
        <v>0</v>
      </c>
      <c r="F274" s="23">
        <v>0</v>
      </c>
      <c r="G274" s="23">
        <v>1</v>
      </c>
      <c r="H274" s="18">
        <v>0</v>
      </c>
      <c r="I274" s="18">
        <v>0</v>
      </c>
      <c r="J274" s="18">
        <v>0</v>
      </c>
      <c r="K274" s="21">
        <v>3</v>
      </c>
      <c r="L274" s="21">
        <v>0</v>
      </c>
      <c r="M274" s="21">
        <v>0</v>
      </c>
      <c r="N274" s="21">
        <v>-1</v>
      </c>
      <c r="O274" s="21">
        <v>0</v>
      </c>
      <c r="P274" s="21">
        <v>-24.406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3">
        <v>399975</v>
      </c>
      <c r="B275" s="23" t="s">
        <v>416</v>
      </c>
      <c r="C275" s="23">
        <v>813.055</v>
      </c>
      <c r="D275" s="23">
        <v>910.368</v>
      </c>
      <c r="E275" s="23">
        <v>0</v>
      </c>
      <c r="F275" s="23">
        <v>0</v>
      </c>
      <c r="G275" s="23">
        <v>1</v>
      </c>
      <c r="H275" s="18">
        <v>0</v>
      </c>
      <c r="I275" s="18">
        <v>0</v>
      </c>
      <c r="J275" s="18">
        <v>0</v>
      </c>
      <c r="K275" s="21">
        <v>3</v>
      </c>
      <c r="L275" s="21">
        <v>0</v>
      </c>
      <c r="M275" s="21">
        <v>0</v>
      </c>
      <c r="N275" s="21">
        <v>-1</v>
      </c>
      <c r="O275" s="21">
        <v>0</v>
      </c>
      <c r="P275" s="21">
        <v>-32.782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3">
        <v>399987</v>
      </c>
      <c r="B276" s="23" t="s">
        <v>417</v>
      </c>
      <c r="C276" s="23">
        <v>4926.696</v>
      </c>
      <c r="D276" s="23">
        <v>5685.028</v>
      </c>
      <c r="E276" s="23">
        <v>0</v>
      </c>
      <c r="F276" s="23">
        <v>0</v>
      </c>
      <c r="G276" s="23">
        <v>1</v>
      </c>
      <c r="H276" s="18">
        <v>0</v>
      </c>
      <c r="I276" s="18">
        <v>0</v>
      </c>
      <c r="J276" s="18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4.098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3">
        <v>399989</v>
      </c>
      <c r="B277" s="23" t="s">
        <v>418</v>
      </c>
      <c r="C277" s="23">
        <v>6709.49</v>
      </c>
      <c r="D277" s="23">
        <v>7885.873</v>
      </c>
      <c r="E277" s="23">
        <v>0</v>
      </c>
      <c r="F277" s="23">
        <v>0</v>
      </c>
      <c r="G277" s="23">
        <v>1</v>
      </c>
      <c r="H277" s="18">
        <v>0</v>
      </c>
      <c r="I277" s="18">
        <v>0</v>
      </c>
      <c r="J277" s="18">
        <v>0</v>
      </c>
      <c r="K277" s="21">
        <v>2</v>
      </c>
      <c r="L277" s="21">
        <v>0</v>
      </c>
      <c r="M277" s="21">
        <v>0</v>
      </c>
      <c r="N277" s="21">
        <v>-1</v>
      </c>
      <c r="O277" s="21">
        <v>0</v>
      </c>
      <c r="P277" s="21">
        <v>-8.647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3">
        <v>399993</v>
      </c>
      <c r="B278" s="23" t="s">
        <v>419</v>
      </c>
      <c r="C278" s="23">
        <v>2575.569</v>
      </c>
      <c r="D278" s="23">
        <v>2985.78</v>
      </c>
      <c r="E278" s="23">
        <v>0</v>
      </c>
      <c r="F278" s="23">
        <v>0</v>
      </c>
      <c r="G278" s="23">
        <v>1</v>
      </c>
      <c r="H278" s="18">
        <v>0</v>
      </c>
      <c r="I278" s="18">
        <v>0</v>
      </c>
      <c r="J278" s="18">
        <v>0</v>
      </c>
      <c r="K278" s="21">
        <v>4</v>
      </c>
      <c r="L278" s="21">
        <v>0</v>
      </c>
      <c r="M278" s="21">
        <v>0</v>
      </c>
      <c r="N278" s="21">
        <v>0</v>
      </c>
      <c r="O278" s="21">
        <v>0</v>
      </c>
      <c r="P278" s="21">
        <v>-14.442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3">
        <v>399997</v>
      </c>
      <c r="B279" s="23" t="s">
        <v>420</v>
      </c>
      <c r="C279" s="23">
        <v>8584.948</v>
      </c>
      <c r="D279" s="23">
        <v>10053.919</v>
      </c>
      <c r="E279" s="23">
        <v>0</v>
      </c>
      <c r="F279" s="23">
        <v>0</v>
      </c>
      <c r="G279" s="23">
        <v>1</v>
      </c>
      <c r="H279" s="18">
        <v>0</v>
      </c>
      <c r="I279" s="18">
        <v>0</v>
      </c>
      <c r="J279" s="18">
        <v>0</v>
      </c>
      <c r="K279" s="21">
        <v>2</v>
      </c>
      <c r="L279" s="21">
        <v>0</v>
      </c>
      <c r="M279" s="21">
        <v>0</v>
      </c>
      <c r="N279" s="21">
        <v>-1</v>
      </c>
      <c r="O279" s="21">
        <v>0</v>
      </c>
      <c r="P279" s="21">
        <v>-5.525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3">
        <v>980001</v>
      </c>
      <c r="B280" s="23" t="s">
        <v>421</v>
      </c>
      <c r="C280" s="23">
        <v>1458.073</v>
      </c>
      <c r="D280" s="23">
        <v>1589.331</v>
      </c>
      <c r="E280" s="23">
        <v>0</v>
      </c>
      <c r="F280" s="23">
        <v>0</v>
      </c>
      <c r="G280" s="23">
        <v>1</v>
      </c>
      <c r="H280" s="18">
        <v>0</v>
      </c>
      <c r="I280" s="18">
        <v>0</v>
      </c>
      <c r="J280" s="18">
        <v>0</v>
      </c>
      <c r="K280" s="21">
        <v>3</v>
      </c>
      <c r="L280" s="21">
        <v>0</v>
      </c>
      <c r="M280" s="21">
        <v>0</v>
      </c>
      <c r="N280" s="21">
        <v>-1</v>
      </c>
      <c r="O280" s="21">
        <v>0</v>
      </c>
      <c r="P280" s="21">
        <v>-8.792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3">
        <v>980015</v>
      </c>
      <c r="B281" s="23" t="s">
        <v>422</v>
      </c>
      <c r="C281" s="23">
        <v>6263.914</v>
      </c>
      <c r="D281" s="23">
        <v>7133.501</v>
      </c>
      <c r="E281" s="23">
        <v>0</v>
      </c>
      <c r="F281" s="23">
        <v>0</v>
      </c>
      <c r="G281" s="23">
        <v>1</v>
      </c>
      <c r="H281" s="18">
        <v>0</v>
      </c>
      <c r="I281" s="18">
        <v>0</v>
      </c>
      <c r="J281" s="18">
        <v>0</v>
      </c>
      <c r="K281" s="21">
        <v>4</v>
      </c>
      <c r="L281" s="21">
        <v>0</v>
      </c>
      <c r="M281" s="21">
        <v>0</v>
      </c>
      <c r="N281" s="21">
        <v>0</v>
      </c>
      <c r="O281" s="21">
        <v>0</v>
      </c>
      <c r="P281" s="21">
        <v>-3.023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3">
        <v>980016</v>
      </c>
      <c r="B282" s="23" t="s">
        <v>423</v>
      </c>
      <c r="C282" s="23">
        <v>6027.377</v>
      </c>
      <c r="D282" s="23">
        <v>6823.504</v>
      </c>
      <c r="E282" s="23">
        <v>0</v>
      </c>
      <c r="F282" s="23">
        <v>0</v>
      </c>
      <c r="G282" s="23">
        <v>1</v>
      </c>
      <c r="H282" s="18">
        <v>0</v>
      </c>
      <c r="I282" s="18">
        <v>0</v>
      </c>
      <c r="J282" s="18">
        <v>0</v>
      </c>
      <c r="K282" s="21">
        <v>4</v>
      </c>
      <c r="L282" s="21">
        <v>0</v>
      </c>
      <c r="M282" s="21">
        <v>0</v>
      </c>
      <c r="N282" s="21">
        <v>0</v>
      </c>
      <c r="O282" s="21">
        <v>0</v>
      </c>
      <c r="P282" s="21">
        <v>-13.362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10" t="s">
        <v>424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141</v>
      </c>
      <c r="B2" s="4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  <c r="K2" s="12" t="s">
        <v>151</v>
      </c>
      <c r="L2" s="12" t="s">
        <v>152</v>
      </c>
      <c r="M2" s="12" t="s">
        <v>153</v>
      </c>
      <c r="N2" s="12" t="s">
        <v>154</v>
      </c>
      <c r="O2" s="12" t="s">
        <v>155</v>
      </c>
      <c r="P2" s="12" t="s">
        <v>156</v>
      </c>
      <c r="Q2" s="12" t="s">
        <v>157</v>
      </c>
      <c r="R2" s="12" t="s">
        <v>158</v>
      </c>
    </row>
    <row r="3" ht="20.25" spans="1:18">
      <c r="A3" s="5" t="s">
        <v>425</v>
      </c>
      <c r="B3" s="5" t="s">
        <v>426</v>
      </c>
      <c r="C3" s="5">
        <v>4881.491</v>
      </c>
      <c r="D3" s="5">
        <v>5818.018</v>
      </c>
      <c r="E3" s="5">
        <v>1</v>
      </c>
      <c r="F3" s="6">
        <v>0</v>
      </c>
      <c r="G3" s="6">
        <v>0</v>
      </c>
      <c r="H3" s="6">
        <v>1</v>
      </c>
      <c r="I3" s="6">
        <v>0.376</v>
      </c>
      <c r="J3" s="6">
        <v>16.413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2.267</v>
      </c>
      <c r="Q3" s="13">
        <v>0</v>
      </c>
      <c r="R3" s="13">
        <v>-1</v>
      </c>
    </row>
    <row r="4" ht="20.25" spans="1:18">
      <c r="A4" s="5" t="s">
        <v>427</v>
      </c>
      <c r="B4" s="5" t="s">
        <v>428</v>
      </c>
      <c r="C4" s="5">
        <v>6829.517</v>
      </c>
      <c r="D4" s="5">
        <v>8100.889</v>
      </c>
      <c r="E4" s="5">
        <v>1</v>
      </c>
      <c r="F4" s="6">
        <v>0</v>
      </c>
      <c r="G4" s="6">
        <v>0</v>
      </c>
      <c r="H4" s="6">
        <v>1</v>
      </c>
      <c r="I4" s="6">
        <v>0.358</v>
      </c>
      <c r="J4" s="6">
        <v>15.996</v>
      </c>
      <c r="K4" s="13">
        <v>3</v>
      </c>
      <c r="L4" s="13">
        <v>2</v>
      </c>
      <c r="M4" s="13">
        <v>0</v>
      </c>
      <c r="N4" s="13">
        <v>-1</v>
      </c>
      <c r="O4" s="13">
        <v>0</v>
      </c>
      <c r="P4" s="13">
        <v>-21.868</v>
      </c>
      <c r="Q4" s="13">
        <v>0</v>
      </c>
      <c r="R4" s="13">
        <v>0</v>
      </c>
    </row>
    <row r="5" ht="20.25" spans="1:18">
      <c r="A5" s="7" t="s">
        <v>429</v>
      </c>
      <c r="B5" s="7" t="s">
        <v>430</v>
      </c>
      <c r="C5" s="7">
        <v>907.178</v>
      </c>
      <c r="D5" s="7">
        <v>1126.489</v>
      </c>
      <c r="E5" s="7">
        <v>0</v>
      </c>
      <c r="F5" s="7">
        <v>0</v>
      </c>
      <c r="G5" s="7">
        <v>0</v>
      </c>
      <c r="H5" s="7">
        <v>1</v>
      </c>
      <c r="I5" s="9">
        <v>0.904</v>
      </c>
      <c r="J5" s="9">
        <v>20.196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-1.571</v>
      </c>
      <c r="Q5" s="13">
        <v>0</v>
      </c>
      <c r="R5" s="13">
        <v>0</v>
      </c>
    </row>
    <row r="6" ht="20.25" spans="1:18">
      <c r="A6" s="7" t="s">
        <v>431</v>
      </c>
      <c r="B6" s="7" t="s">
        <v>432</v>
      </c>
      <c r="C6" s="7">
        <v>10180.145</v>
      </c>
      <c r="D6" s="7">
        <v>12974.216</v>
      </c>
      <c r="E6" s="7">
        <v>0</v>
      </c>
      <c r="F6" s="7">
        <v>0</v>
      </c>
      <c r="G6" s="7">
        <v>0</v>
      </c>
      <c r="H6" s="7">
        <v>1</v>
      </c>
      <c r="I6" s="9">
        <v>8.889</v>
      </c>
      <c r="J6" s="9">
        <v>28.51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48.539</v>
      </c>
      <c r="Q6" s="13">
        <v>0</v>
      </c>
      <c r="R6" s="13">
        <v>0</v>
      </c>
    </row>
    <row r="7" ht="20.25" spans="1:18">
      <c r="A7" s="7" t="s">
        <v>433</v>
      </c>
      <c r="B7" s="7" t="s">
        <v>434</v>
      </c>
      <c r="C7" s="7">
        <v>2875.41</v>
      </c>
      <c r="D7" s="7">
        <v>3443.708</v>
      </c>
      <c r="E7" s="7">
        <v>0</v>
      </c>
      <c r="F7" s="7">
        <v>0</v>
      </c>
      <c r="G7" s="7">
        <v>0</v>
      </c>
      <c r="H7" s="7">
        <v>1</v>
      </c>
      <c r="I7" s="9">
        <v>7.128</v>
      </c>
      <c r="J7" s="9">
        <v>22.454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3.266</v>
      </c>
      <c r="Q7" s="13">
        <v>0</v>
      </c>
      <c r="R7" s="13">
        <v>0</v>
      </c>
    </row>
    <row r="8" ht="20.25" spans="1:18">
      <c r="A8" s="7" t="s">
        <v>435</v>
      </c>
      <c r="B8" s="7" t="s">
        <v>436</v>
      </c>
      <c r="C8" s="7">
        <v>2351.838</v>
      </c>
      <c r="D8" s="7">
        <v>2992.827</v>
      </c>
      <c r="E8" s="7">
        <v>0</v>
      </c>
      <c r="F8" s="7">
        <v>0</v>
      </c>
      <c r="G8" s="7">
        <v>0</v>
      </c>
      <c r="H8" s="7">
        <v>1</v>
      </c>
      <c r="I8" s="9">
        <v>22.385</v>
      </c>
      <c r="J8" s="9">
        <v>39.008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-9.211</v>
      </c>
      <c r="Q8" s="13">
        <v>0</v>
      </c>
      <c r="R8" s="13">
        <v>0</v>
      </c>
    </row>
    <row r="9" ht="20.25" spans="1:18">
      <c r="A9" s="7" t="s">
        <v>437</v>
      </c>
      <c r="B9" s="7" t="s">
        <v>438</v>
      </c>
      <c r="C9" s="7">
        <v>14787.011</v>
      </c>
      <c r="D9" s="7">
        <v>16506.508</v>
      </c>
      <c r="E9" s="7">
        <v>0</v>
      </c>
      <c r="F9" s="7">
        <v>0</v>
      </c>
      <c r="G9" s="7">
        <v>0</v>
      </c>
      <c r="H9" s="7">
        <v>1</v>
      </c>
      <c r="I9" s="9">
        <v>0.383</v>
      </c>
      <c r="J9" s="9">
        <v>10.76</v>
      </c>
      <c r="K9" s="13">
        <v>3</v>
      </c>
      <c r="L9" s="13">
        <v>2</v>
      </c>
      <c r="M9" s="13">
        <v>0</v>
      </c>
      <c r="N9" s="13">
        <v>-1</v>
      </c>
      <c r="O9" s="13">
        <v>0</v>
      </c>
      <c r="P9" s="13">
        <v>-46.805</v>
      </c>
      <c r="Q9" s="13">
        <v>0</v>
      </c>
      <c r="R9" s="13">
        <v>0</v>
      </c>
    </row>
    <row r="10" ht="20.25" spans="1:18">
      <c r="A10" s="7" t="s">
        <v>439</v>
      </c>
      <c r="B10" s="7" t="s">
        <v>440</v>
      </c>
      <c r="C10" s="7">
        <v>4030.531</v>
      </c>
      <c r="D10" s="7">
        <v>4441.538</v>
      </c>
      <c r="E10" s="7">
        <v>0</v>
      </c>
      <c r="F10" s="7">
        <v>0</v>
      </c>
      <c r="G10" s="7">
        <v>0</v>
      </c>
      <c r="H10" s="7">
        <v>1</v>
      </c>
      <c r="I10" s="9">
        <v>4.36</v>
      </c>
      <c r="J10" s="9">
        <v>13.21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-8.985</v>
      </c>
      <c r="Q10" s="13">
        <v>0</v>
      </c>
      <c r="R10" s="13">
        <v>0</v>
      </c>
    </row>
    <row r="11" ht="20.25" spans="1:18">
      <c r="A11" s="7" t="s">
        <v>441</v>
      </c>
      <c r="B11" s="7" t="s">
        <v>442</v>
      </c>
      <c r="C11" s="7">
        <v>3336.528</v>
      </c>
      <c r="D11" s="7">
        <v>3573.978</v>
      </c>
      <c r="E11" s="7">
        <v>0</v>
      </c>
      <c r="F11" s="7">
        <v>0</v>
      </c>
      <c r="G11" s="7">
        <v>0</v>
      </c>
      <c r="H11" s="7">
        <v>1</v>
      </c>
      <c r="I11" s="6">
        <v>1.787</v>
      </c>
      <c r="J11" s="6">
        <v>8.312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0.729</v>
      </c>
      <c r="Q11" s="13">
        <v>0</v>
      </c>
      <c r="R11" s="13">
        <v>0</v>
      </c>
    </row>
    <row r="12" ht="20.25" spans="1:18">
      <c r="A12" s="7" t="s">
        <v>443</v>
      </c>
      <c r="B12" s="7" t="s">
        <v>444</v>
      </c>
      <c r="C12" s="7">
        <v>5387.671</v>
      </c>
      <c r="D12" s="7">
        <v>6257.617</v>
      </c>
      <c r="E12" s="7">
        <v>0</v>
      </c>
      <c r="F12" s="7">
        <v>0</v>
      </c>
      <c r="G12" s="7">
        <v>0</v>
      </c>
      <c r="H12" s="7">
        <v>1</v>
      </c>
      <c r="I12" s="6">
        <v>14.92</v>
      </c>
      <c r="J12" s="6">
        <v>26.748</v>
      </c>
      <c r="K12" s="13">
        <v>3</v>
      </c>
      <c r="L12" s="13">
        <v>2</v>
      </c>
      <c r="M12" s="13">
        <v>-1</v>
      </c>
      <c r="N12" s="13">
        <v>1</v>
      </c>
      <c r="O12" s="13">
        <v>0</v>
      </c>
      <c r="P12" s="13">
        <v>44.349</v>
      </c>
      <c r="Q12" s="13">
        <v>1</v>
      </c>
      <c r="R12" s="13">
        <v>0</v>
      </c>
    </row>
    <row r="13" ht="20.25" spans="1:18">
      <c r="A13" s="7" t="s">
        <v>445</v>
      </c>
      <c r="B13" s="7" t="s">
        <v>446</v>
      </c>
      <c r="C13" s="7">
        <v>2130.582</v>
      </c>
      <c r="D13" s="7">
        <v>2321.743</v>
      </c>
      <c r="E13" s="7">
        <v>0</v>
      </c>
      <c r="F13" s="7">
        <v>0</v>
      </c>
      <c r="G13" s="7">
        <v>0</v>
      </c>
      <c r="H13" s="7">
        <v>1</v>
      </c>
      <c r="I13" s="6">
        <v>2.856</v>
      </c>
      <c r="J13" s="6">
        <v>10.854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-1.066</v>
      </c>
      <c r="Q13" s="13">
        <v>0</v>
      </c>
      <c r="R13" s="13">
        <v>0</v>
      </c>
    </row>
    <row r="14" ht="20.25" spans="1:18">
      <c r="A14" s="7" t="s">
        <v>447</v>
      </c>
      <c r="B14" s="7" t="s">
        <v>448</v>
      </c>
      <c r="C14" s="7">
        <v>2486.216</v>
      </c>
      <c r="D14" s="7">
        <v>2666.81</v>
      </c>
      <c r="E14" s="7">
        <v>0</v>
      </c>
      <c r="F14" s="7">
        <v>0</v>
      </c>
      <c r="G14" s="7">
        <v>0</v>
      </c>
      <c r="H14" s="7">
        <v>1</v>
      </c>
      <c r="I14" s="6">
        <v>1.521</v>
      </c>
      <c r="J14" s="6">
        <v>8.19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-0.347</v>
      </c>
      <c r="Q14" s="13">
        <v>0</v>
      </c>
      <c r="R14" s="13">
        <v>0</v>
      </c>
    </row>
    <row r="15" ht="20.25" spans="1:18">
      <c r="A15" s="7" t="s">
        <v>449</v>
      </c>
      <c r="B15" s="7" t="s">
        <v>450</v>
      </c>
      <c r="C15" s="7">
        <v>6310.099</v>
      </c>
      <c r="D15" s="7">
        <v>7529.4</v>
      </c>
      <c r="E15" s="7">
        <v>0</v>
      </c>
      <c r="F15" s="7">
        <v>0</v>
      </c>
      <c r="G15" s="7">
        <v>0</v>
      </c>
      <c r="H15" s="7">
        <v>1</v>
      </c>
      <c r="I15" s="6">
        <v>14.136</v>
      </c>
      <c r="J15" s="6">
        <v>28.041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54.461</v>
      </c>
      <c r="Q15" s="13">
        <v>0</v>
      </c>
      <c r="R15" s="13">
        <v>0</v>
      </c>
    </row>
    <row r="16" ht="20.25" spans="1:18">
      <c r="A16" s="7" t="s">
        <v>451</v>
      </c>
      <c r="B16" s="7" t="s">
        <v>452</v>
      </c>
      <c r="C16" s="7">
        <v>3619.51</v>
      </c>
      <c r="D16" s="7">
        <v>4179.653</v>
      </c>
      <c r="E16" s="7">
        <v>0</v>
      </c>
      <c r="F16" s="7">
        <v>0</v>
      </c>
      <c r="G16" s="7">
        <v>0</v>
      </c>
      <c r="H16" s="7">
        <v>1</v>
      </c>
      <c r="I16" s="6">
        <v>0.461</v>
      </c>
      <c r="J16" s="6">
        <v>13.801</v>
      </c>
      <c r="K16" s="13">
        <v>2</v>
      </c>
      <c r="L16" s="13">
        <v>2</v>
      </c>
      <c r="M16" s="13">
        <v>0</v>
      </c>
      <c r="N16" s="13">
        <v>0</v>
      </c>
      <c r="O16" s="13">
        <v>0</v>
      </c>
      <c r="P16" s="13">
        <v>9.96</v>
      </c>
      <c r="Q16" s="13">
        <v>1</v>
      </c>
      <c r="R16" s="13">
        <v>0</v>
      </c>
    </row>
    <row r="17" ht="20.25" spans="1:18">
      <c r="A17" s="7" t="s">
        <v>453</v>
      </c>
      <c r="B17" s="7" t="s">
        <v>454</v>
      </c>
      <c r="C17" s="7">
        <v>6262.803</v>
      </c>
      <c r="D17" s="7">
        <v>7134.163</v>
      </c>
      <c r="E17" s="7">
        <v>0</v>
      </c>
      <c r="F17" s="7">
        <v>0</v>
      </c>
      <c r="G17" s="7">
        <v>0</v>
      </c>
      <c r="H17" s="7">
        <v>1</v>
      </c>
      <c r="I17" s="6">
        <v>3.644</v>
      </c>
      <c r="J17" s="6">
        <v>15.413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14.333</v>
      </c>
      <c r="Q17" s="13">
        <v>1</v>
      </c>
      <c r="R17" s="13">
        <v>0</v>
      </c>
    </row>
    <row r="18" ht="20.25" spans="1:18">
      <c r="A18" s="7" t="s">
        <v>455</v>
      </c>
      <c r="B18" s="7" t="s">
        <v>456</v>
      </c>
      <c r="C18" s="7">
        <v>6120.103</v>
      </c>
      <c r="D18" s="7">
        <v>6876.876</v>
      </c>
      <c r="E18" s="7">
        <v>0</v>
      </c>
      <c r="F18" s="7">
        <v>0</v>
      </c>
      <c r="G18" s="7">
        <v>0</v>
      </c>
      <c r="H18" s="7">
        <v>1</v>
      </c>
      <c r="I18" s="6">
        <v>7.952</v>
      </c>
      <c r="J18" s="6">
        <v>18.082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9.031</v>
      </c>
      <c r="Q18" s="13">
        <v>0</v>
      </c>
      <c r="R18" s="13">
        <v>0</v>
      </c>
    </row>
    <row r="19" ht="20.25" spans="1:18">
      <c r="A19" s="7" t="s">
        <v>457</v>
      </c>
      <c r="B19" s="7" t="s">
        <v>458</v>
      </c>
      <c r="C19" s="7">
        <v>6257.562</v>
      </c>
      <c r="D19" s="7">
        <v>7134.817</v>
      </c>
      <c r="E19" s="7">
        <v>0</v>
      </c>
      <c r="F19" s="7">
        <v>0</v>
      </c>
      <c r="G19" s="7">
        <v>0</v>
      </c>
      <c r="H19" s="7">
        <v>1</v>
      </c>
      <c r="I19" s="6">
        <v>3.701</v>
      </c>
      <c r="J19" s="6">
        <v>15.541</v>
      </c>
      <c r="K19" s="13">
        <v>3</v>
      </c>
      <c r="L19" s="13">
        <v>2</v>
      </c>
      <c r="M19" s="13">
        <v>0</v>
      </c>
      <c r="N19" s="13">
        <v>0</v>
      </c>
      <c r="O19" s="13">
        <v>0</v>
      </c>
      <c r="P19" s="13">
        <v>4.696</v>
      </c>
      <c r="Q19" s="13">
        <v>0</v>
      </c>
      <c r="R19" s="13">
        <v>0</v>
      </c>
    </row>
    <row r="20" ht="20.25" spans="1:18">
      <c r="A20" s="7" t="s">
        <v>459</v>
      </c>
      <c r="B20" s="7" t="s">
        <v>460</v>
      </c>
      <c r="C20" s="7">
        <v>3953.166</v>
      </c>
      <c r="D20" s="7">
        <v>4556.255</v>
      </c>
      <c r="E20" s="7">
        <v>0</v>
      </c>
      <c r="F20" s="7">
        <v>0</v>
      </c>
      <c r="G20" s="7">
        <v>0</v>
      </c>
      <c r="H20" s="7">
        <v>1</v>
      </c>
      <c r="I20" s="6">
        <v>11.529</v>
      </c>
      <c r="J20" s="6">
        <v>23.239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-3.19</v>
      </c>
      <c r="Q20" s="13">
        <v>0</v>
      </c>
      <c r="R20" s="13">
        <v>0</v>
      </c>
    </row>
    <row r="21" ht="20.25" spans="1:18">
      <c r="A21" s="7" t="s">
        <v>461</v>
      </c>
      <c r="B21" s="7" t="s">
        <v>462</v>
      </c>
      <c r="C21" s="7">
        <v>6110.921</v>
      </c>
      <c r="D21" s="7">
        <v>6914.914</v>
      </c>
      <c r="E21" s="7">
        <v>0</v>
      </c>
      <c r="F21" s="7">
        <v>0</v>
      </c>
      <c r="G21" s="7">
        <v>0</v>
      </c>
      <c r="H21" s="7">
        <v>1</v>
      </c>
      <c r="I21" s="6">
        <v>7.518</v>
      </c>
      <c r="J21" s="6">
        <v>18.27</v>
      </c>
      <c r="K21" s="13">
        <v>4</v>
      </c>
      <c r="L21" s="13">
        <v>2</v>
      </c>
      <c r="M21" s="13">
        <v>0</v>
      </c>
      <c r="N21" s="13">
        <v>0</v>
      </c>
      <c r="O21" s="13">
        <v>0</v>
      </c>
      <c r="P21" s="13">
        <v>3.292</v>
      </c>
      <c r="Q21" s="13">
        <v>0</v>
      </c>
      <c r="R21" s="13">
        <v>0</v>
      </c>
    </row>
    <row r="22" ht="20.25" spans="1:18">
      <c r="A22" s="7" t="s">
        <v>463</v>
      </c>
      <c r="B22" s="7" t="s">
        <v>464</v>
      </c>
      <c r="C22" s="7">
        <v>7690.718</v>
      </c>
      <c r="D22" s="7">
        <v>8286.506</v>
      </c>
      <c r="E22" s="7">
        <v>0</v>
      </c>
      <c r="F22" s="7">
        <v>0</v>
      </c>
      <c r="G22" s="7">
        <v>0</v>
      </c>
      <c r="H22" s="7">
        <v>1</v>
      </c>
      <c r="I22" s="6">
        <v>1.281</v>
      </c>
      <c r="J22" s="6">
        <v>8.378</v>
      </c>
      <c r="K22" s="13">
        <v>2</v>
      </c>
      <c r="L22" s="13">
        <v>1</v>
      </c>
      <c r="M22" s="13">
        <v>-1</v>
      </c>
      <c r="N22" s="13">
        <v>1</v>
      </c>
      <c r="O22" s="13">
        <v>0</v>
      </c>
      <c r="P22" s="13">
        <v>6.976</v>
      </c>
      <c r="Q22" s="13">
        <v>1</v>
      </c>
      <c r="R22" s="13">
        <v>0</v>
      </c>
    </row>
    <row r="23" ht="20.25" spans="1:18">
      <c r="A23" s="7" t="s">
        <v>465</v>
      </c>
      <c r="B23" s="7" t="s">
        <v>466</v>
      </c>
      <c r="C23" s="7">
        <v>8781.376</v>
      </c>
      <c r="D23" s="7">
        <v>9979.01</v>
      </c>
      <c r="E23" s="7">
        <v>0</v>
      </c>
      <c r="F23" s="7">
        <v>0</v>
      </c>
      <c r="G23" s="7">
        <v>0</v>
      </c>
      <c r="H23" s="7">
        <v>1</v>
      </c>
      <c r="I23" s="6">
        <v>7.198</v>
      </c>
      <c r="J23" s="6">
        <v>18.336</v>
      </c>
      <c r="K23" s="13">
        <v>4</v>
      </c>
      <c r="L23" s="13">
        <v>1</v>
      </c>
      <c r="M23" s="13">
        <v>-1</v>
      </c>
      <c r="N23" s="13">
        <v>1</v>
      </c>
      <c r="O23" s="13">
        <v>0</v>
      </c>
      <c r="P23" s="13">
        <v>51.396</v>
      </c>
      <c r="Q23" s="13">
        <v>0</v>
      </c>
      <c r="R23" s="13">
        <v>0</v>
      </c>
    </row>
    <row r="24" ht="20.25" spans="1:18">
      <c r="A24" s="7" t="s">
        <v>467</v>
      </c>
      <c r="B24" s="7" t="s">
        <v>468</v>
      </c>
      <c r="C24" s="7">
        <v>13374.349</v>
      </c>
      <c r="D24" s="7">
        <v>14919.002</v>
      </c>
      <c r="E24" s="7">
        <v>0</v>
      </c>
      <c r="F24" s="7">
        <v>0</v>
      </c>
      <c r="G24" s="7">
        <v>0</v>
      </c>
      <c r="H24" s="7">
        <v>1</v>
      </c>
      <c r="I24" s="6">
        <v>1.945</v>
      </c>
      <c r="J24" s="6">
        <v>12.098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-17.294</v>
      </c>
      <c r="Q24" s="13">
        <v>0</v>
      </c>
      <c r="R24" s="13">
        <v>0</v>
      </c>
    </row>
    <row r="25" ht="20.25" spans="1:18">
      <c r="A25" s="7" t="s">
        <v>469</v>
      </c>
      <c r="B25" s="7" t="s">
        <v>470</v>
      </c>
      <c r="C25" s="7">
        <v>2045.237</v>
      </c>
      <c r="D25" s="7">
        <v>2404.129</v>
      </c>
      <c r="E25" s="7">
        <v>0</v>
      </c>
      <c r="F25" s="7">
        <v>0</v>
      </c>
      <c r="G25" s="7">
        <v>0</v>
      </c>
      <c r="H25" s="7">
        <v>1</v>
      </c>
      <c r="I25" s="6">
        <v>3.526</v>
      </c>
      <c r="J25" s="6">
        <v>17.928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-2.236</v>
      </c>
      <c r="Q25" s="13">
        <v>0</v>
      </c>
      <c r="R25" s="13">
        <v>0</v>
      </c>
    </row>
    <row r="26" ht="20.25" spans="1:18">
      <c r="A26" s="7" t="s">
        <v>471</v>
      </c>
      <c r="B26" s="7" t="s">
        <v>472</v>
      </c>
      <c r="C26" s="7">
        <v>6123.432</v>
      </c>
      <c r="D26" s="7">
        <v>6826.413</v>
      </c>
      <c r="E26" s="7">
        <v>0</v>
      </c>
      <c r="F26" s="7">
        <v>0</v>
      </c>
      <c r="G26" s="7">
        <v>0</v>
      </c>
      <c r="H26" s="7">
        <v>1</v>
      </c>
      <c r="I26" s="6">
        <v>6.256</v>
      </c>
      <c r="J26" s="6">
        <v>15.91</v>
      </c>
      <c r="K26" s="13">
        <v>4</v>
      </c>
      <c r="L26" s="13">
        <v>2</v>
      </c>
      <c r="M26" s="13">
        <v>0</v>
      </c>
      <c r="N26" s="13">
        <v>0</v>
      </c>
      <c r="O26" s="13">
        <v>0</v>
      </c>
      <c r="P26" s="13">
        <v>11.882</v>
      </c>
      <c r="Q26" s="13">
        <v>0</v>
      </c>
      <c r="R26" s="13">
        <v>0</v>
      </c>
    </row>
    <row r="27" ht="20.25" spans="1:18">
      <c r="A27" s="7" t="s">
        <v>473</v>
      </c>
      <c r="B27" s="7" t="s">
        <v>474</v>
      </c>
      <c r="C27" s="7">
        <v>5718.329</v>
      </c>
      <c r="D27" s="7">
        <v>6517.072</v>
      </c>
      <c r="E27" s="7">
        <v>0</v>
      </c>
      <c r="F27" s="7">
        <v>0</v>
      </c>
      <c r="G27" s="7">
        <v>0</v>
      </c>
      <c r="H27" s="7">
        <v>1</v>
      </c>
      <c r="I27" s="6">
        <v>8.455</v>
      </c>
      <c r="J27" s="6">
        <v>19.675</v>
      </c>
      <c r="K27" s="13">
        <v>3</v>
      </c>
      <c r="L27" s="13">
        <v>2</v>
      </c>
      <c r="M27" s="13">
        <v>0</v>
      </c>
      <c r="N27" s="13">
        <v>0</v>
      </c>
      <c r="O27" s="13">
        <v>0</v>
      </c>
      <c r="P27" s="13">
        <v>19.761</v>
      </c>
      <c r="Q27" s="13">
        <v>0</v>
      </c>
      <c r="R27" s="13">
        <v>0</v>
      </c>
    </row>
    <row r="28" ht="20.25" spans="1:18">
      <c r="A28" s="7" t="s">
        <v>475</v>
      </c>
      <c r="B28" s="7" t="s">
        <v>476</v>
      </c>
      <c r="C28" s="7">
        <v>5603.783</v>
      </c>
      <c r="D28" s="7">
        <v>6309.245</v>
      </c>
      <c r="E28" s="7">
        <v>0</v>
      </c>
      <c r="F28" s="7">
        <v>0</v>
      </c>
      <c r="G28" s="7">
        <v>0</v>
      </c>
      <c r="H28" s="7">
        <v>1</v>
      </c>
      <c r="I28" s="6">
        <v>7.108</v>
      </c>
      <c r="J28" s="6">
        <v>17.494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14.131</v>
      </c>
      <c r="Q28" s="13">
        <v>0</v>
      </c>
      <c r="R28" s="13">
        <v>0</v>
      </c>
    </row>
    <row r="29" ht="20.25" spans="1:18">
      <c r="A29" s="7" t="s">
        <v>477</v>
      </c>
      <c r="B29" s="7" t="s">
        <v>478</v>
      </c>
      <c r="C29" s="7">
        <v>6631.167</v>
      </c>
      <c r="D29" s="7">
        <v>7676.817</v>
      </c>
      <c r="E29" s="7">
        <v>0</v>
      </c>
      <c r="F29" s="7">
        <v>0</v>
      </c>
      <c r="G29" s="7">
        <v>0</v>
      </c>
      <c r="H29" s="7">
        <v>1</v>
      </c>
      <c r="I29" s="6">
        <v>7.397</v>
      </c>
      <c r="J29" s="6">
        <v>20.01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6.956</v>
      </c>
      <c r="Q29" s="13">
        <v>0</v>
      </c>
      <c r="R29" s="13">
        <v>0</v>
      </c>
    </row>
    <row r="30" ht="20.25" spans="1:18">
      <c r="A30" s="7" t="s">
        <v>479</v>
      </c>
      <c r="B30" s="7" t="s">
        <v>480</v>
      </c>
      <c r="C30" s="7">
        <v>5657.083</v>
      </c>
      <c r="D30" s="7">
        <v>6079.824</v>
      </c>
      <c r="E30" s="7">
        <v>0</v>
      </c>
      <c r="F30" s="7">
        <v>0</v>
      </c>
      <c r="G30" s="7">
        <v>0</v>
      </c>
      <c r="H30" s="7">
        <v>1</v>
      </c>
      <c r="I30" s="6">
        <v>0.2</v>
      </c>
      <c r="J30" s="6">
        <v>7.139</v>
      </c>
      <c r="K30" s="14">
        <v>4</v>
      </c>
      <c r="L30" s="13">
        <v>1</v>
      </c>
      <c r="M30" s="13">
        <v>-1</v>
      </c>
      <c r="N30" s="13">
        <v>1</v>
      </c>
      <c r="O30" s="13">
        <v>0</v>
      </c>
      <c r="P30" s="13">
        <v>-2.335</v>
      </c>
      <c r="Q30" s="13">
        <v>0</v>
      </c>
      <c r="R30" s="13">
        <v>0</v>
      </c>
    </row>
    <row r="31" ht="20.25" spans="1:18">
      <c r="A31" s="7" t="s">
        <v>481</v>
      </c>
      <c r="B31" s="7" t="s">
        <v>482</v>
      </c>
      <c r="C31" s="7">
        <v>4561.755</v>
      </c>
      <c r="D31" s="7">
        <v>5350.633</v>
      </c>
      <c r="E31" s="7">
        <v>0</v>
      </c>
      <c r="F31" s="7">
        <v>0</v>
      </c>
      <c r="G31" s="7">
        <v>0</v>
      </c>
      <c r="H31" s="7">
        <v>1</v>
      </c>
      <c r="I31" s="6">
        <v>7.716</v>
      </c>
      <c r="J31" s="6">
        <v>21.322</v>
      </c>
      <c r="K31" s="14">
        <v>4</v>
      </c>
      <c r="L31" s="13">
        <v>2</v>
      </c>
      <c r="M31" s="13">
        <v>0</v>
      </c>
      <c r="N31" s="13">
        <v>0</v>
      </c>
      <c r="O31" s="13">
        <v>0</v>
      </c>
      <c r="P31" s="13">
        <v>4.655</v>
      </c>
      <c r="Q31" s="13">
        <v>0</v>
      </c>
      <c r="R31" s="13">
        <v>0</v>
      </c>
    </row>
    <row r="32" ht="20.25" spans="1:18">
      <c r="A32" s="7" t="s">
        <v>483</v>
      </c>
      <c r="B32" s="7" t="s">
        <v>484</v>
      </c>
      <c r="C32" s="7">
        <v>1637.1</v>
      </c>
      <c r="D32" s="7">
        <v>1805.174</v>
      </c>
      <c r="E32" s="7">
        <v>0</v>
      </c>
      <c r="F32" s="7">
        <v>0</v>
      </c>
      <c r="G32" s="7">
        <v>0</v>
      </c>
      <c r="H32" s="7">
        <v>1</v>
      </c>
      <c r="I32" s="6">
        <v>0.487</v>
      </c>
      <c r="J32" s="6">
        <v>9.752</v>
      </c>
      <c r="K32" s="14">
        <v>2</v>
      </c>
      <c r="L32" s="13">
        <v>1</v>
      </c>
      <c r="M32" s="13">
        <v>0</v>
      </c>
      <c r="N32" s="13">
        <v>0</v>
      </c>
      <c r="O32" s="13">
        <v>0</v>
      </c>
      <c r="P32" s="13">
        <v>-1.73</v>
      </c>
      <c r="Q32" s="13">
        <v>0</v>
      </c>
      <c r="R32" s="13">
        <v>0</v>
      </c>
    </row>
    <row r="33" ht="20.25" spans="1:18">
      <c r="A33" s="7" t="s">
        <v>485</v>
      </c>
      <c r="B33" s="7" t="s">
        <v>486</v>
      </c>
      <c r="C33" s="7">
        <v>6663.766</v>
      </c>
      <c r="D33" s="7">
        <v>8162.888</v>
      </c>
      <c r="E33" s="7">
        <v>0</v>
      </c>
      <c r="F33" s="7">
        <v>0</v>
      </c>
      <c r="G33" s="7">
        <v>0</v>
      </c>
      <c r="H33" s="7">
        <v>1</v>
      </c>
      <c r="I33" s="6">
        <v>1.123</v>
      </c>
      <c r="J33" s="6">
        <v>19.282</v>
      </c>
      <c r="K33" s="14">
        <v>3</v>
      </c>
      <c r="L33" s="13">
        <v>2</v>
      </c>
      <c r="M33" s="13">
        <v>0</v>
      </c>
      <c r="N33" s="13">
        <v>-1</v>
      </c>
      <c r="O33" s="13">
        <v>0</v>
      </c>
      <c r="P33" s="13">
        <v>-28.17</v>
      </c>
      <c r="Q33" s="13">
        <v>0</v>
      </c>
      <c r="R33" s="13">
        <v>0</v>
      </c>
    </row>
    <row r="34" ht="20.25" spans="1:18">
      <c r="A34" s="7" t="s">
        <v>487</v>
      </c>
      <c r="B34" s="7" t="s">
        <v>488</v>
      </c>
      <c r="C34" s="7">
        <v>914.615</v>
      </c>
      <c r="D34" s="7">
        <v>1330.414</v>
      </c>
      <c r="E34" s="7">
        <v>0</v>
      </c>
      <c r="F34" s="7">
        <v>0</v>
      </c>
      <c r="G34" s="7">
        <v>0</v>
      </c>
      <c r="H34" s="7">
        <v>1</v>
      </c>
      <c r="I34" s="6">
        <v>24.75</v>
      </c>
      <c r="J34" s="6">
        <v>48.268</v>
      </c>
      <c r="K34" s="14">
        <v>3</v>
      </c>
      <c r="L34" s="13">
        <v>2</v>
      </c>
      <c r="M34" s="13">
        <v>0</v>
      </c>
      <c r="N34" s="13">
        <v>1</v>
      </c>
      <c r="O34" s="13">
        <v>0</v>
      </c>
      <c r="P34" s="13">
        <v>-15.242</v>
      </c>
      <c r="Q34" s="13">
        <v>0</v>
      </c>
      <c r="R34" s="13">
        <v>0</v>
      </c>
    </row>
    <row r="35" ht="20.25" spans="1:18">
      <c r="A35" s="7" t="s">
        <v>489</v>
      </c>
      <c r="B35" s="7" t="s">
        <v>490</v>
      </c>
      <c r="C35" s="7">
        <v>2854.854</v>
      </c>
      <c r="D35" s="7">
        <v>3489.285</v>
      </c>
      <c r="E35" s="7">
        <v>0</v>
      </c>
      <c r="F35" s="7">
        <v>0</v>
      </c>
      <c r="G35" s="7">
        <v>0</v>
      </c>
      <c r="H35" s="7">
        <v>1</v>
      </c>
      <c r="I35" s="6">
        <v>19.416</v>
      </c>
      <c r="J35" s="6">
        <v>34.068</v>
      </c>
      <c r="K35" s="14">
        <v>4</v>
      </c>
      <c r="L35" s="13">
        <v>2</v>
      </c>
      <c r="M35" s="13">
        <v>0</v>
      </c>
      <c r="N35" s="13">
        <v>0</v>
      </c>
      <c r="O35" s="13">
        <v>0</v>
      </c>
      <c r="P35" s="13">
        <v>0.875</v>
      </c>
      <c r="Q35" s="13">
        <v>0</v>
      </c>
      <c r="R35" s="13">
        <v>0</v>
      </c>
    </row>
    <row r="36" ht="20.25" spans="1:18">
      <c r="A36" s="7" t="s">
        <v>491</v>
      </c>
      <c r="B36" s="7" t="s">
        <v>492</v>
      </c>
      <c r="C36" s="7">
        <v>420.45</v>
      </c>
      <c r="D36" s="7">
        <v>505.274</v>
      </c>
      <c r="E36" s="7">
        <v>0</v>
      </c>
      <c r="F36" s="7">
        <v>0</v>
      </c>
      <c r="G36" s="7">
        <v>0</v>
      </c>
      <c r="H36" s="7">
        <v>1</v>
      </c>
      <c r="I36" s="6">
        <v>23.443</v>
      </c>
      <c r="J36" s="6">
        <v>36.295</v>
      </c>
      <c r="K36" s="14">
        <v>4</v>
      </c>
      <c r="L36" s="13">
        <v>2</v>
      </c>
      <c r="M36" s="13">
        <v>0</v>
      </c>
      <c r="N36" s="13">
        <v>0</v>
      </c>
      <c r="O36" s="13">
        <v>0</v>
      </c>
      <c r="P36" s="13">
        <v>-0.807</v>
      </c>
      <c r="Q36" s="13">
        <v>0</v>
      </c>
      <c r="R36" s="13">
        <v>0</v>
      </c>
    </row>
    <row r="37" ht="20.25" spans="1:18">
      <c r="A37" s="8" t="s">
        <v>493</v>
      </c>
      <c r="B37" s="8" t="s">
        <v>494</v>
      </c>
      <c r="C37" s="8">
        <v>11395.597</v>
      </c>
      <c r="D37" s="8">
        <v>12886.446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3">
        <v>1</v>
      </c>
      <c r="M37" s="13">
        <v>0</v>
      </c>
      <c r="N37" s="13">
        <v>-1</v>
      </c>
      <c r="O37" s="13">
        <v>0</v>
      </c>
      <c r="P37" s="13">
        <v>-3.616</v>
      </c>
      <c r="Q37" s="13">
        <v>0</v>
      </c>
      <c r="R37" s="13">
        <v>0</v>
      </c>
    </row>
    <row r="38" ht="20.25" spans="1:18">
      <c r="A38" s="8" t="s">
        <v>495</v>
      </c>
      <c r="B38" s="8" t="s">
        <v>496</v>
      </c>
      <c r="C38" s="8">
        <v>2627.982</v>
      </c>
      <c r="D38" s="8">
        <v>3237.309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2</v>
      </c>
      <c r="L38" s="13">
        <v>0</v>
      </c>
      <c r="M38" s="13">
        <v>1</v>
      </c>
      <c r="N38" s="13">
        <v>-1</v>
      </c>
      <c r="O38" s="13">
        <v>0</v>
      </c>
      <c r="P38" s="13">
        <v>7.748</v>
      </c>
      <c r="Q38" s="13">
        <v>0</v>
      </c>
      <c r="R38" s="13">
        <v>0</v>
      </c>
    </row>
    <row r="39" ht="20.25" spans="1:18">
      <c r="A39" s="8" t="s">
        <v>497</v>
      </c>
      <c r="B39" s="8" t="s">
        <v>498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499</v>
      </c>
      <c r="B40" s="8" t="s">
        <v>500</v>
      </c>
      <c r="C40" s="8">
        <v>967.581</v>
      </c>
      <c r="D40" s="8">
        <v>1188.864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8" t="s">
        <v>501</v>
      </c>
      <c r="B41" s="8" t="s">
        <v>502</v>
      </c>
      <c r="C41" s="8">
        <v>47423.063</v>
      </c>
      <c r="D41" s="8">
        <v>61592.02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1</v>
      </c>
      <c r="L41" s="13">
        <v>2</v>
      </c>
      <c r="M41" s="13">
        <v>1</v>
      </c>
      <c r="N41" s="13">
        <v>-1</v>
      </c>
      <c r="O41" s="13">
        <v>0</v>
      </c>
      <c r="P41" s="13">
        <v>-79.776</v>
      </c>
      <c r="Q41" s="13">
        <v>0</v>
      </c>
      <c r="R41" s="13">
        <v>0</v>
      </c>
    </row>
    <row r="42" ht="20.25" spans="1:18">
      <c r="A42" s="9" t="s">
        <v>503</v>
      </c>
      <c r="B42" s="9" t="s">
        <v>504</v>
      </c>
      <c r="C42" s="9">
        <v>20365.025</v>
      </c>
      <c r="D42" s="9">
        <v>23460.473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11.782</v>
      </c>
      <c r="K42" s="14">
        <v>3</v>
      </c>
      <c r="L42" s="13">
        <v>1</v>
      </c>
      <c r="M42" s="13">
        <v>0</v>
      </c>
      <c r="N42" s="13">
        <v>0</v>
      </c>
      <c r="O42" s="13">
        <v>0</v>
      </c>
      <c r="P42" s="13">
        <v>-37.602</v>
      </c>
      <c r="Q42" s="13">
        <v>0</v>
      </c>
      <c r="R42" s="13">
        <v>0</v>
      </c>
    </row>
    <row r="43" ht="20.25" spans="1:18">
      <c r="A43" s="9" t="s">
        <v>505</v>
      </c>
      <c r="B43" s="9" t="s">
        <v>506</v>
      </c>
      <c r="C43" s="9">
        <v>11405.043</v>
      </c>
      <c r="D43" s="9">
        <v>24881.168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46.187</v>
      </c>
      <c r="K43" s="14">
        <v>3</v>
      </c>
      <c r="L43" s="13">
        <v>0</v>
      </c>
      <c r="M43" s="13">
        <v>0</v>
      </c>
      <c r="N43" s="13">
        <v>0</v>
      </c>
      <c r="O43" s="13">
        <v>0</v>
      </c>
      <c r="P43" s="13">
        <v>-11.342</v>
      </c>
      <c r="Q43" s="13">
        <v>0</v>
      </c>
      <c r="R43" s="13">
        <v>0</v>
      </c>
    </row>
    <row r="44" ht="20.25" spans="1:18">
      <c r="A44" s="9" t="s">
        <v>507</v>
      </c>
      <c r="B44" s="9" t="s">
        <v>508</v>
      </c>
      <c r="C44" s="9">
        <v>21307.17</v>
      </c>
      <c r="D44" s="9">
        <v>24828.141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12.586</v>
      </c>
      <c r="K44" s="14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-17.604</v>
      </c>
      <c r="Q44" s="13">
        <v>0</v>
      </c>
      <c r="R44" s="13">
        <v>0</v>
      </c>
    </row>
    <row r="45" ht="20.25" spans="1:18">
      <c r="A45" s="9" t="s">
        <v>509</v>
      </c>
      <c r="B45" s="9" t="s">
        <v>510</v>
      </c>
      <c r="C45" s="9">
        <v>2549.819</v>
      </c>
      <c r="D45" s="9">
        <v>3013.689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8.674</v>
      </c>
      <c r="K45" s="14">
        <v>0</v>
      </c>
      <c r="L45" s="13">
        <v>2</v>
      </c>
      <c r="M45" s="13">
        <v>0</v>
      </c>
      <c r="N45" s="13">
        <v>0</v>
      </c>
      <c r="O45" s="13">
        <v>0</v>
      </c>
      <c r="P45" s="13">
        <v>3.749</v>
      </c>
      <c r="Q45" s="13">
        <v>0</v>
      </c>
      <c r="R45" s="13">
        <v>0</v>
      </c>
    </row>
    <row r="46" ht="20.25" spans="1:18">
      <c r="A46" s="9" t="s">
        <v>511</v>
      </c>
      <c r="B46" s="9" t="s">
        <v>512</v>
      </c>
      <c r="C46" s="9">
        <v>85440.984</v>
      </c>
      <c r="D46" s="9">
        <v>106666.461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15.254</v>
      </c>
      <c r="K46" s="14">
        <v>2</v>
      </c>
      <c r="L46" s="13">
        <v>1</v>
      </c>
      <c r="M46" s="13">
        <v>0</v>
      </c>
      <c r="N46" s="13">
        <v>0</v>
      </c>
      <c r="O46" s="13">
        <v>0</v>
      </c>
      <c r="P46" s="13">
        <v>53.549</v>
      </c>
      <c r="Q46" s="13">
        <v>0</v>
      </c>
      <c r="R46" s="13">
        <v>0</v>
      </c>
    </row>
    <row r="47" ht="20.25" spans="1:18">
      <c r="A47" s="9" t="s">
        <v>513</v>
      </c>
      <c r="B47" s="9" t="s">
        <v>514</v>
      </c>
      <c r="C47" s="9">
        <v>3192.135</v>
      </c>
      <c r="D47" s="9">
        <v>3357.304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0.401</v>
      </c>
      <c r="K47" s="14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0.558</v>
      </c>
      <c r="Q47" s="13">
        <v>0</v>
      </c>
      <c r="R47" s="13">
        <v>0</v>
      </c>
    </row>
    <row r="48" ht="20.25" spans="1:18">
      <c r="A48" s="9" t="s">
        <v>515</v>
      </c>
      <c r="B48" s="9" t="s">
        <v>516</v>
      </c>
      <c r="C48" s="9">
        <v>113294.023</v>
      </c>
      <c r="D48" s="9">
        <v>145679.688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16.928</v>
      </c>
      <c r="K48" s="14">
        <v>1</v>
      </c>
      <c r="L48" s="13">
        <v>1</v>
      </c>
      <c r="M48" s="13">
        <v>0</v>
      </c>
      <c r="N48" s="13">
        <v>0</v>
      </c>
      <c r="O48" s="13">
        <v>0</v>
      </c>
      <c r="P48" s="13">
        <v>-139.582</v>
      </c>
      <c r="Q48" s="13">
        <v>0</v>
      </c>
      <c r="R48" s="13">
        <v>-1</v>
      </c>
    </row>
    <row r="49" ht="20.25" spans="1:18">
      <c r="A49" s="9" t="s">
        <v>517</v>
      </c>
      <c r="B49" s="9" t="s">
        <v>518</v>
      </c>
      <c r="C49" s="9">
        <v>3942.148</v>
      </c>
      <c r="D49" s="9">
        <v>4329.758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6.362</v>
      </c>
      <c r="K49" s="14">
        <v>2</v>
      </c>
      <c r="L49" s="13">
        <v>1</v>
      </c>
      <c r="M49" s="13">
        <v>0</v>
      </c>
      <c r="N49" s="13">
        <v>0</v>
      </c>
      <c r="O49" s="13">
        <v>0</v>
      </c>
      <c r="P49" s="13">
        <v>-2.539</v>
      </c>
      <c r="Q49" s="13">
        <v>0</v>
      </c>
      <c r="R49" s="13">
        <v>0</v>
      </c>
    </row>
    <row r="50" ht="20.25" spans="1:18">
      <c r="A50" s="9" t="s">
        <v>519</v>
      </c>
      <c r="B50" s="9" t="s">
        <v>520</v>
      </c>
      <c r="C50" s="9">
        <v>16016.414</v>
      </c>
      <c r="D50" s="9">
        <v>17907.266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4.237</v>
      </c>
      <c r="K50" s="14">
        <v>1</v>
      </c>
      <c r="L50" s="13">
        <v>0</v>
      </c>
      <c r="M50" s="13">
        <v>0</v>
      </c>
      <c r="N50" s="13">
        <v>0</v>
      </c>
      <c r="O50" s="13">
        <v>0</v>
      </c>
      <c r="P50" s="13">
        <v>-1.194</v>
      </c>
      <c r="Q50" s="13">
        <v>0</v>
      </c>
      <c r="R50" s="13">
        <v>0</v>
      </c>
    </row>
    <row r="51" ht="20.25" spans="1:18">
      <c r="A51" s="9" t="s">
        <v>521</v>
      </c>
      <c r="B51" s="9" t="s">
        <v>522</v>
      </c>
      <c r="C51" s="9">
        <v>3027.431</v>
      </c>
      <c r="D51" s="9">
        <v>3199.085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1.29</v>
      </c>
      <c r="K51" s="14">
        <v>0</v>
      </c>
      <c r="L51" s="13">
        <v>2</v>
      </c>
      <c r="M51" s="13">
        <v>0</v>
      </c>
      <c r="N51" s="13">
        <v>0</v>
      </c>
      <c r="O51" s="13">
        <v>0</v>
      </c>
      <c r="P51" s="13">
        <v>0.722</v>
      </c>
      <c r="Q51" s="13">
        <v>0</v>
      </c>
      <c r="R51" s="13">
        <v>0</v>
      </c>
    </row>
    <row r="52" ht="20.25" spans="1:18">
      <c r="A52" s="9" t="s">
        <v>523</v>
      </c>
      <c r="B52" s="9" t="s">
        <v>524</v>
      </c>
      <c r="C52" s="9">
        <v>286992.656</v>
      </c>
      <c r="D52" s="9">
        <v>416148.781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26.827</v>
      </c>
      <c r="K52" s="14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-1830.387</v>
      </c>
      <c r="Q52" s="13">
        <v>0</v>
      </c>
      <c r="R52" s="13">
        <v>0</v>
      </c>
    </row>
    <row r="53" ht="20.25" spans="1:18">
      <c r="A53" s="9" t="s">
        <v>525</v>
      </c>
      <c r="B53" s="9" t="s">
        <v>526</v>
      </c>
      <c r="C53" s="9">
        <v>5179.134</v>
      </c>
      <c r="D53" s="9">
        <v>5702.514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1.575</v>
      </c>
      <c r="K53" s="14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3.901</v>
      </c>
      <c r="Q53" s="13">
        <v>0</v>
      </c>
      <c r="R53" s="13">
        <v>0</v>
      </c>
    </row>
    <row r="54" ht="20.25" spans="1:18">
      <c r="A54" s="9" t="s">
        <v>527</v>
      </c>
      <c r="B54" s="9" t="s">
        <v>528</v>
      </c>
      <c r="C54" s="9">
        <v>12513.236</v>
      </c>
      <c r="D54" s="9">
        <v>14407.035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11.348</v>
      </c>
      <c r="K54" s="14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-8.563</v>
      </c>
      <c r="Q54" s="13">
        <v>0</v>
      </c>
      <c r="R54" s="13">
        <v>-1</v>
      </c>
    </row>
    <row r="55" ht="20.25" spans="1:18">
      <c r="A55" s="9" t="s">
        <v>529</v>
      </c>
      <c r="B55" s="9" t="s">
        <v>530</v>
      </c>
      <c r="C55" s="9">
        <v>3005.534</v>
      </c>
      <c r="D55" s="9">
        <v>3494.328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10.041</v>
      </c>
      <c r="K55" s="14">
        <v>2</v>
      </c>
      <c r="L55" s="13">
        <v>0</v>
      </c>
      <c r="M55" s="13">
        <v>0</v>
      </c>
      <c r="N55" s="13">
        <v>0</v>
      </c>
      <c r="O55" s="13">
        <v>0</v>
      </c>
      <c r="P55" s="13">
        <v>3.365</v>
      </c>
      <c r="Q55" s="13">
        <v>0</v>
      </c>
      <c r="R55" s="13">
        <v>-1</v>
      </c>
    </row>
    <row r="56" ht="20.25" spans="1:18">
      <c r="A56" s="9" t="s">
        <v>531</v>
      </c>
      <c r="B56" s="9" t="s">
        <v>532</v>
      </c>
      <c r="C56" s="9">
        <v>22233.883</v>
      </c>
      <c r="D56" s="9">
        <v>25495.719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8.503</v>
      </c>
      <c r="K56" s="14">
        <v>2</v>
      </c>
      <c r="L56" s="13">
        <v>2</v>
      </c>
      <c r="M56" s="13">
        <v>0</v>
      </c>
      <c r="N56" s="13">
        <v>0</v>
      </c>
      <c r="O56" s="13">
        <v>0</v>
      </c>
      <c r="P56" s="13">
        <v>-10.508</v>
      </c>
      <c r="Q56" s="13">
        <v>0</v>
      </c>
      <c r="R56" s="13">
        <v>0</v>
      </c>
    </row>
    <row r="57" ht="20.25" spans="1:18">
      <c r="A57" s="6" t="s">
        <v>533</v>
      </c>
      <c r="B57" s="6" t="s">
        <v>534</v>
      </c>
      <c r="C57" s="6">
        <v>136.765</v>
      </c>
      <c r="D57" s="6">
        <v>151.918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6.868</v>
      </c>
      <c r="K57" s="14">
        <v>2</v>
      </c>
      <c r="L57" s="13">
        <v>1</v>
      </c>
      <c r="M57" s="13">
        <v>1</v>
      </c>
      <c r="N57" s="13">
        <v>0</v>
      </c>
      <c r="O57" s="13">
        <v>0</v>
      </c>
      <c r="P57" s="13">
        <v>-0.019</v>
      </c>
      <c r="Q57" s="13">
        <v>0</v>
      </c>
      <c r="R57" s="13">
        <v>0</v>
      </c>
    </row>
    <row r="58" ht="20.25" spans="1:18">
      <c r="A58" s="6" t="s">
        <v>535</v>
      </c>
      <c r="B58" s="6" t="s">
        <v>536</v>
      </c>
      <c r="C58" s="6">
        <v>1249.563</v>
      </c>
      <c r="D58" s="6">
        <v>1304.758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3.172</v>
      </c>
      <c r="K58" s="14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-0.407</v>
      </c>
      <c r="Q58" s="13">
        <v>0</v>
      </c>
      <c r="R58" s="13">
        <v>0</v>
      </c>
    </row>
    <row r="59" ht="20.25" spans="1:18">
      <c r="A59" s="6" t="s">
        <v>537</v>
      </c>
      <c r="B59" s="6" t="s">
        <v>538</v>
      </c>
      <c r="C59" s="6">
        <v>4499.697</v>
      </c>
      <c r="D59" s="6">
        <v>5167.052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11.926</v>
      </c>
      <c r="K59" s="14">
        <v>2</v>
      </c>
      <c r="L59" s="13">
        <v>2</v>
      </c>
      <c r="M59" s="13">
        <v>0</v>
      </c>
      <c r="N59" s="13">
        <v>1</v>
      </c>
      <c r="O59" s="13">
        <v>0</v>
      </c>
      <c r="P59" s="13">
        <v>11.491</v>
      </c>
      <c r="Q59" s="13">
        <v>0</v>
      </c>
      <c r="R59" s="13">
        <v>0</v>
      </c>
    </row>
    <row r="60" ht="20.25" spans="1:18">
      <c r="A60" s="6" t="s">
        <v>539</v>
      </c>
      <c r="B60" s="6" t="s">
        <v>540</v>
      </c>
      <c r="C60" s="6">
        <v>740.127</v>
      </c>
      <c r="D60" s="6">
        <v>820.191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2.679</v>
      </c>
      <c r="K60" s="14">
        <v>0</v>
      </c>
      <c r="L60" s="13">
        <v>2</v>
      </c>
      <c r="M60" s="13">
        <v>0</v>
      </c>
      <c r="N60" s="13">
        <v>0</v>
      </c>
      <c r="O60" s="13">
        <v>0</v>
      </c>
      <c r="P60" s="13">
        <v>1.037</v>
      </c>
      <c r="Q60" s="13">
        <v>0</v>
      </c>
      <c r="R60" s="13">
        <v>0</v>
      </c>
    </row>
    <row r="61" ht="20.25" spans="1:18">
      <c r="A61" s="6" t="s">
        <v>541</v>
      </c>
      <c r="B61" s="6" t="s">
        <v>542</v>
      </c>
      <c r="C61" s="6">
        <v>1584.67</v>
      </c>
      <c r="D61" s="6">
        <v>1918.658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4.423</v>
      </c>
      <c r="K61" s="14">
        <v>1</v>
      </c>
      <c r="L61" s="13">
        <v>0</v>
      </c>
      <c r="M61" s="13">
        <v>0</v>
      </c>
      <c r="N61" s="13">
        <v>0</v>
      </c>
      <c r="O61" s="13">
        <v>0</v>
      </c>
      <c r="P61" s="13">
        <v>-2.978</v>
      </c>
      <c r="Q61" s="13">
        <v>0</v>
      </c>
      <c r="R61" s="13">
        <v>0</v>
      </c>
    </row>
    <row r="62" ht="20.25" spans="1:18">
      <c r="A62" s="6" t="s">
        <v>543</v>
      </c>
      <c r="B62" s="6" t="s">
        <v>544</v>
      </c>
      <c r="C62" s="6">
        <v>3277.464</v>
      </c>
      <c r="D62" s="6">
        <v>3671.343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3.49</v>
      </c>
      <c r="K62" s="14">
        <v>2</v>
      </c>
      <c r="L62" s="13">
        <v>0</v>
      </c>
      <c r="M62" s="13">
        <v>0</v>
      </c>
      <c r="N62" s="13">
        <v>0</v>
      </c>
      <c r="O62" s="13">
        <v>0</v>
      </c>
      <c r="P62" s="13">
        <v>0.896</v>
      </c>
      <c r="Q62" s="13">
        <v>0</v>
      </c>
      <c r="R62" s="13">
        <v>0</v>
      </c>
    </row>
    <row r="63" ht="20.25" spans="1:18">
      <c r="A63" s="6" t="s">
        <v>545</v>
      </c>
      <c r="B63" s="6" t="s">
        <v>546</v>
      </c>
      <c r="C63" s="6">
        <v>1009.936</v>
      </c>
      <c r="D63" s="6">
        <v>1363.036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7.473</v>
      </c>
      <c r="K63" s="14">
        <v>0</v>
      </c>
      <c r="L63" s="13">
        <v>2</v>
      </c>
      <c r="M63" s="13">
        <v>0</v>
      </c>
      <c r="N63" s="13">
        <v>0</v>
      </c>
      <c r="O63" s="13">
        <v>0</v>
      </c>
      <c r="P63" s="13">
        <v>-0.129</v>
      </c>
      <c r="Q63" s="13">
        <v>0</v>
      </c>
      <c r="R63" s="13">
        <v>0</v>
      </c>
    </row>
    <row r="64" ht="20.25" spans="1:18">
      <c r="A64" s="6" t="s">
        <v>547</v>
      </c>
      <c r="B64" s="6" t="s">
        <v>548</v>
      </c>
      <c r="C64" s="6">
        <v>751.121</v>
      </c>
      <c r="D64" s="6">
        <v>830.661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6.169</v>
      </c>
      <c r="K64" s="14">
        <v>2</v>
      </c>
      <c r="L64" s="13">
        <v>0</v>
      </c>
      <c r="M64" s="13">
        <v>-1</v>
      </c>
      <c r="N64" s="13">
        <v>1</v>
      </c>
      <c r="O64" s="13">
        <v>0</v>
      </c>
      <c r="P64" s="13">
        <v>-0.857</v>
      </c>
      <c r="Q64" s="13">
        <v>0</v>
      </c>
      <c r="R64" s="13">
        <v>0</v>
      </c>
    </row>
    <row r="65" ht="20.25" spans="1:18">
      <c r="A65" s="6" t="s">
        <v>549</v>
      </c>
      <c r="B65" s="6" t="s">
        <v>550</v>
      </c>
      <c r="C65" s="6">
        <v>2694.37</v>
      </c>
      <c r="D65" s="6">
        <v>2891.165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5.725</v>
      </c>
      <c r="K65" s="14">
        <v>3</v>
      </c>
      <c r="L65" s="13">
        <v>0</v>
      </c>
      <c r="M65" s="13">
        <v>0</v>
      </c>
      <c r="N65" s="13">
        <v>0</v>
      </c>
      <c r="O65" s="13">
        <v>0</v>
      </c>
      <c r="P65" s="13">
        <v>0.038</v>
      </c>
      <c r="Q65" s="13">
        <v>0</v>
      </c>
      <c r="R65" s="13">
        <v>0</v>
      </c>
    </row>
    <row r="66" ht="20.25" spans="1:18">
      <c r="A66" s="6" t="s">
        <v>551</v>
      </c>
      <c r="B66" s="6" t="s">
        <v>552</v>
      </c>
      <c r="C66" s="6">
        <v>8237.89</v>
      </c>
      <c r="D66" s="6">
        <v>9347.614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9.988</v>
      </c>
      <c r="K66" s="14">
        <v>2</v>
      </c>
      <c r="L66" s="13">
        <v>2</v>
      </c>
      <c r="M66" s="13">
        <v>0</v>
      </c>
      <c r="N66" s="13">
        <v>1</v>
      </c>
      <c r="O66" s="13">
        <v>0</v>
      </c>
      <c r="P66" s="13">
        <v>29.745</v>
      </c>
      <c r="Q66" s="13">
        <v>0</v>
      </c>
      <c r="R66" s="13">
        <v>1</v>
      </c>
    </row>
    <row r="67" ht="20.25" spans="1:18">
      <c r="A67" s="6" t="s">
        <v>553</v>
      </c>
      <c r="B67" s="6" t="s">
        <v>554</v>
      </c>
      <c r="C67" s="6">
        <v>3534.652</v>
      </c>
      <c r="D67" s="6">
        <v>3644.78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2.734</v>
      </c>
      <c r="K67" s="14">
        <v>4</v>
      </c>
      <c r="L67" s="13">
        <v>2</v>
      </c>
      <c r="M67" s="13">
        <v>0</v>
      </c>
      <c r="N67" s="13">
        <v>0</v>
      </c>
      <c r="O67" s="13">
        <v>0</v>
      </c>
      <c r="P67" s="13">
        <v>0.446</v>
      </c>
      <c r="Q67" s="13">
        <v>0</v>
      </c>
      <c r="R67" s="13">
        <v>0</v>
      </c>
    </row>
    <row r="68" ht="20.25" spans="1:18">
      <c r="A68" s="6" t="s">
        <v>555</v>
      </c>
      <c r="B68" s="6" t="s">
        <v>556</v>
      </c>
      <c r="C68" s="6">
        <v>4465.428</v>
      </c>
      <c r="D68" s="6">
        <v>5145.049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11.611</v>
      </c>
      <c r="K68" s="14">
        <v>4</v>
      </c>
      <c r="L68" s="13">
        <v>2</v>
      </c>
      <c r="M68" s="13">
        <v>0</v>
      </c>
      <c r="N68" s="13">
        <v>0</v>
      </c>
      <c r="O68" s="13">
        <v>0</v>
      </c>
      <c r="P68" s="13">
        <v>8.829</v>
      </c>
      <c r="Q68" s="13">
        <v>0</v>
      </c>
      <c r="R68" s="13">
        <v>0</v>
      </c>
    </row>
    <row r="69" ht="20.25" spans="1:18">
      <c r="A69" s="6" t="s">
        <v>557</v>
      </c>
      <c r="B69" s="6" t="s">
        <v>558</v>
      </c>
      <c r="C69" s="6">
        <v>8708.926</v>
      </c>
      <c r="D69" s="6">
        <v>10528.984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3.019</v>
      </c>
      <c r="K69" s="14">
        <v>2</v>
      </c>
      <c r="L69" s="13">
        <v>0</v>
      </c>
      <c r="M69" s="13">
        <v>0</v>
      </c>
      <c r="N69" s="13">
        <v>0</v>
      </c>
      <c r="O69" s="13">
        <v>0</v>
      </c>
      <c r="P69" s="13">
        <v>8.731</v>
      </c>
      <c r="Q69" s="13">
        <v>0</v>
      </c>
      <c r="R69" s="13">
        <v>0</v>
      </c>
    </row>
    <row r="70" ht="20.25" spans="1:18">
      <c r="A70" s="6" t="s">
        <v>559</v>
      </c>
      <c r="B70" s="6" t="s">
        <v>560</v>
      </c>
      <c r="C70" s="6">
        <v>19685.781</v>
      </c>
      <c r="D70" s="6">
        <v>21069.244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6.459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-18.554</v>
      </c>
      <c r="Q70" s="13">
        <v>0</v>
      </c>
      <c r="R70" s="13">
        <v>0</v>
      </c>
    </row>
    <row r="71" ht="20.25" spans="1:18">
      <c r="A71" s="6" t="s">
        <v>561</v>
      </c>
      <c r="B71" s="6" t="s">
        <v>562</v>
      </c>
      <c r="C71" s="6">
        <v>1018.344</v>
      </c>
      <c r="D71" s="6">
        <v>1245.001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3.657</v>
      </c>
      <c r="K71" s="14">
        <v>0</v>
      </c>
      <c r="L71" s="13">
        <v>2</v>
      </c>
      <c r="M71" s="13">
        <v>0</v>
      </c>
      <c r="N71" s="13">
        <v>0</v>
      </c>
      <c r="O71" s="13">
        <v>0</v>
      </c>
      <c r="P71" s="13">
        <v>1.754</v>
      </c>
      <c r="Q71" s="13">
        <v>0</v>
      </c>
      <c r="R71" s="13">
        <v>0</v>
      </c>
    </row>
    <row r="72" ht="20.25" spans="1:18">
      <c r="A72" s="6" t="s">
        <v>563</v>
      </c>
      <c r="B72" s="6" t="s">
        <v>564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4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1.476</v>
      </c>
      <c r="Q72" s="13">
        <v>0</v>
      </c>
      <c r="R72" s="13">
        <v>0</v>
      </c>
    </row>
    <row r="73" ht="20.25" spans="1:18">
      <c r="A73" s="6" t="s">
        <v>565</v>
      </c>
      <c r="B73" s="6" t="s">
        <v>566</v>
      </c>
      <c r="C73" s="6">
        <v>8744.36</v>
      </c>
      <c r="D73" s="6">
        <v>9718.552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8.378</v>
      </c>
      <c r="K73" s="14">
        <v>4</v>
      </c>
      <c r="L73" s="13">
        <v>1</v>
      </c>
      <c r="M73" s="13">
        <v>0</v>
      </c>
      <c r="N73" s="13">
        <v>1</v>
      </c>
      <c r="O73" s="13">
        <v>0</v>
      </c>
      <c r="P73" s="13">
        <v>6.943</v>
      </c>
      <c r="Q73" s="13">
        <v>0</v>
      </c>
      <c r="R73" s="13">
        <v>0</v>
      </c>
    </row>
    <row r="74" ht="20.25" spans="1:18">
      <c r="A74" s="6" t="s">
        <v>567</v>
      </c>
      <c r="B74" s="6" t="s">
        <v>568</v>
      </c>
      <c r="C74" s="6">
        <v>7632.131</v>
      </c>
      <c r="D74" s="6">
        <v>8098.159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3.342</v>
      </c>
      <c r="K74" s="14">
        <v>0</v>
      </c>
      <c r="L74" s="13">
        <v>1</v>
      </c>
      <c r="M74" s="13">
        <v>0</v>
      </c>
      <c r="N74" s="13">
        <v>-1</v>
      </c>
      <c r="O74" s="13">
        <v>0</v>
      </c>
      <c r="P74" s="13">
        <v>1.598</v>
      </c>
      <c r="Q74" s="13">
        <v>-1</v>
      </c>
      <c r="R74" s="13">
        <v>0</v>
      </c>
    </row>
    <row r="75" ht="20.25" spans="1:18">
      <c r="A75" s="6" t="s">
        <v>569</v>
      </c>
      <c r="B75" s="6" t="s">
        <v>570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571</v>
      </c>
      <c r="B76" s="6" t="s">
        <v>572</v>
      </c>
      <c r="C76" s="6">
        <v>2230.481</v>
      </c>
      <c r="D76" s="6">
        <v>2496.189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4.065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1.107</v>
      </c>
      <c r="Q76" s="13">
        <v>0</v>
      </c>
      <c r="R76" s="13">
        <v>0</v>
      </c>
    </row>
    <row r="77" ht="20.25" spans="1:18">
      <c r="A77" s="6" t="s">
        <v>573</v>
      </c>
      <c r="B77" s="6" t="s">
        <v>574</v>
      </c>
      <c r="C77" s="6">
        <v>1120.028</v>
      </c>
      <c r="D77" s="6">
        <v>1300.354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8.42</v>
      </c>
      <c r="K77" s="14">
        <v>2</v>
      </c>
      <c r="L77" s="13">
        <v>2</v>
      </c>
      <c r="M77" s="13">
        <v>0</v>
      </c>
      <c r="N77" s="13">
        <v>1</v>
      </c>
      <c r="O77" s="13">
        <v>0</v>
      </c>
      <c r="P77" s="13">
        <v>1.23</v>
      </c>
      <c r="Q77" s="13">
        <v>1</v>
      </c>
      <c r="R77" s="13">
        <v>0</v>
      </c>
    </row>
    <row r="78" ht="20.25" spans="1:18">
      <c r="A78" s="6" t="s">
        <v>575</v>
      </c>
      <c r="B78" s="6" t="s">
        <v>576</v>
      </c>
      <c r="C78" s="6">
        <v>5347.467</v>
      </c>
      <c r="D78" s="6">
        <v>5856.849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8.245</v>
      </c>
      <c r="K78" s="14">
        <v>4</v>
      </c>
      <c r="L78" s="13">
        <v>1</v>
      </c>
      <c r="M78" s="13">
        <v>-1</v>
      </c>
      <c r="N78" s="13">
        <v>1</v>
      </c>
      <c r="O78" s="13">
        <v>0</v>
      </c>
      <c r="P78" s="13">
        <v>6.031</v>
      </c>
      <c r="Q78" s="13">
        <v>0</v>
      </c>
      <c r="R78" s="13">
        <v>0</v>
      </c>
    </row>
    <row r="79" ht="20.25" spans="1:18">
      <c r="A79" s="6" t="s">
        <v>577</v>
      </c>
      <c r="B79" s="6" t="s">
        <v>578</v>
      </c>
      <c r="C79" s="6">
        <v>2162.302</v>
      </c>
      <c r="D79" s="6">
        <v>2674.17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6.475</v>
      </c>
      <c r="K79" s="14">
        <v>2</v>
      </c>
      <c r="L79" s="13">
        <v>2</v>
      </c>
      <c r="M79" s="13">
        <v>0</v>
      </c>
      <c r="N79" s="13">
        <v>1</v>
      </c>
      <c r="O79" s="13">
        <v>0</v>
      </c>
      <c r="P79" s="13">
        <v>11.04</v>
      </c>
      <c r="Q79" s="13">
        <v>1</v>
      </c>
      <c r="R79" s="13">
        <v>1</v>
      </c>
    </row>
    <row r="80" ht="20.25" spans="1:18">
      <c r="A80" s="6" t="s">
        <v>579</v>
      </c>
      <c r="B80" s="6" t="s">
        <v>580</v>
      </c>
      <c r="C80" s="6">
        <v>5083.729</v>
      </c>
      <c r="D80" s="6">
        <v>5389.969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5.013</v>
      </c>
      <c r="K80" s="14">
        <v>3</v>
      </c>
      <c r="L80" s="13">
        <v>2</v>
      </c>
      <c r="M80" s="13">
        <v>0</v>
      </c>
      <c r="N80" s="13">
        <v>1</v>
      </c>
      <c r="O80" s="13">
        <v>0</v>
      </c>
      <c r="P80" s="13">
        <v>2.24</v>
      </c>
      <c r="Q80" s="13">
        <v>0</v>
      </c>
      <c r="R80" s="13">
        <v>0</v>
      </c>
    </row>
    <row r="81" ht="20.25" spans="1:18">
      <c r="A81" s="6" t="s">
        <v>581</v>
      </c>
      <c r="B81" s="6" t="s">
        <v>582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583</v>
      </c>
      <c r="B82" s="6" t="s">
        <v>584</v>
      </c>
      <c r="C82" s="6">
        <v>4377.305</v>
      </c>
      <c r="D82" s="6">
        <v>4783.46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5.437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-2.967</v>
      </c>
      <c r="Q82" s="13">
        <v>0</v>
      </c>
      <c r="R82" s="13">
        <v>0</v>
      </c>
    </row>
    <row r="83" ht="20.25" spans="1:18">
      <c r="A83" s="6" t="s">
        <v>585</v>
      </c>
      <c r="B83" s="6" t="s">
        <v>586</v>
      </c>
      <c r="C83" s="6">
        <v>2919.687</v>
      </c>
      <c r="D83" s="6">
        <v>3144.259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2.254</v>
      </c>
      <c r="K83" s="14">
        <v>1</v>
      </c>
      <c r="L83" s="13">
        <v>2</v>
      </c>
      <c r="M83" s="13">
        <v>0</v>
      </c>
      <c r="N83" s="13">
        <v>-1</v>
      </c>
      <c r="O83" s="13">
        <v>0</v>
      </c>
      <c r="P83" s="13">
        <v>-1.211</v>
      </c>
      <c r="Q83" s="13">
        <v>0</v>
      </c>
      <c r="R83" s="13">
        <v>0</v>
      </c>
    </row>
    <row r="84" ht="20.25" spans="1:18">
      <c r="A84" s="6" t="s">
        <v>587</v>
      </c>
      <c r="B84" s="6" t="s">
        <v>588</v>
      </c>
      <c r="C84" s="6">
        <v>107.59</v>
      </c>
      <c r="D84" s="6">
        <v>108.666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0.88</v>
      </c>
      <c r="K84" s="14">
        <v>4</v>
      </c>
      <c r="L84" s="13">
        <v>1</v>
      </c>
      <c r="M84" s="13">
        <v>0</v>
      </c>
      <c r="N84" s="13">
        <v>0</v>
      </c>
      <c r="O84" s="13">
        <v>0</v>
      </c>
      <c r="P84" s="13">
        <v>0.004</v>
      </c>
      <c r="Q84" s="13">
        <v>0</v>
      </c>
      <c r="R84" s="13">
        <v>0</v>
      </c>
    </row>
    <row r="85" ht="20.25" spans="1:18">
      <c r="A85" s="6" t="s">
        <v>589</v>
      </c>
      <c r="B85" s="6" t="s">
        <v>590</v>
      </c>
      <c r="C85" s="6">
        <v>105.617</v>
      </c>
      <c r="D85" s="6">
        <v>106.338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0.469</v>
      </c>
      <c r="K85" s="14">
        <v>4</v>
      </c>
      <c r="L85" s="13">
        <v>1</v>
      </c>
      <c r="M85" s="13">
        <v>0</v>
      </c>
      <c r="N85" s="13">
        <v>0</v>
      </c>
      <c r="O85" s="13">
        <v>0</v>
      </c>
      <c r="P85" s="13">
        <v>0.004</v>
      </c>
      <c r="Q85" s="13">
        <v>0</v>
      </c>
      <c r="R85" s="13">
        <v>0</v>
      </c>
    </row>
    <row r="86" ht="20.25" spans="1:18">
      <c r="A86" s="6" t="s">
        <v>591</v>
      </c>
      <c r="B86" s="6" t="s">
        <v>592</v>
      </c>
      <c r="C86" s="6">
        <v>111.007</v>
      </c>
      <c r="D86" s="6">
        <v>116.463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1.563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0.014</v>
      </c>
      <c r="Q86" s="13">
        <v>0</v>
      </c>
      <c r="R86" s="13">
        <v>0</v>
      </c>
    </row>
    <row r="87" ht="20.25" spans="1:18">
      <c r="A87" s="6" t="s">
        <v>593</v>
      </c>
      <c r="B87" s="6" t="s">
        <v>594</v>
      </c>
      <c r="C87" s="6">
        <v>102.358</v>
      </c>
      <c r="D87" s="6">
        <v>102.639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0.14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0.002</v>
      </c>
      <c r="Q87" s="13">
        <v>0</v>
      </c>
      <c r="R87" s="13">
        <v>1</v>
      </c>
    </row>
    <row r="88" ht="20.25" spans="1:18">
      <c r="A88" s="6" t="s">
        <v>595</v>
      </c>
      <c r="B88" s="6" t="s">
        <v>596</v>
      </c>
      <c r="C88" s="6">
        <v>74110.547</v>
      </c>
      <c r="D88" s="6">
        <v>94070.531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17.084</v>
      </c>
      <c r="K88" s="14">
        <v>3</v>
      </c>
      <c r="L88" s="13">
        <v>1</v>
      </c>
      <c r="M88" s="13">
        <v>0</v>
      </c>
      <c r="N88" s="13">
        <v>0</v>
      </c>
      <c r="O88" s="13">
        <v>0</v>
      </c>
      <c r="P88" s="13">
        <v>14.687</v>
      </c>
      <c r="Q88" s="13">
        <v>0</v>
      </c>
      <c r="R88" s="13">
        <v>0</v>
      </c>
    </row>
    <row r="89" ht="20.25" spans="1:18">
      <c r="A89" s="6" t="s">
        <v>597</v>
      </c>
      <c r="B89" s="6" t="s">
        <v>598</v>
      </c>
      <c r="C89" s="6">
        <v>11986.673</v>
      </c>
      <c r="D89" s="6">
        <v>13486.141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10.279</v>
      </c>
      <c r="K89" s="14">
        <v>1</v>
      </c>
      <c r="L89" s="13">
        <v>2</v>
      </c>
      <c r="M89" s="13">
        <v>0</v>
      </c>
      <c r="N89" s="13">
        <v>-1</v>
      </c>
      <c r="O89" s="13">
        <v>0</v>
      </c>
      <c r="P89" s="13">
        <v>-33.954</v>
      </c>
      <c r="Q89" s="13">
        <v>0</v>
      </c>
      <c r="R89" s="13">
        <v>0</v>
      </c>
    </row>
    <row r="90" ht="20.25" spans="1:18">
      <c r="A90" s="6" t="s">
        <v>599</v>
      </c>
      <c r="B90" s="6" t="s">
        <v>600</v>
      </c>
      <c r="C90" s="6">
        <v>81720.219</v>
      </c>
      <c r="D90" s="6">
        <v>159856.484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47.568</v>
      </c>
      <c r="K90" s="14">
        <v>1</v>
      </c>
      <c r="L90" s="13">
        <v>0</v>
      </c>
      <c r="M90" s="13">
        <v>0</v>
      </c>
      <c r="N90" s="13">
        <v>-1</v>
      </c>
      <c r="O90" s="13">
        <v>0</v>
      </c>
      <c r="P90" s="13">
        <v>-660.799</v>
      </c>
      <c r="Q90" s="13">
        <v>0</v>
      </c>
      <c r="R90" s="13">
        <v>0</v>
      </c>
    </row>
    <row r="91" ht="20.25" spans="1:18">
      <c r="A91" s="6" t="s">
        <v>601</v>
      </c>
      <c r="B91" s="6" t="s">
        <v>602</v>
      </c>
      <c r="C91" s="6">
        <v>8164.038</v>
      </c>
      <c r="D91" s="6">
        <v>9424.641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4.681</v>
      </c>
      <c r="K91" s="14">
        <v>0</v>
      </c>
      <c r="L91" s="13">
        <v>2</v>
      </c>
      <c r="M91" s="13">
        <v>0</v>
      </c>
      <c r="N91" s="13">
        <v>1</v>
      </c>
      <c r="O91" s="13">
        <v>0</v>
      </c>
      <c r="P91" s="13">
        <v>30.495</v>
      </c>
      <c r="Q91" s="13">
        <v>0</v>
      </c>
      <c r="R91" s="13">
        <v>1</v>
      </c>
    </row>
    <row r="92" ht="20.25" spans="1:18">
      <c r="A92" s="6" t="s">
        <v>603</v>
      </c>
      <c r="B92" s="6" t="s">
        <v>604</v>
      </c>
      <c r="C92" s="6">
        <v>367.602</v>
      </c>
      <c r="D92" s="6">
        <v>553.076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14.112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-1.175</v>
      </c>
      <c r="Q92" s="13">
        <v>0</v>
      </c>
      <c r="R92" s="13">
        <v>1</v>
      </c>
    </row>
    <row r="93" ht="20.25" spans="1:18">
      <c r="A93" s="6" t="s">
        <v>605</v>
      </c>
      <c r="B93" s="6" t="s">
        <v>606</v>
      </c>
      <c r="C93" s="6">
        <v>426.839</v>
      </c>
      <c r="D93" s="6">
        <v>698.14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24.313</v>
      </c>
      <c r="K93" s="14">
        <v>2</v>
      </c>
      <c r="L93" s="13">
        <v>1</v>
      </c>
      <c r="M93" s="13">
        <v>0</v>
      </c>
      <c r="N93" s="13">
        <v>0</v>
      </c>
      <c r="O93" s="13">
        <v>0</v>
      </c>
      <c r="P93" s="13">
        <v>-3.028</v>
      </c>
      <c r="Q93" s="13">
        <v>0</v>
      </c>
      <c r="R9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2026-03-05T16:19:10Z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ADF8A973307C4EB1AC378B5CD49D347F_13</vt:lpwstr>
  </property>
  <property fmtid="{D5CDD505-2E9C-101B-9397-08002B2CF9AE}" pid="3" name="KSOProductBuildVer">
    <vt:lpwstr>2052-12.1.0.15712</vt:lpwstr>
  </property>
</Properties>
</file>