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<sst xmlns="http://schemas.openxmlformats.org/spreadsheetml/2006/main" count="641" uniqueCount="601">
  <si>
    <t>强转弱</t>
  </si>
  <si>
    <t>弱转强</t>
  </si>
  <si>
    <t>代码</t>
  </si>
  <si>
    <t>简称</t>
  </si>
  <si>
    <t>总市值</t>
  </si>
  <si>
    <t>全指金融</t>
  </si>
  <si>
    <t>170267.88亿</t>
  </si>
  <si>
    <t>低市净率</t>
  </si>
  <si>
    <t>147305.19亿</t>
  </si>
  <si>
    <t>银行</t>
  </si>
  <si>
    <t>101906.45亿</t>
  </si>
  <si>
    <t>破净资产</t>
  </si>
  <si>
    <t>145023.22亿</t>
  </si>
  <si>
    <t>跨境支付CIPS</t>
  </si>
  <si>
    <t>88228.27亿</t>
  </si>
  <si>
    <t>证金汇金持股</t>
  </si>
  <si>
    <t>130476.55亿</t>
  </si>
  <si>
    <t>医药</t>
  </si>
  <si>
    <t>42419.30亿</t>
  </si>
  <si>
    <t>央视50</t>
  </si>
  <si>
    <t>118470.42亿</t>
  </si>
  <si>
    <t>证券</t>
  </si>
  <si>
    <t>33841.05亿</t>
  </si>
  <si>
    <t>汽车类</t>
  </si>
  <si>
    <t>49004.33亿</t>
  </si>
  <si>
    <t>白酒概念</t>
  </si>
  <si>
    <t>31567.92亿</t>
  </si>
  <si>
    <t>创新药</t>
  </si>
  <si>
    <t>41852.29亿</t>
  </si>
  <si>
    <t>医疗保健</t>
  </si>
  <si>
    <t>19965.39亿</t>
  </si>
  <si>
    <t>定增股</t>
  </si>
  <si>
    <t>41308.58亿</t>
  </si>
  <si>
    <t>食品饮料</t>
  </si>
  <si>
    <t>16646.23亿</t>
  </si>
  <si>
    <t>新零售</t>
  </si>
  <si>
    <t>37874.43亿</t>
  </si>
  <si>
    <t>科创板次新</t>
  </si>
  <si>
    <t>11161.65亿</t>
  </si>
  <si>
    <t>华为鸿蒙</t>
  </si>
  <si>
    <t>36688.22亿</t>
  </si>
  <si>
    <t>商业连锁</t>
  </si>
  <si>
    <t>9616.26亿</t>
  </si>
  <si>
    <t>软件服务</t>
  </si>
  <si>
    <t>36640.79亿</t>
  </si>
  <si>
    <t>北证50</t>
  </si>
  <si>
    <t>8565.24亿</t>
  </si>
  <si>
    <t>互联金融</t>
  </si>
  <si>
    <t>29605.10亿</t>
  </si>
  <si>
    <t>风险提示</t>
  </si>
  <si>
    <t>5631.60亿</t>
  </si>
  <si>
    <t>养老概念</t>
  </si>
  <si>
    <t>25809.36亿</t>
  </si>
  <si>
    <t>高商誉</t>
  </si>
  <si>
    <t>1781.96亿</t>
  </si>
  <si>
    <t>ChatGPT概念</t>
  </si>
  <si>
    <t>25191.04亿</t>
  </si>
  <si>
    <t>DRG-DIP</t>
  </si>
  <si>
    <t>1779.16亿</t>
  </si>
  <si>
    <t>AI医疗概念</t>
  </si>
  <si>
    <t>21306.32亿</t>
  </si>
  <si>
    <t>深证Ｂ指</t>
  </si>
  <si>
    <t>423.63亿</t>
  </si>
  <si>
    <t>家用电器</t>
  </si>
  <si>
    <t>19425.26亿</t>
  </si>
  <si>
    <t>公共交通</t>
  </si>
  <si>
    <t>371.96亿</t>
  </si>
  <si>
    <t>即将解禁</t>
  </si>
  <si>
    <t>17785.40亿</t>
  </si>
  <si>
    <t>成份Ｂ指</t>
  </si>
  <si>
    <t>301.87亿</t>
  </si>
  <si>
    <t>被举牌</t>
  </si>
  <si>
    <t>17718.44亿</t>
  </si>
  <si>
    <t>国证基建</t>
  </si>
  <si>
    <t>--</t>
  </si>
  <si>
    <t>基因概念</t>
  </si>
  <si>
    <t>17650.71亿</t>
  </si>
  <si>
    <t>金融科技</t>
  </si>
  <si>
    <t>中小银行</t>
  </si>
  <si>
    <t>16065.19亿</t>
  </si>
  <si>
    <t>国资云</t>
  </si>
  <si>
    <t>15917.44亿</t>
  </si>
  <si>
    <t>肝炎概念</t>
  </si>
  <si>
    <t>14443.48亿</t>
  </si>
  <si>
    <t>预制菜</t>
  </si>
  <si>
    <t>14402.27亿</t>
  </si>
  <si>
    <t>宠物经济</t>
  </si>
  <si>
    <t>14169.12亿</t>
  </si>
  <si>
    <t>减肥药</t>
  </si>
  <si>
    <t>13316.44亿</t>
  </si>
  <si>
    <t>智谱AI</t>
  </si>
  <si>
    <t>12074.13亿</t>
  </si>
  <si>
    <t>星闪概念</t>
  </si>
  <si>
    <t>11965.00亿</t>
  </si>
  <si>
    <t>农林牧渔</t>
  </si>
  <si>
    <t>11857.18亿</t>
  </si>
  <si>
    <t>含B股</t>
  </si>
  <si>
    <t>11603.65亿</t>
  </si>
  <si>
    <t>房地产</t>
  </si>
  <si>
    <t>11289.20亿</t>
  </si>
  <si>
    <t>近端次新</t>
  </si>
  <si>
    <t>10938.75亿</t>
  </si>
  <si>
    <t>交通设施</t>
  </si>
  <si>
    <t>9938.16亿</t>
  </si>
  <si>
    <t>维生素</t>
  </si>
  <si>
    <t>8366.76亿</t>
  </si>
  <si>
    <t>山西板块</t>
  </si>
  <si>
    <t>8269.08亿</t>
  </si>
  <si>
    <t>仓储物流</t>
  </si>
  <si>
    <t>7535.09亿</t>
  </si>
  <si>
    <t>次新超跌</t>
  </si>
  <si>
    <t>7318.17亿</t>
  </si>
  <si>
    <t>幽门螺杆菌</t>
  </si>
  <si>
    <t>6697.46亿</t>
  </si>
  <si>
    <t>远程办公</t>
  </si>
  <si>
    <t>6446.96亿</t>
  </si>
  <si>
    <t>运输设备</t>
  </si>
  <si>
    <t>5530.93亿</t>
  </si>
  <si>
    <t>吉林板块</t>
  </si>
  <si>
    <t>4227.19亿</t>
  </si>
  <si>
    <t>外骨骼机器人</t>
  </si>
  <si>
    <t>3566.44亿</t>
  </si>
  <si>
    <t>旅游</t>
  </si>
  <si>
    <t>3203.30亿</t>
  </si>
  <si>
    <t>文教休闲</t>
  </si>
  <si>
    <t>3099.77亿</t>
  </si>
  <si>
    <t>鸡肉</t>
  </si>
  <si>
    <t>3077.74亿</t>
  </si>
  <si>
    <t>知识付费</t>
  </si>
  <si>
    <t>2858.01亿</t>
  </si>
  <si>
    <t>水务</t>
  </si>
  <si>
    <t>1490.60亿</t>
  </si>
  <si>
    <t>Ｂ股指数</t>
  </si>
  <si>
    <t>696.19亿</t>
  </si>
  <si>
    <t>配股预案</t>
  </si>
  <si>
    <t>30.17亿</t>
  </si>
  <si>
    <t>国证服务</t>
  </si>
  <si>
    <t>深主板50</t>
  </si>
  <si>
    <t>大盘价值</t>
  </si>
  <si>
    <t>长三角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</si>
  <si>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</si>
  <si>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</si>
  <si>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</si>
  <si>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</si>
  <si>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</si>
  <si>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</si>
  <si>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</si>
  <si>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</si>
  <si>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</si>
  <si>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</si>
  <si>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</si>
  <si>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</si>
  <si>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</si>
  <si>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</si>
  <si>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</si>
  <si>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</si>
  <si>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</si>
  <si>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</si>
  <si>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</si>
  <si>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</si>
  <si>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</si>
  <si>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180红利</t>
  </si>
  <si>
    <t>上央红利</t>
  </si>
  <si>
    <t>300红利</t>
  </si>
  <si>
    <t>国企红利</t>
  </si>
  <si>
    <t>综企指数</t>
  </si>
  <si>
    <t>国证物流</t>
  </si>
  <si>
    <t>国证交运</t>
  </si>
  <si>
    <t>煤炭等权</t>
  </si>
  <si>
    <t>综合指数</t>
  </si>
  <si>
    <t>金融等权</t>
  </si>
  <si>
    <t>国证银行</t>
  </si>
  <si>
    <t>中证银行</t>
  </si>
  <si>
    <t>工业指数</t>
  </si>
  <si>
    <t>上证380</t>
  </si>
  <si>
    <t>国债指数</t>
  </si>
  <si>
    <t>企债指数</t>
  </si>
  <si>
    <t>红利指数</t>
  </si>
  <si>
    <t>沪公司债</t>
  </si>
  <si>
    <t>180资源</t>
  </si>
  <si>
    <t>180运输</t>
  </si>
  <si>
    <t>上证能源</t>
  </si>
  <si>
    <t>上证材料</t>
  </si>
  <si>
    <t>上证工业</t>
  </si>
  <si>
    <t>上证电信</t>
  </si>
  <si>
    <t>上证小盘</t>
  </si>
  <si>
    <t>上证中小</t>
  </si>
  <si>
    <t>上证国企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</si>
  <si>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</si>
  <si>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</si>
  <si>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</si>
  <si>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</si>
  <si>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</si>
  <si>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</si>
  <si>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</si>
  <si>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</si>
  <si>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</si>
  <si>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</si>
  <si>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</si>
  <si>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180分层</t>
  </si>
  <si>
    <t>上证上游</t>
  </si>
  <si>
    <t>上证F300</t>
  </si>
  <si>
    <t>上证F500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</si>
  <si>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</si>
  <si>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</si>
  <si>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</si>
  <si>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</si>
  <si>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</si>
  <si>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</si>
  <si>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</si>
  <si>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</si>
  <si>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</si>
  <si>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</si>
  <si>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</si>
  <si>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</si>
  <si>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</si>
  <si>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380波动</t>
  </si>
  <si>
    <t>上证150</t>
  </si>
  <si>
    <t>380低贝</t>
  </si>
  <si>
    <t>380稳定</t>
  </si>
  <si>
    <t>优势资源</t>
  </si>
  <si>
    <t>优势制造</t>
  </si>
  <si>
    <t>380红利</t>
  </si>
  <si>
    <t>上国红利</t>
  </si>
  <si>
    <t>上民红利</t>
  </si>
  <si>
    <t>沪新丝路</t>
  </si>
  <si>
    <t>500沪市</t>
  </si>
  <si>
    <t>A股资源</t>
  </si>
  <si>
    <t>细分有色</t>
  </si>
  <si>
    <t>细分化工</t>
  </si>
  <si>
    <t>有色金属</t>
  </si>
  <si>
    <t>煤炭指数</t>
  </si>
  <si>
    <t>800有色</t>
  </si>
  <si>
    <t>央企红利</t>
  </si>
  <si>
    <t>腾讯济安</t>
  </si>
  <si>
    <t>百发100</t>
  </si>
  <si>
    <t>500原料</t>
  </si>
  <si>
    <t>500工业</t>
  </si>
  <si>
    <t>国企一带一路</t>
  </si>
  <si>
    <t>结构调整</t>
  </si>
  <si>
    <t>央企创新</t>
  </si>
  <si>
    <t>上证收益</t>
  </si>
  <si>
    <t>小康指数</t>
  </si>
  <si>
    <t>中证200</t>
  </si>
  <si>
    <t>中证500</t>
  </si>
  <si>
    <t>中证700</t>
  </si>
  <si>
    <t>300能源</t>
  </si>
  <si>
    <t>300材料</t>
  </si>
  <si>
    <t>中证红利</t>
  </si>
  <si>
    <t>公司债指</t>
  </si>
  <si>
    <t>中证央企</t>
  </si>
  <si>
    <t>央企100</t>
  </si>
  <si>
    <t>中证能源</t>
  </si>
  <si>
    <t>800材料</t>
  </si>
  <si>
    <t>800通信</t>
  </si>
  <si>
    <t>内地资源</t>
  </si>
  <si>
    <t>内地运输</t>
  </si>
  <si>
    <t>中证农业</t>
  </si>
  <si>
    <t>中证上游</t>
  </si>
  <si>
    <t>基本400</t>
  </si>
  <si>
    <t>基本600</t>
  </si>
  <si>
    <t>大宗商品</t>
  </si>
  <si>
    <t>500等权</t>
  </si>
  <si>
    <t>全指能源</t>
  </si>
  <si>
    <t>全指材料</t>
  </si>
  <si>
    <t>全指通信</t>
  </si>
  <si>
    <t>深证200</t>
  </si>
  <si>
    <t>采矿指数</t>
  </si>
  <si>
    <t>水电指数</t>
  </si>
  <si>
    <t>公共指数</t>
  </si>
  <si>
    <t>专精特新</t>
  </si>
  <si>
    <t>深小巨人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</si>
  <si>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</si>
  <si>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</si>
  <si>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</si>
  <si>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</si>
  <si>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</si>
  <si>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</si>
  <si>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</si>
  <si>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</si>
  <si>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</si>
  <si>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</si>
  <si>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</si>
  <si>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资源优势</t>
  </si>
  <si>
    <t>成长40</t>
  </si>
  <si>
    <t>深证央企</t>
  </si>
  <si>
    <t>深证价值</t>
  </si>
  <si>
    <t>国证粮食</t>
  </si>
  <si>
    <t>能源金属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</si>
  <si>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</si>
  <si>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</si>
  <si>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</si>
  <si>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</si>
  <si>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</si>
  <si>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</si>
  <si>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</si>
  <si>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国证通信</t>
  </si>
  <si>
    <t>国证有色</t>
  </si>
  <si>
    <t>中小盘</t>
  </si>
  <si>
    <t>大盘低波</t>
  </si>
  <si>
    <t>中盘低波</t>
  </si>
  <si>
    <t>小盘低波</t>
  </si>
  <si>
    <t>苏州率先</t>
  </si>
  <si>
    <t>红利100</t>
  </si>
  <si>
    <t>I300</t>
  </si>
  <si>
    <t>专利领先</t>
  </si>
  <si>
    <t>国证定增</t>
  </si>
  <si>
    <t>新丝路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</si>
  <si>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</si>
  <si>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</si>
  <si>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</si>
  <si>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</si>
  <si>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</si>
  <si>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</si>
  <si>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</si>
  <si>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</si>
  <si>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深证电信</t>
  </si>
  <si>
    <t>深证公用</t>
  </si>
  <si>
    <t>700成长</t>
  </si>
  <si>
    <t>700价值</t>
  </si>
  <si>
    <t>1000价值</t>
  </si>
  <si>
    <t>深300EW</t>
  </si>
  <si>
    <t>深证大宗</t>
  </si>
  <si>
    <t>深证时钟</t>
  </si>
  <si>
    <t>深证GDP</t>
  </si>
  <si>
    <t>300绩效</t>
  </si>
  <si>
    <t>深成指EW</t>
  </si>
  <si>
    <t>深证低波</t>
  </si>
  <si>
    <t>中小低波</t>
  </si>
  <si>
    <t>中创低波</t>
  </si>
  <si>
    <t>深次新股</t>
  </si>
  <si>
    <t>深证200R</t>
  </si>
  <si>
    <t>深成能源</t>
  </si>
  <si>
    <t>深成材料</t>
  </si>
  <si>
    <t>深成公用</t>
  </si>
  <si>
    <t>深证节能</t>
  </si>
  <si>
    <t>深证上游</t>
  </si>
  <si>
    <t>500深市</t>
  </si>
  <si>
    <t>环境治理</t>
  </si>
  <si>
    <t>大农业</t>
  </si>
  <si>
    <t>中证 500</t>
  </si>
  <si>
    <t>国企改革</t>
  </si>
  <si>
    <t>一带一路</t>
  </si>
  <si>
    <t>CSWD并购</t>
  </si>
  <si>
    <t>中证煤炭</t>
  </si>
  <si>
    <t>化肥农药</t>
  </si>
  <si>
    <t>蓝色100</t>
  </si>
  <si>
    <t>自由现金流</t>
  </si>
  <si>
    <t>商业指数</t>
  </si>
  <si>
    <t>180金融</t>
  </si>
  <si>
    <t>上证可选</t>
  </si>
  <si>
    <t>上证消费</t>
  </si>
  <si>
    <t>上证医药</t>
  </si>
  <si>
    <t>上证金融</t>
  </si>
  <si>
    <t>消费80</t>
  </si>
  <si>
    <t>消费等权</t>
  </si>
  <si>
    <t>医药等权</t>
  </si>
  <si>
    <t>上证下游</t>
  </si>
  <si>
    <t>沪消费品</t>
  </si>
  <si>
    <t>380医药</t>
  </si>
  <si>
    <t>医药主题</t>
  </si>
  <si>
    <t>消费50</t>
  </si>
  <si>
    <t>上证银行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</si>
  <si>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</si>
  <si>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</si>
  <si>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</si>
  <si>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</si>
  <si>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</si>
  <si>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</si>
  <si>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</si>
  <si>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</si>
  <si>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500医药</t>
  </si>
  <si>
    <t>CS精准医</t>
  </si>
  <si>
    <t>300可选</t>
  </si>
  <si>
    <t>300医药</t>
  </si>
  <si>
    <t>300金融</t>
  </si>
  <si>
    <t>中证消费</t>
  </si>
  <si>
    <t>中证医药</t>
  </si>
  <si>
    <t>中证金融</t>
  </si>
  <si>
    <t>内地消费</t>
  </si>
  <si>
    <t>800金融</t>
  </si>
  <si>
    <t>医药100</t>
  </si>
  <si>
    <t>全指消费</t>
  </si>
  <si>
    <t>全指医药</t>
  </si>
  <si>
    <t>金融指数</t>
  </si>
  <si>
    <t>创新药械</t>
  </si>
  <si>
    <t>创医药</t>
  </si>
  <si>
    <t>生物50</t>
  </si>
  <si>
    <t>巨潮100</t>
  </si>
  <si>
    <t>深证治理</t>
  </si>
  <si>
    <t>珠三角</t>
  </si>
  <si>
    <t>1000消费</t>
  </si>
  <si>
    <t>1000医药</t>
  </si>
  <si>
    <t>1000金融</t>
  </si>
  <si>
    <t>国证医药</t>
  </si>
  <si>
    <t>国证食品</t>
  </si>
  <si>
    <t>证券龙头</t>
  </si>
  <si>
    <t>生物医药</t>
  </si>
  <si>
    <t>央视责任</t>
  </si>
  <si>
    <t>深证消费</t>
  </si>
  <si>
    <t>深证医药</t>
  </si>
  <si>
    <t>深医药50</t>
  </si>
  <si>
    <t>深证龙头</t>
  </si>
  <si>
    <t>创业板V</t>
  </si>
  <si>
    <t>深A医药</t>
  </si>
  <si>
    <t>深成消费</t>
  </si>
  <si>
    <t>深成医药</t>
  </si>
  <si>
    <t>CSSW证券</t>
  </si>
  <si>
    <t>养老产业</t>
  </si>
  <si>
    <t>300 医药</t>
  </si>
  <si>
    <t>300 金融</t>
  </si>
  <si>
    <t>证券公司</t>
  </si>
  <si>
    <t>中证酒</t>
  </si>
  <si>
    <t>CSWD生科</t>
  </si>
  <si>
    <t>中证白酒</t>
  </si>
  <si>
    <t>湾创100</t>
  </si>
  <si>
    <t>疫苗生科</t>
  </si>
  <si>
    <t>医疗健康</t>
  </si>
  <si>
    <t>【数据引擎：奇衡DK阿赖耶识系统】情绪值</t>
  </si>
  <si>
    <t>AP00</t>
  </si>
  <si>
    <t>苹果连续</t>
  </si>
  <si>
    <t>SM00</t>
  </si>
  <si>
    <t>锰硅连续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</si>
  <si>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</si>
  <si>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</si>
  <si>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</si>
  <si>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</si>
  <si>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</si>
  <si>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</si>
  <si>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</si>
  <si>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</si>
  <si>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</si>
  <si>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</si>
  <si>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</si>
  <si>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</si>
  <si>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</si>
  <si>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</si>
  <si>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</si>
  <si>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</si>
  <si>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</si>
  <si>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</si>
  <si>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</si>
  <si>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</si>
  <si>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</si>
  <si>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</si>
  <si>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F_L00</t>
  </si>
  <si>
    <t>F塑料连续</t>
  </si>
  <si>
    <t>F_PP00</t>
  </si>
  <si>
    <t>F聚丙烯连续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</si>
  <si>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</si>
  <si>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</si>
  <si>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</si>
  <si>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</si>
  <si>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</si>
  <si>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</si>
  <si>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</si>
  <si>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</si>
  <si>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CF00</t>
  </si>
  <si>
    <t>棉花连续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</si>
  <si>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</si>
  <si>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</si>
  <si>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</si>
  <si>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</si>
  <si>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</si>
  <si>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</si>
  <si>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</si>
  <si>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</si>
  <si>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</si>
  <si>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</si>
  <si>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</si>
  <si>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</si>
  <si>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</si>
  <si>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</si>
  <si>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</si>
  <si>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</si>
  <si>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</si>
  <si>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</si>
  <si>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</si>
  <si>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</si>
  <si>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EC00</t>
  </si>
  <si>
    <t>欧线连续</t>
  </si>
  <si>
    <t>LU00</t>
  </si>
  <si>
    <t>低硫燃油连续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</si>
  <si>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</si>
  <si>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</si>
  <si>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</si>
  <si>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</si>
  <si>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</si>
  <si>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</si>
  <si>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</si>
  <si>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</si>
  <si>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</si>
  <si>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</si>
  <si>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</si>
  <si>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</si>
  <si>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</si>
  <si>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</si>
  <si>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</si>
  <si>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</si>
  <si>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</si>
  <si>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</si>
  <si>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</si>
  <si>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</si>
  <si>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</si>
  <si>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</si>
  <si>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</si>
  <si>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</si>
  <si>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</si>
  <si>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</si>
  <si>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</si>
  <si>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</si>
  <si>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</si>
  <si>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</si>
  <si>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</si>
  <si>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</si>
  <si>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</si>
  <si>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</si>
  <si>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</si>
  <si>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</si>
  <si>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</si>
  <si>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</si>
  <si>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</si>
  <si>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</si>
  <si>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</si>
  <si>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</si>
  <si>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</si>
  <si>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</si>
  <si>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</si>
  <si>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</si>
  <si>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EG00</t>
  </si>
  <si>
    <t>乙二醇连续</t>
  </si>
  <si>
    <t>FB00</t>
  </si>
  <si>
    <t>纤维板连续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</si>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</sst>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"000992"</f>
        <v>000992</v>
      </c>
      <c r="B3" s="38" t="s">
        <v>5</v>
      </c>
      <c r="C3" s="38" t="s">
        <v>6</v>
      </c>
      <c r="D3" s="38" t="str">
        <f>"880829"</f>
        <v>880829</v>
      </c>
      <c r="E3" s="38" t="s">
        <v>7</v>
      </c>
      <c r="F3" s="38" t="s">
        <v>8</v>
      </c>
    </row>
    <row r="4" ht="13.5" spans="1:6">
      <c r="A4" s="38" t="str">
        <f>"880471"</f>
        <v>880471</v>
      </c>
      <c r="B4" s="39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"880609"</f>
        <v>880609</v>
      </c>
      <c r="B5" s="38" t="s">
        <v>13</v>
      </c>
      <c r="C5" s="38" t="s">
        <v>14</v>
      </c>
      <c r="D5" s="38" t="str">
        <f>"880857"</f>
        <v>880857</v>
      </c>
      <c r="E5" s="38" t="s">
        <v>15</v>
      </c>
      <c r="F5" s="38" t="s">
        <v>16</v>
      </c>
    </row>
    <row r="6" ht="13.5" spans="1:6">
      <c r="A6" s="38" t="str">
        <f>"880400"</f>
        <v>880400</v>
      </c>
      <c r="B6" s="38" t="s">
        <v>17</v>
      </c>
      <c r="C6" s="38" t="s">
        <v>18</v>
      </c>
      <c r="D6" s="38" t="str">
        <f>"399550"</f>
        <v>399550</v>
      </c>
      <c r="E6" s="38" t="s">
        <v>19</v>
      </c>
      <c r="F6" s="38" t="s">
        <v>20</v>
      </c>
    </row>
    <row r="7" ht="13.5" spans="1:6">
      <c r="A7" s="38" t="str">
        <f>"880472"</f>
        <v>880472</v>
      </c>
      <c r="B7" s="38" t="s">
        <v>21</v>
      </c>
      <c r="C7" s="38" t="s">
        <v>22</v>
      </c>
      <c r="D7" s="38" t="str">
        <f>"880390"</f>
        <v>880390</v>
      </c>
      <c r="E7" s="38" t="s">
        <v>23</v>
      </c>
      <c r="F7" s="38" t="s">
        <v>24</v>
      </c>
    </row>
    <row r="8" ht="13.5" spans="1:6">
      <c r="A8" s="38" t="str">
        <f>"880564"</f>
        <v>880564</v>
      </c>
      <c r="B8" s="38" t="s">
        <v>25</v>
      </c>
      <c r="C8" s="38" t="s">
        <v>26</v>
      </c>
      <c r="D8" s="38" t="str">
        <f>"880652"</f>
        <v>880652</v>
      </c>
      <c r="E8" s="38" t="s">
        <v>27</v>
      </c>
      <c r="F8" s="38" t="s">
        <v>28</v>
      </c>
    </row>
    <row r="9" ht="13.5" spans="1:6">
      <c r="A9" s="38" t="str">
        <f>"880398"</f>
        <v>880398</v>
      </c>
      <c r="B9" s="38" t="s">
        <v>29</v>
      </c>
      <c r="C9" s="38" t="s">
        <v>30</v>
      </c>
      <c r="D9" s="38" t="str">
        <f>"880856"</f>
        <v>880856</v>
      </c>
      <c r="E9" s="38" t="s">
        <v>31</v>
      </c>
      <c r="F9" s="38" t="s">
        <v>32</v>
      </c>
    </row>
    <row r="10" ht="13.5" spans="1:6">
      <c r="A10" s="38" t="str">
        <f>"880372"</f>
        <v>880372</v>
      </c>
      <c r="B10" s="38" t="s">
        <v>33</v>
      </c>
      <c r="C10" s="38" t="s">
        <v>34</v>
      </c>
      <c r="D10" s="38" t="str">
        <f>"880572"</f>
        <v>880572</v>
      </c>
      <c r="E10" s="38" t="s">
        <v>35</v>
      </c>
      <c r="F10" s="38" t="s">
        <v>36</v>
      </c>
    </row>
    <row r="11" ht="13.5" spans="1:6">
      <c r="A11" s="38" t="str">
        <f>"880554"</f>
        <v>880554</v>
      </c>
      <c r="B11" s="38" t="s">
        <v>37</v>
      </c>
      <c r="C11" s="38" t="s">
        <v>38</v>
      </c>
      <c r="D11" s="38" t="str">
        <f>"880722"</f>
        <v>880722</v>
      </c>
      <c r="E11" s="38" t="s">
        <v>39</v>
      </c>
      <c r="F11" s="38" t="s">
        <v>40</v>
      </c>
    </row>
    <row r="12" ht="13.5" spans="1:6">
      <c r="A12" s="38" t="str">
        <f>"880406"</f>
        <v>880406</v>
      </c>
      <c r="B12" s="38" t="s">
        <v>41</v>
      </c>
      <c r="C12" s="38" t="s">
        <v>42</v>
      </c>
      <c r="D12" s="38" t="str">
        <f>"880493"</f>
        <v>880493</v>
      </c>
      <c r="E12" s="38" t="s">
        <v>43</v>
      </c>
      <c r="F12" s="38" t="s">
        <v>44</v>
      </c>
    </row>
    <row r="13" ht="13.5" spans="1:6">
      <c r="A13" s="38" t="str">
        <f>"899050"</f>
        <v>899050</v>
      </c>
      <c r="B13" s="38" t="s">
        <v>45</v>
      </c>
      <c r="C13" s="38" t="s">
        <v>46</v>
      </c>
      <c r="D13" s="38" t="str">
        <f>"880592"</f>
        <v>880592</v>
      </c>
      <c r="E13" s="38" t="s">
        <v>47</v>
      </c>
      <c r="F13" s="38" t="s">
        <v>48</v>
      </c>
    </row>
    <row r="14" ht="13.5" spans="1:6">
      <c r="A14" s="38" t="str">
        <f>"880896"</f>
        <v>880896</v>
      </c>
      <c r="B14" s="38" t="s">
        <v>49</v>
      </c>
      <c r="C14" s="38" t="s">
        <v>50</v>
      </c>
      <c r="D14" s="38" t="str">
        <f>"880597"</f>
        <v>880597</v>
      </c>
      <c r="E14" s="38" t="s">
        <v>51</v>
      </c>
      <c r="F14" s="38" t="s">
        <v>52</v>
      </c>
    </row>
    <row r="15" ht="13.5" spans="1:6">
      <c r="A15" s="38" t="str">
        <f>"880787"</f>
        <v>880787</v>
      </c>
      <c r="B15" s="38" t="s">
        <v>53</v>
      </c>
      <c r="C15" s="38" t="s">
        <v>54</v>
      </c>
      <c r="D15" s="38" t="str">
        <f>"880654"</f>
        <v>880654</v>
      </c>
      <c r="E15" s="38" t="s">
        <v>55</v>
      </c>
      <c r="F15" s="38" t="s">
        <v>56</v>
      </c>
    </row>
    <row r="16" ht="13.5" spans="1:6">
      <c r="A16" s="38" t="str">
        <f>"880644"</f>
        <v>880644</v>
      </c>
      <c r="B16" s="38" t="s">
        <v>57</v>
      </c>
      <c r="C16" s="38" t="s">
        <v>58</v>
      </c>
      <c r="D16" s="38" t="str">
        <f>"880747"</f>
        <v>880747</v>
      </c>
      <c r="E16" s="38" t="s">
        <v>59</v>
      </c>
      <c r="F16" s="38" t="s">
        <v>60</v>
      </c>
    </row>
    <row r="17" ht="13.5" spans="1:6">
      <c r="A17" s="38" t="str">
        <f>"399108"</f>
        <v>399108</v>
      </c>
      <c r="B17" s="38" t="s">
        <v>61</v>
      </c>
      <c r="C17" s="38" t="s">
        <v>62</v>
      </c>
      <c r="D17" s="38" t="str">
        <f>"880387"</f>
        <v>880387</v>
      </c>
      <c r="E17" s="38" t="s">
        <v>63</v>
      </c>
      <c r="F17" s="38" t="s">
        <v>64</v>
      </c>
    </row>
    <row r="18" ht="13.5" spans="1:6">
      <c r="A18" s="38" t="str">
        <f>"880453"</f>
        <v>880453</v>
      </c>
      <c r="B18" s="38" t="s">
        <v>65</v>
      </c>
      <c r="C18" s="38" t="s">
        <v>66</v>
      </c>
      <c r="D18" s="38" t="str">
        <f>"880897"</f>
        <v>880897</v>
      </c>
      <c r="E18" s="38" t="s">
        <v>67</v>
      </c>
      <c r="F18" s="38" t="s">
        <v>68</v>
      </c>
    </row>
    <row r="19" ht="13.5" spans="1:6">
      <c r="A19" s="38" t="str">
        <f>"399003"</f>
        <v>399003</v>
      </c>
      <c r="B19" s="38" t="s">
        <v>69</v>
      </c>
      <c r="C19" s="38" t="s">
        <v>70</v>
      </c>
      <c r="D19" s="38" t="str">
        <f>"880848"</f>
        <v>880848</v>
      </c>
      <c r="E19" s="38" t="s">
        <v>71</v>
      </c>
      <c r="F19" s="38" t="s">
        <v>72</v>
      </c>
    </row>
    <row r="20" ht="13.5" spans="1:6">
      <c r="A20" s="38" t="str">
        <f>"399359"</f>
        <v>399359</v>
      </c>
      <c r="B20" s="38" t="s">
        <v>73</v>
      </c>
      <c r="C20" s="38" t="s">
        <v>74</v>
      </c>
      <c r="D20" s="38" t="str">
        <f>"880913"</f>
        <v>880913</v>
      </c>
      <c r="E20" s="38" t="s">
        <v>75</v>
      </c>
      <c r="F20" s="38" t="s">
        <v>76</v>
      </c>
    </row>
    <row r="21" ht="13.5" spans="1:6">
      <c r="A21" s="38" t="str">
        <f>"399699"</f>
        <v>399699</v>
      </c>
      <c r="B21" s="38" t="s">
        <v>77</v>
      </c>
      <c r="C21" s="38" t="s">
        <v>74</v>
      </c>
      <c r="D21" s="38" t="str">
        <f>"880875"</f>
        <v>880875</v>
      </c>
      <c r="E21" s="39" t="s">
        <v>78</v>
      </c>
      <c r="F21" s="38" t="s">
        <v>79</v>
      </c>
    </row>
    <row r="22" ht="16.5" spans="1:6">
      <c r="A22" s="27"/>
      <c r="B22" s="27"/>
      <c r="C22" s="27"/>
      <c r="D22" s="38" t="str">
        <f>"880746"</f>
        <v>880746</v>
      </c>
      <c r="E22" s="38" t="s">
        <v>80</v>
      </c>
      <c r="F22" s="38" t="s">
        <v>81</v>
      </c>
    </row>
    <row r="23" ht="16.5" spans="1:6">
      <c r="A23" s="27"/>
      <c r="B23" s="27"/>
      <c r="C23" s="27"/>
      <c r="D23" s="38" t="str">
        <f>"880623"</f>
        <v>880623</v>
      </c>
      <c r="E23" s="38" t="s">
        <v>82</v>
      </c>
      <c r="F23" s="38" t="s">
        <v>83</v>
      </c>
    </row>
    <row r="24" ht="16.5" spans="1:6">
      <c r="A24" s="27"/>
      <c r="B24" s="27"/>
      <c r="C24" s="27"/>
      <c r="D24" s="38" t="str">
        <f>"880760"</f>
        <v>880760</v>
      </c>
      <c r="E24" s="38" t="s">
        <v>84</v>
      </c>
      <c r="F24" s="38" t="s">
        <v>85</v>
      </c>
    </row>
    <row r="25" ht="16.5" spans="1:6">
      <c r="A25" s="27"/>
      <c r="B25" s="27"/>
      <c r="C25" s="27"/>
      <c r="D25" s="38" t="str">
        <f>"880707"</f>
        <v>880707</v>
      </c>
      <c r="E25" s="38" t="s">
        <v>86</v>
      </c>
      <c r="F25" s="38" t="s">
        <v>87</v>
      </c>
    </row>
    <row r="26" ht="16.5" spans="1:6">
      <c r="A26" s="27"/>
      <c r="B26" s="27"/>
      <c r="C26" s="27"/>
      <c r="D26" s="38" t="str">
        <f>"880681"</f>
        <v>880681</v>
      </c>
      <c r="E26" s="38" t="s">
        <v>88</v>
      </c>
      <c r="F26" s="38" t="s">
        <v>89</v>
      </c>
    </row>
    <row r="27" ht="16.5" spans="1:6">
      <c r="A27" s="27"/>
      <c r="B27" s="27"/>
      <c r="C27" s="27"/>
      <c r="D27" s="38" t="str">
        <f>"880579"</f>
        <v>880579</v>
      </c>
      <c r="E27" s="38" t="s">
        <v>90</v>
      </c>
      <c r="F27" s="38" t="s">
        <v>91</v>
      </c>
    </row>
    <row r="28" ht="16.5" spans="1:6">
      <c r="A28" s="27"/>
      <c r="B28" s="27"/>
      <c r="C28" s="27"/>
      <c r="D28" s="38" t="str">
        <f>"880683"</f>
        <v>880683</v>
      </c>
      <c r="E28" s="38" t="s">
        <v>92</v>
      </c>
      <c r="F28" s="38" t="s">
        <v>93</v>
      </c>
    </row>
    <row r="29" ht="16.5" spans="1:6">
      <c r="A29" s="27"/>
      <c r="B29" s="27"/>
      <c r="C29" s="27"/>
      <c r="D29" s="38" t="str">
        <f>"880360"</f>
        <v>880360</v>
      </c>
      <c r="E29" s="38" t="s">
        <v>94</v>
      </c>
      <c r="F29" s="38" t="s">
        <v>95</v>
      </c>
    </row>
    <row r="30" ht="16.5" spans="1:6">
      <c r="A30" s="27"/>
      <c r="B30" s="27"/>
      <c r="C30" s="27"/>
      <c r="D30" s="38" t="str">
        <f>"880502"</f>
        <v>880502</v>
      </c>
      <c r="E30" s="38" t="s">
        <v>96</v>
      </c>
      <c r="F30" s="38" t="s">
        <v>97</v>
      </c>
    </row>
    <row r="31" ht="16.5" spans="1:6">
      <c r="A31" s="27"/>
      <c r="B31" s="27"/>
      <c r="C31" s="27"/>
      <c r="D31" s="38" t="str">
        <f>"880482"</f>
        <v>880482</v>
      </c>
      <c r="E31" s="38" t="s">
        <v>98</v>
      </c>
      <c r="F31" s="38" t="s">
        <v>99</v>
      </c>
    </row>
    <row r="32" ht="16.5" spans="1:6">
      <c r="A32" s="27"/>
      <c r="B32" s="27"/>
      <c r="C32" s="27"/>
      <c r="D32" s="38" t="str">
        <f>"880885"</f>
        <v>880885</v>
      </c>
      <c r="E32" s="38" t="s">
        <v>100</v>
      </c>
      <c r="F32" s="38" t="s">
        <v>101</v>
      </c>
    </row>
    <row r="33" ht="16.5" spans="1:6">
      <c r="A33" s="27"/>
      <c r="B33" s="27"/>
      <c r="C33" s="27"/>
      <c r="D33" s="38" t="str">
        <f>"880465"</f>
        <v>880465</v>
      </c>
      <c r="E33" s="38" t="s">
        <v>102</v>
      </c>
      <c r="F33" s="38" t="s">
        <v>103</v>
      </c>
    </row>
    <row r="34" ht="16.5" spans="1:6">
      <c r="A34" s="27"/>
      <c r="B34" s="27"/>
      <c r="C34" s="27"/>
      <c r="D34" s="38" t="str">
        <f>"880929"</f>
        <v>880929</v>
      </c>
      <c r="E34" s="38" t="s">
        <v>104</v>
      </c>
      <c r="F34" s="38" t="s">
        <v>105</v>
      </c>
    </row>
    <row r="35" ht="16.5" spans="1:6">
      <c r="A35" s="27"/>
      <c r="B35" s="27"/>
      <c r="C35" s="27"/>
      <c r="D35" s="38" t="str">
        <f>"880217"</f>
        <v>880217</v>
      </c>
      <c r="E35" s="38" t="s">
        <v>106</v>
      </c>
      <c r="F35" s="38" t="s">
        <v>107</v>
      </c>
    </row>
    <row r="36" ht="16.5" spans="1:6">
      <c r="A36" s="27"/>
      <c r="B36" s="27"/>
      <c r="C36" s="27"/>
      <c r="D36" s="38" t="str">
        <f>"880464"</f>
        <v>880464</v>
      </c>
      <c r="E36" s="38" t="s">
        <v>108</v>
      </c>
      <c r="F36" s="38" t="s">
        <v>109</v>
      </c>
    </row>
    <row r="37" ht="16.5" spans="1:6">
      <c r="A37" s="27"/>
      <c r="B37" s="27"/>
      <c r="C37" s="27"/>
      <c r="D37" s="38" t="str">
        <f>"880887"</f>
        <v>880887</v>
      </c>
      <c r="E37" s="38" t="s">
        <v>110</v>
      </c>
      <c r="F37" s="38" t="s">
        <v>111</v>
      </c>
    </row>
    <row r="38" ht="16.5" spans="1:6">
      <c r="A38" s="27"/>
      <c r="B38" s="27"/>
      <c r="C38" s="27"/>
      <c r="D38" s="38" t="str">
        <f>"880766"</f>
        <v>880766</v>
      </c>
      <c r="E38" s="38" t="s">
        <v>112</v>
      </c>
      <c r="F38" s="38" t="s">
        <v>113</v>
      </c>
    </row>
    <row r="39" ht="16.5" spans="1:6">
      <c r="A39" s="27"/>
      <c r="B39" s="27"/>
      <c r="C39" s="27"/>
      <c r="D39" s="38" t="str">
        <f>"880794"</f>
        <v>880794</v>
      </c>
      <c r="E39" s="38" t="s">
        <v>114</v>
      </c>
      <c r="F39" s="38" t="s">
        <v>115</v>
      </c>
    </row>
    <row r="40" ht="16.5" spans="1:6">
      <c r="A40" s="27"/>
      <c r="B40" s="27"/>
      <c r="C40" s="27"/>
      <c r="D40" s="38" t="str">
        <f>"880432"</f>
        <v>880432</v>
      </c>
      <c r="E40" s="38" t="s">
        <v>116</v>
      </c>
      <c r="F40" s="38" t="s">
        <v>117</v>
      </c>
    </row>
    <row r="41" ht="16.5" spans="1:6">
      <c r="A41" s="27"/>
      <c r="B41" s="27"/>
      <c r="C41" s="27"/>
      <c r="D41" s="38" t="str">
        <f>"880203"</f>
        <v>880203</v>
      </c>
      <c r="E41" s="38" t="s">
        <v>118</v>
      </c>
      <c r="F41" s="38" t="s">
        <v>119</v>
      </c>
    </row>
    <row r="42" ht="16.5" spans="1:6">
      <c r="A42" s="27"/>
      <c r="B42" s="27"/>
      <c r="C42" s="27"/>
      <c r="D42" s="38" t="str">
        <f>"880912"</f>
        <v>880912</v>
      </c>
      <c r="E42" s="38" t="s">
        <v>120</v>
      </c>
      <c r="F42" s="38" t="s">
        <v>121</v>
      </c>
    </row>
    <row r="43" ht="16.5" spans="1:6">
      <c r="A43" s="27"/>
      <c r="B43" s="27"/>
      <c r="C43" s="27"/>
      <c r="D43" s="38" t="str">
        <f>"880424"</f>
        <v>880424</v>
      </c>
      <c r="E43" s="38" t="s">
        <v>122</v>
      </c>
      <c r="F43" s="38" t="s">
        <v>123</v>
      </c>
    </row>
    <row r="44" ht="16.5" spans="1:6">
      <c r="A44" s="27"/>
      <c r="B44" s="27"/>
      <c r="C44" s="27"/>
      <c r="D44" s="38" t="str">
        <f>"880422"</f>
        <v>880422</v>
      </c>
      <c r="E44" s="38" t="s">
        <v>124</v>
      </c>
      <c r="F44" s="38" t="s">
        <v>125</v>
      </c>
    </row>
    <row r="45" ht="16.5" spans="1:6">
      <c r="A45" s="27"/>
      <c r="B45" s="27"/>
      <c r="C45" s="27"/>
      <c r="D45" s="38" t="str">
        <f>"880764"</f>
        <v>880764</v>
      </c>
      <c r="E45" s="38" t="s">
        <v>126</v>
      </c>
      <c r="F45" s="38" t="s">
        <v>127</v>
      </c>
    </row>
    <row r="46" ht="16.5" spans="1:6">
      <c r="A46" s="27"/>
      <c r="B46" s="27"/>
      <c r="C46" s="27"/>
      <c r="D46" s="38" t="str">
        <f>"880668"</f>
        <v>880668</v>
      </c>
      <c r="E46" s="38" t="s">
        <v>128</v>
      </c>
      <c r="F46" s="38" t="s">
        <v>129</v>
      </c>
    </row>
    <row r="47" ht="16.5" spans="1:6">
      <c r="A47" s="27"/>
      <c r="B47" s="27"/>
      <c r="C47" s="27"/>
      <c r="D47" s="38" t="str">
        <f>"880454"</f>
        <v>880454</v>
      </c>
      <c r="E47" s="38" t="s">
        <v>130</v>
      </c>
      <c r="F47" s="38" t="s">
        <v>131</v>
      </c>
    </row>
    <row r="48" ht="16.5" spans="1:6">
      <c r="A48" s="27"/>
      <c r="B48" s="27"/>
      <c r="C48" s="27"/>
      <c r="D48" s="38" t="str">
        <f>"000003"</f>
        <v>000003</v>
      </c>
      <c r="E48" s="38" t="s">
        <v>132</v>
      </c>
      <c r="F48" s="38" t="s">
        <v>133</v>
      </c>
    </row>
    <row r="49" ht="16.5" spans="1:6">
      <c r="A49" s="27"/>
      <c r="B49" s="27"/>
      <c r="C49" s="27"/>
      <c r="D49" s="38" t="str">
        <f>"880890"</f>
        <v>880890</v>
      </c>
      <c r="E49" s="38" t="s">
        <v>134</v>
      </c>
      <c r="F49" s="38" t="s">
        <v>135</v>
      </c>
    </row>
    <row r="50" ht="16.5" spans="1:6">
      <c r="A50" s="27"/>
      <c r="B50" s="27"/>
      <c r="C50" s="27"/>
      <c r="D50" s="38" t="str">
        <f>"399320"</f>
        <v>399320</v>
      </c>
      <c r="E50" s="38" t="s">
        <v>136</v>
      </c>
      <c r="F50" s="38" t="s">
        <v>74</v>
      </c>
    </row>
    <row r="51" ht="16.5" spans="1:6">
      <c r="A51" s="27"/>
      <c r="B51" s="27"/>
      <c r="C51" s="27"/>
      <c r="D51" s="38" t="str">
        <f>"999997"</f>
        <v>999997</v>
      </c>
      <c r="E51" s="38" t="s">
        <v>132</v>
      </c>
      <c r="F51" s="38" t="s">
        <v>74</v>
      </c>
    </row>
    <row r="52" ht="16.5" spans="1:6">
      <c r="A52" s="27"/>
      <c r="B52" s="27"/>
      <c r="C52" s="27"/>
      <c r="D52" s="38" t="str">
        <f>"399750"</f>
        <v>399750</v>
      </c>
      <c r="E52" s="38" t="s">
        <v>137</v>
      </c>
      <c r="F52" s="38" t="s">
        <v>74</v>
      </c>
    </row>
    <row r="53" ht="16.5" spans="1:6">
      <c r="A53" s="27"/>
      <c r="B53" s="27"/>
      <c r="C53" s="27"/>
      <c r="D53" s="38" t="str">
        <f>"399373"</f>
        <v>399373</v>
      </c>
      <c r="E53" s="38" t="s">
        <v>138</v>
      </c>
      <c r="F53" s="38" t="s">
        <v>74</v>
      </c>
    </row>
    <row r="54" ht="16.5" spans="1:6">
      <c r="A54" s="27"/>
      <c r="B54" s="27"/>
      <c r="C54" s="27"/>
      <c r="D54" s="38" t="str">
        <f>"399355"</f>
        <v>399355</v>
      </c>
      <c r="E54" s="38" t="s">
        <v>139</v>
      </c>
      <c r="F54" s="38" t="s">
        <v>74</v>
      </c>
    </row>
    <row r="55" ht="16.5" spans="1:6">
      <c r="A55" s="27"/>
      <c r="B55" s="27"/>
      <c r="C55" s="27"/>
      <c r="D55" s="38" t="str">
        <f>"399321"</f>
        <v>399321</v>
      </c>
      <c r="E55" s="38" t="s">
        <v>140</v>
      </c>
      <c r="F55" s="38" t="s">
        <v>74</v>
      </c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6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141</v>
      </c>
      <c r="B1" s="2"/>
      <c r="C1" s="2"/>
      <c r="D1" s="2"/>
      <c r="E1" s="2"/>
      <c r="F1" s="2"/>
      <c r="G1" s="2"/>
      <c r="H1" s="2"/>
      <c r="I1" s="2"/>
      <c r="J1" s="2"/>
      <c r="K1" s="1" t="s">
        <v>142</v>
      </c>
      <c r="L1" s="1"/>
      <c r="M1" s="1"/>
      <c r="N1" s="1"/>
      <c r="O1" s="1"/>
      <c r="P1" s="1"/>
      <c r="Q1" s="1"/>
      <c r="R1" s="1"/>
    </row>
    <row r="2" ht="22.5" spans="1:18">
      <c r="A2" s="3" t="s">
        <v>143</v>
      </c>
      <c r="B2" s="4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12" t="s">
        <v>153</v>
      </c>
      <c r="L2" s="12" t="s">
        <v>154</v>
      </c>
      <c r="M2" s="12" t="s">
        <v>155</v>
      </c>
      <c r="N2" s="12" t="s">
        <v>156</v>
      </c>
      <c r="O2" s="12" t="s">
        <v>157</v>
      </c>
      <c r="P2" s="12" t="s">
        <v>158</v>
      </c>
      <c r="Q2" s="12" t="s">
        <v>159</v>
      </c>
      <c r="R2" s="12" t="s">
        <v>160</v>
      </c>
    </row>
    <row r="3" ht="16.5" spans="1:23">
      <c r="A3" s="17">
        <v>149</v>
      </c>
      <c r="B3" s="17" t="s">
        <v>161</v>
      </c>
      <c r="C3" s="17">
        <v>3858.215</v>
      </c>
      <c r="D3" s="17">
        <v>4203.667</v>
      </c>
      <c r="E3" s="17">
        <v>1</v>
      </c>
      <c r="F3" s="18">
        <v>0</v>
      </c>
      <c r="G3" s="18">
        <v>0</v>
      </c>
      <c r="H3" s="18">
        <v>1</v>
      </c>
      <c r="I3" s="18">
        <v>0.791</v>
      </c>
      <c r="J3" s="18">
        <v>8.944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-5.086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152</v>
      </c>
      <c r="B4" s="17" t="s">
        <v>162</v>
      </c>
      <c r="C4" s="17">
        <v>2784.37</v>
      </c>
      <c r="D4" s="17">
        <v>3014.693</v>
      </c>
      <c r="E4" s="17">
        <v>1</v>
      </c>
      <c r="F4" s="18">
        <v>0</v>
      </c>
      <c r="G4" s="18">
        <v>0</v>
      </c>
      <c r="H4" s="18">
        <v>1</v>
      </c>
      <c r="I4" s="18">
        <v>1.836</v>
      </c>
      <c r="J4" s="18">
        <v>9.336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-5.316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821</v>
      </c>
      <c r="B5" s="17" t="s">
        <v>163</v>
      </c>
      <c r="C5" s="17">
        <v>6440.301</v>
      </c>
      <c r="D5" s="17">
        <v>6938.688</v>
      </c>
      <c r="E5" s="17">
        <v>1</v>
      </c>
      <c r="F5" s="18">
        <v>0</v>
      </c>
      <c r="G5" s="18">
        <v>0</v>
      </c>
      <c r="H5" s="18">
        <v>1</v>
      </c>
      <c r="I5" s="18">
        <v>0.265</v>
      </c>
      <c r="J5" s="18">
        <v>7.428</v>
      </c>
      <c r="K5" s="21">
        <v>4</v>
      </c>
      <c r="L5" s="21">
        <v>2</v>
      </c>
      <c r="M5" s="21">
        <v>0</v>
      </c>
      <c r="N5" s="21">
        <v>1</v>
      </c>
      <c r="O5" s="21">
        <v>0</v>
      </c>
      <c r="P5" s="21">
        <v>-0.642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824</v>
      </c>
      <c r="B6" s="17" t="s">
        <v>164</v>
      </c>
      <c r="C6" s="17">
        <v>2085.01</v>
      </c>
      <c r="D6" s="17">
        <v>2260.804</v>
      </c>
      <c r="E6" s="17">
        <v>1</v>
      </c>
      <c r="F6" s="18">
        <v>0</v>
      </c>
      <c r="G6" s="18">
        <v>0</v>
      </c>
      <c r="H6" s="18">
        <v>1</v>
      </c>
      <c r="I6" s="18">
        <v>0.748</v>
      </c>
      <c r="J6" s="18">
        <v>8.466</v>
      </c>
      <c r="K6" s="21">
        <v>4</v>
      </c>
      <c r="L6" s="21">
        <v>2</v>
      </c>
      <c r="M6" s="21">
        <v>0</v>
      </c>
      <c r="N6" s="21">
        <v>1</v>
      </c>
      <c r="O6" s="21">
        <v>-1</v>
      </c>
      <c r="P6" s="21">
        <v>-10.645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399249</v>
      </c>
      <c r="B7" s="17" t="s">
        <v>165</v>
      </c>
      <c r="C7" s="17">
        <v>2365.72</v>
      </c>
      <c r="D7" s="17">
        <v>3203.439</v>
      </c>
      <c r="E7" s="17">
        <v>1</v>
      </c>
      <c r="F7" s="18">
        <v>0</v>
      </c>
      <c r="G7" s="18">
        <v>0</v>
      </c>
      <c r="H7" s="18">
        <v>1</v>
      </c>
      <c r="I7" s="18">
        <v>0.588</v>
      </c>
      <c r="J7" s="18">
        <v>26.585</v>
      </c>
      <c r="K7" s="21">
        <v>2</v>
      </c>
      <c r="L7" s="21">
        <v>2</v>
      </c>
      <c r="M7" s="21">
        <v>1</v>
      </c>
      <c r="N7" s="21">
        <v>0</v>
      </c>
      <c r="O7" s="21">
        <v>0</v>
      </c>
      <c r="P7" s="21">
        <v>-1.468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399353</v>
      </c>
      <c r="B8" s="17" t="s">
        <v>166</v>
      </c>
      <c r="C8" s="17">
        <v>2077.243</v>
      </c>
      <c r="D8" s="17">
        <v>2211.048</v>
      </c>
      <c r="E8" s="17">
        <v>1</v>
      </c>
      <c r="F8" s="18">
        <v>0</v>
      </c>
      <c r="G8" s="18">
        <v>0</v>
      </c>
      <c r="H8" s="18">
        <v>1</v>
      </c>
      <c r="I8" s="18">
        <v>0.944</v>
      </c>
      <c r="J8" s="18">
        <v>6.939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-6.251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399433</v>
      </c>
      <c r="B9" s="17" t="s">
        <v>167</v>
      </c>
      <c r="C9" s="17">
        <v>1664.054</v>
      </c>
      <c r="D9" s="17">
        <v>1780.662</v>
      </c>
      <c r="E9" s="17">
        <v>1</v>
      </c>
      <c r="F9" s="18">
        <v>0</v>
      </c>
      <c r="G9" s="18">
        <v>0</v>
      </c>
      <c r="H9" s="18">
        <v>1</v>
      </c>
      <c r="I9" s="18">
        <v>0.569</v>
      </c>
      <c r="J9" s="18">
        <v>7.08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3.088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399990</v>
      </c>
      <c r="B10" s="17" t="s">
        <v>168</v>
      </c>
      <c r="C10" s="17">
        <v>2848.586</v>
      </c>
      <c r="D10" s="17">
        <v>3455.697</v>
      </c>
      <c r="E10" s="17">
        <v>1</v>
      </c>
      <c r="F10" s="18">
        <v>0</v>
      </c>
      <c r="G10" s="18">
        <v>0</v>
      </c>
      <c r="H10" s="18">
        <v>1</v>
      </c>
      <c r="I10" s="18">
        <v>2.446</v>
      </c>
      <c r="J10" s="18">
        <v>19.585</v>
      </c>
      <c r="K10" s="21">
        <v>1</v>
      </c>
      <c r="L10" s="21">
        <v>2</v>
      </c>
      <c r="M10" s="21">
        <v>0</v>
      </c>
      <c r="N10" s="21">
        <v>0</v>
      </c>
      <c r="O10" s="21">
        <v>0</v>
      </c>
      <c r="P10" s="21">
        <v>6.616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8</v>
      </c>
      <c r="B11" s="19" t="s">
        <v>169</v>
      </c>
      <c r="C11" s="19">
        <v>3446.111</v>
      </c>
      <c r="D11" s="19">
        <v>3748.733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0.645</v>
      </c>
      <c r="K11" s="21">
        <v>4</v>
      </c>
      <c r="L11" s="21">
        <v>2</v>
      </c>
      <c r="M11" s="21">
        <v>0</v>
      </c>
      <c r="N11" s="21">
        <v>1</v>
      </c>
      <c r="O11" s="21">
        <v>-1</v>
      </c>
      <c r="P11" s="21">
        <v>-28.859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76</v>
      </c>
      <c r="B12" s="19" t="s">
        <v>170</v>
      </c>
      <c r="C12" s="19">
        <v>5437.719</v>
      </c>
      <c r="D12" s="19">
        <v>5904.181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0.307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-16.308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399431</v>
      </c>
      <c r="B13" s="19" t="s">
        <v>171</v>
      </c>
      <c r="C13" s="19">
        <v>7496.237</v>
      </c>
      <c r="D13" s="19">
        <v>8344.674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0.309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-15.54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399986</v>
      </c>
      <c r="B14" s="19" t="s">
        <v>172</v>
      </c>
      <c r="C14" s="19">
        <v>7133.5</v>
      </c>
      <c r="D14" s="19">
        <v>7929.607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0.422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</v>
      </c>
      <c r="S14" s="22"/>
      <c r="T14" s="22"/>
      <c r="U14" s="22"/>
      <c r="V14" s="22"/>
      <c r="W14" s="22"/>
    </row>
    <row r="15" ht="16.5" spans="1:23">
      <c r="A15" s="20">
        <v>4</v>
      </c>
      <c r="B15" s="20" t="s">
        <v>173</v>
      </c>
      <c r="C15" s="20">
        <v>3394.249</v>
      </c>
      <c r="D15" s="20">
        <v>3824.441</v>
      </c>
      <c r="E15" s="20">
        <v>0</v>
      </c>
      <c r="F15" s="20">
        <v>0</v>
      </c>
      <c r="G15" s="20">
        <v>0</v>
      </c>
      <c r="H15" s="20">
        <v>1</v>
      </c>
      <c r="I15" s="18">
        <v>2.301</v>
      </c>
      <c r="J15" s="18">
        <v>13.29</v>
      </c>
      <c r="K15" s="21">
        <v>2</v>
      </c>
      <c r="L15" s="21">
        <v>2</v>
      </c>
      <c r="M15" s="21">
        <v>-1</v>
      </c>
      <c r="N15" s="21">
        <v>1</v>
      </c>
      <c r="O15" s="21">
        <v>0</v>
      </c>
      <c r="P15" s="21">
        <v>-0.001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9</v>
      </c>
      <c r="B16" s="20" t="s">
        <v>174</v>
      </c>
      <c r="C16" s="20">
        <v>6125.426</v>
      </c>
      <c r="D16" s="20">
        <v>7143.623</v>
      </c>
      <c r="E16" s="20">
        <v>0</v>
      </c>
      <c r="F16" s="20">
        <v>0</v>
      </c>
      <c r="G16" s="20">
        <v>0</v>
      </c>
      <c r="H16" s="20">
        <v>1</v>
      </c>
      <c r="I16" s="18">
        <v>1.891</v>
      </c>
      <c r="J16" s="18">
        <v>15.875</v>
      </c>
      <c r="K16" s="21">
        <v>4</v>
      </c>
      <c r="L16" s="21">
        <v>2</v>
      </c>
      <c r="M16" s="21">
        <v>-1</v>
      </c>
      <c r="N16" s="21">
        <v>1</v>
      </c>
      <c r="O16" s="21">
        <v>0</v>
      </c>
      <c r="P16" s="21">
        <v>6.833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12</v>
      </c>
      <c r="B17" s="20" t="s">
        <v>175</v>
      </c>
      <c r="C17" s="20">
        <v>224.335</v>
      </c>
      <c r="D17" s="20">
        <v>225.679</v>
      </c>
      <c r="E17" s="20">
        <v>0</v>
      </c>
      <c r="F17" s="20">
        <v>0</v>
      </c>
      <c r="G17" s="20">
        <v>0</v>
      </c>
      <c r="H17" s="20">
        <v>1</v>
      </c>
      <c r="I17" s="18">
        <v>0.161</v>
      </c>
      <c r="J17" s="18">
        <v>0.756</v>
      </c>
      <c r="K17" s="21">
        <v>2</v>
      </c>
      <c r="L17" s="21">
        <v>2</v>
      </c>
      <c r="M17" s="21">
        <v>0</v>
      </c>
      <c r="N17" s="21">
        <v>0</v>
      </c>
      <c r="O17" s="21">
        <v>0</v>
      </c>
      <c r="P17" s="21">
        <v>-2.071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13</v>
      </c>
      <c r="B18" s="20" t="s">
        <v>176</v>
      </c>
      <c r="C18" s="20">
        <v>301.614</v>
      </c>
      <c r="D18" s="20">
        <v>303.146</v>
      </c>
      <c r="E18" s="20">
        <v>0</v>
      </c>
      <c r="F18" s="20">
        <v>0</v>
      </c>
      <c r="G18" s="20">
        <v>0</v>
      </c>
      <c r="H18" s="20">
        <v>1</v>
      </c>
      <c r="I18" s="18">
        <v>0.364</v>
      </c>
      <c r="J18" s="18">
        <v>0.867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-4.294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15</v>
      </c>
      <c r="B19" s="20" t="s">
        <v>177</v>
      </c>
      <c r="C19" s="20">
        <v>2969.879</v>
      </c>
      <c r="D19" s="20">
        <v>3231.506</v>
      </c>
      <c r="E19" s="20">
        <v>0</v>
      </c>
      <c r="F19" s="20">
        <v>0</v>
      </c>
      <c r="G19" s="20">
        <v>0</v>
      </c>
      <c r="H19" s="20">
        <v>1</v>
      </c>
      <c r="I19" s="18">
        <v>3.757</v>
      </c>
      <c r="J19" s="18">
        <v>11.549</v>
      </c>
      <c r="K19" s="21">
        <v>1</v>
      </c>
      <c r="L19" s="21">
        <v>2</v>
      </c>
      <c r="M19" s="21">
        <v>1</v>
      </c>
      <c r="N19" s="21">
        <v>-1</v>
      </c>
      <c r="O19" s="21">
        <v>0</v>
      </c>
      <c r="P19" s="21">
        <v>8.105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22</v>
      </c>
      <c r="B20" s="20" t="s">
        <v>178</v>
      </c>
      <c r="C20" s="20">
        <v>252.824</v>
      </c>
      <c r="D20" s="20">
        <v>253.985</v>
      </c>
      <c r="E20" s="20">
        <v>0</v>
      </c>
      <c r="F20" s="20">
        <v>0</v>
      </c>
      <c r="G20" s="20">
        <v>0</v>
      </c>
      <c r="H20" s="20">
        <v>1</v>
      </c>
      <c r="I20" s="18">
        <v>0.326</v>
      </c>
      <c r="J20" s="18">
        <v>0.782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-0.307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26</v>
      </c>
      <c r="B21" s="20" t="s">
        <v>179</v>
      </c>
      <c r="C21" s="20">
        <v>4860.773</v>
      </c>
      <c r="D21" s="20">
        <v>6160.25</v>
      </c>
      <c r="E21" s="20">
        <v>0</v>
      </c>
      <c r="F21" s="20">
        <v>0</v>
      </c>
      <c r="G21" s="20">
        <v>0</v>
      </c>
      <c r="H21" s="20">
        <v>1</v>
      </c>
      <c r="I21" s="18">
        <v>8.728</v>
      </c>
      <c r="J21" s="18">
        <v>27.981</v>
      </c>
      <c r="K21" s="21">
        <v>4</v>
      </c>
      <c r="L21" s="21">
        <v>2</v>
      </c>
      <c r="M21" s="21">
        <v>0</v>
      </c>
      <c r="N21" s="21">
        <v>1</v>
      </c>
      <c r="O21" s="21">
        <v>0</v>
      </c>
      <c r="P21" s="21">
        <v>-9.31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27</v>
      </c>
      <c r="B22" s="20" t="s">
        <v>180</v>
      </c>
      <c r="C22" s="20">
        <v>746.362</v>
      </c>
      <c r="D22" s="20">
        <v>806.938</v>
      </c>
      <c r="E22" s="20">
        <v>0</v>
      </c>
      <c r="F22" s="20">
        <v>0</v>
      </c>
      <c r="G22" s="20">
        <v>0</v>
      </c>
      <c r="H22" s="20">
        <v>1</v>
      </c>
      <c r="I22" s="18">
        <v>4.488</v>
      </c>
      <c r="J22" s="18">
        <v>11.658</v>
      </c>
      <c r="K22" s="21">
        <v>3</v>
      </c>
      <c r="L22" s="21">
        <v>2</v>
      </c>
      <c r="M22" s="21">
        <v>0</v>
      </c>
      <c r="N22" s="21">
        <v>0</v>
      </c>
      <c r="O22" s="21">
        <v>0</v>
      </c>
      <c r="P22" s="21">
        <v>0.108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32</v>
      </c>
      <c r="B23" s="20" t="s">
        <v>181</v>
      </c>
      <c r="C23" s="20">
        <v>1848.966</v>
      </c>
      <c r="D23" s="20">
        <v>2135.937</v>
      </c>
      <c r="E23" s="20">
        <v>0</v>
      </c>
      <c r="F23" s="20">
        <v>0</v>
      </c>
      <c r="G23" s="20">
        <v>0</v>
      </c>
      <c r="H23" s="20">
        <v>1</v>
      </c>
      <c r="I23" s="18">
        <v>17.094</v>
      </c>
      <c r="J23" s="18">
        <v>28.233</v>
      </c>
      <c r="K23" s="21">
        <v>2</v>
      </c>
      <c r="L23" s="21">
        <v>2</v>
      </c>
      <c r="M23" s="21">
        <v>-1</v>
      </c>
      <c r="N23" s="21">
        <v>1</v>
      </c>
      <c r="O23" s="21">
        <v>0</v>
      </c>
      <c r="P23" s="21">
        <v>-0.002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33</v>
      </c>
      <c r="B24" s="20" t="s">
        <v>182</v>
      </c>
      <c r="C24" s="20">
        <v>3129.925</v>
      </c>
      <c r="D24" s="20">
        <v>4134.316</v>
      </c>
      <c r="E24" s="20">
        <v>0</v>
      </c>
      <c r="F24" s="20">
        <v>0</v>
      </c>
      <c r="G24" s="20">
        <v>0</v>
      </c>
      <c r="H24" s="20">
        <v>1</v>
      </c>
      <c r="I24" s="18">
        <v>6.914</v>
      </c>
      <c r="J24" s="18">
        <v>29.528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2.338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34</v>
      </c>
      <c r="B25" s="20" t="s">
        <v>183</v>
      </c>
      <c r="C25" s="20">
        <v>2166.133</v>
      </c>
      <c r="D25" s="20">
        <v>2380.051</v>
      </c>
      <c r="E25" s="20">
        <v>0</v>
      </c>
      <c r="F25" s="20">
        <v>0</v>
      </c>
      <c r="G25" s="20">
        <v>0</v>
      </c>
      <c r="H25" s="20">
        <v>1</v>
      </c>
      <c r="I25" s="18">
        <v>1.231</v>
      </c>
      <c r="J25" s="18">
        <v>10.109</v>
      </c>
      <c r="K25" s="21">
        <v>4</v>
      </c>
      <c r="L25" s="21">
        <v>2</v>
      </c>
      <c r="M25" s="21">
        <v>-1</v>
      </c>
      <c r="N25" s="21">
        <v>1</v>
      </c>
      <c r="O25" s="21">
        <v>0</v>
      </c>
      <c r="P25" s="21">
        <v>-6.711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40</v>
      </c>
      <c r="B26" s="20" t="s">
        <v>184</v>
      </c>
      <c r="C26" s="20">
        <v>3737.24</v>
      </c>
      <c r="D26" s="20">
        <v>4307.504</v>
      </c>
      <c r="E26" s="20">
        <v>0</v>
      </c>
      <c r="F26" s="20">
        <v>0</v>
      </c>
      <c r="G26" s="20">
        <v>0</v>
      </c>
      <c r="H26" s="20">
        <v>1</v>
      </c>
      <c r="I26" s="18">
        <v>4.783</v>
      </c>
      <c r="J26" s="18">
        <v>17.389</v>
      </c>
      <c r="K26" s="21">
        <v>4</v>
      </c>
      <c r="L26" s="21">
        <v>2</v>
      </c>
      <c r="M26" s="21">
        <v>0</v>
      </c>
      <c r="N26" s="21">
        <v>1</v>
      </c>
      <c r="O26" s="21">
        <v>0</v>
      </c>
      <c r="P26" s="21">
        <v>2.742</v>
      </c>
      <c r="Q26" s="21">
        <v>1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45</v>
      </c>
      <c r="B27" s="20" t="s">
        <v>185</v>
      </c>
      <c r="C27" s="20">
        <v>5357.779</v>
      </c>
      <c r="D27" s="20">
        <v>6249.289</v>
      </c>
      <c r="E27" s="20">
        <v>0</v>
      </c>
      <c r="F27" s="20">
        <v>0</v>
      </c>
      <c r="G27" s="20">
        <v>0</v>
      </c>
      <c r="H27" s="20">
        <v>1</v>
      </c>
      <c r="I27" s="18">
        <v>0.842</v>
      </c>
      <c r="J27" s="18">
        <v>14.987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-9.467</v>
      </c>
      <c r="Q27" s="21">
        <v>0</v>
      </c>
      <c r="R27" s="21">
        <v>1</v>
      </c>
      <c r="S27" s="22"/>
      <c r="T27" s="22"/>
      <c r="U27" s="22"/>
      <c r="V27" s="22"/>
      <c r="W27" s="22"/>
    </row>
    <row r="28" ht="16.5" spans="1:23">
      <c r="A28" s="20">
        <v>46</v>
      </c>
      <c r="B28" s="20" t="s">
        <v>186</v>
      </c>
      <c r="C28" s="20">
        <v>4854.935</v>
      </c>
      <c r="D28" s="20">
        <v>5447.997</v>
      </c>
      <c r="E28" s="20">
        <v>0</v>
      </c>
      <c r="F28" s="20">
        <v>0</v>
      </c>
      <c r="G28" s="20">
        <v>0</v>
      </c>
      <c r="H28" s="20">
        <v>1</v>
      </c>
      <c r="I28" s="18">
        <v>0.58</v>
      </c>
      <c r="J28" s="18">
        <v>11.402</v>
      </c>
      <c r="K28" s="21">
        <v>1</v>
      </c>
      <c r="L28" s="21">
        <v>2</v>
      </c>
      <c r="M28" s="21">
        <v>0</v>
      </c>
      <c r="N28" s="21">
        <v>0</v>
      </c>
      <c r="O28" s="21">
        <v>0</v>
      </c>
      <c r="P28" s="21">
        <v>9.766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56</v>
      </c>
      <c r="B29" s="20" t="s">
        <v>187</v>
      </c>
      <c r="C29" s="20">
        <v>1197.138</v>
      </c>
      <c r="D29" s="20">
        <v>1297.77</v>
      </c>
      <c r="E29" s="20">
        <v>0</v>
      </c>
      <c r="F29" s="20">
        <v>0</v>
      </c>
      <c r="G29" s="20">
        <v>0</v>
      </c>
      <c r="H29" s="20">
        <v>1</v>
      </c>
      <c r="I29" s="18">
        <v>1.093</v>
      </c>
      <c r="J29" s="18">
        <v>8.762</v>
      </c>
      <c r="K29" s="21">
        <v>4</v>
      </c>
      <c r="L29" s="21">
        <v>2</v>
      </c>
      <c r="M29" s="21">
        <v>0</v>
      </c>
      <c r="N29" s="21">
        <v>1</v>
      </c>
      <c r="O29" s="21">
        <v>0</v>
      </c>
      <c r="P29" s="21">
        <v>-7.46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61</v>
      </c>
      <c r="B30" s="20" t="s">
        <v>188</v>
      </c>
      <c r="C30" s="20">
        <v>177.609</v>
      </c>
      <c r="D30" s="20">
        <v>178.342</v>
      </c>
      <c r="E30" s="20">
        <v>0</v>
      </c>
      <c r="F30" s="20">
        <v>0</v>
      </c>
      <c r="G30" s="20">
        <v>0</v>
      </c>
      <c r="H30" s="20">
        <v>1</v>
      </c>
      <c r="I30" s="18">
        <v>0.12</v>
      </c>
      <c r="J30" s="18">
        <v>0.531</v>
      </c>
      <c r="K30" s="21">
        <v>3</v>
      </c>
      <c r="L30" s="21">
        <v>2</v>
      </c>
      <c r="M30" s="21">
        <v>0</v>
      </c>
      <c r="N30" s="21">
        <v>0</v>
      </c>
      <c r="O30" s="21">
        <v>1</v>
      </c>
      <c r="P30" s="21">
        <v>3.275</v>
      </c>
      <c r="Q30" s="21">
        <v>0</v>
      </c>
      <c r="R30" s="21">
        <v>1</v>
      </c>
      <c r="S30" s="22"/>
      <c r="T30" s="22"/>
      <c r="U30" s="22"/>
      <c r="V30" s="22"/>
      <c r="W30" s="22"/>
    </row>
    <row r="31" ht="16.5" spans="1:23">
      <c r="A31" s="20">
        <v>65</v>
      </c>
      <c r="B31" s="20" t="s">
        <v>189</v>
      </c>
      <c r="C31" s="20">
        <v>3486.617</v>
      </c>
      <c r="D31" s="20">
        <v>3794.353</v>
      </c>
      <c r="E31" s="20">
        <v>0</v>
      </c>
      <c r="F31" s="20">
        <v>0</v>
      </c>
      <c r="G31" s="20">
        <v>0</v>
      </c>
      <c r="H31" s="20">
        <v>1</v>
      </c>
      <c r="I31" s="18">
        <v>1.096</v>
      </c>
      <c r="J31" s="18">
        <v>9.117</v>
      </c>
      <c r="K31" s="21">
        <v>4</v>
      </c>
      <c r="L31" s="21">
        <v>2</v>
      </c>
      <c r="M31" s="21">
        <v>-1</v>
      </c>
      <c r="N31" s="21">
        <v>1</v>
      </c>
      <c r="O31" s="21">
        <v>0</v>
      </c>
      <c r="P31" s="21">
        <v>11.829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66</v>
      </c>
      <c r="B32" s="20" t="s">
        <v>190</v>
      </c>
      <c r="C32" s="20">
        <v>3190.785</v>
      </c>
      <c r="D32" s="20">
        <v>4028.115</v>
      </c>
      <c r="E32" s="20">
        <v>0</v>
      </c>
      <c r="F32" s="20">
        <v>0</v>
      </c>
      <c r="G32" s="20">
        <v>0</v>
      </c>
      <c r="H32" s="20">
        <v>1</v>
      </c>
      <c r="I32" s="18">
        <v>11.627</v>
      </c>
      <c r="J32" s="18">
        <v>29.997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-18.608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68</v>
      </c>
      <c r="B33" s="20" t="s">
        <v>191</v>
      </c>
      <c r="C33" s="20">
        <v>3566.937</v>
      </c>
      <c r="D33" s="20">
        <v>4552.239</v>
      </c>
      <c r="E33" s="20">
        <v>0</v>
      </c>
      <c r="F33" s="20">
        <v>0</v>
      </c>
      <c r="G33" s="20">
        <v>0</v>
      </c>
      <c r="H33" s="20">
        <v>1</v>
      </c>
      <c r="I33" s="18">
        <v>11.61</v>
      </c>
      <c r="J33" s="18">
        <v>30.741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-3.483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70</v>
      </c>
      <c r="B34" s="20" t="s">
        <v>192</v>
      </c>
      <c r="C34" s="20">
        <v>2540.709</v>
      </c>
      <c r="D34" s="20">
        <v>3014.883</v>
      </c>
      <c r="E34" s="20">
        <v>0</v>
      </c>
      <c r="F34" s="20">
        <v>0</v>
      </c>
      <c r="G34" s="20">
        <v>0</v>
      </c>
      <c r="H34" s="20">
        <v>1</v>
      </c>
      <c r="I34" s="18">
        <v>17.107</v>
      </c>
      <c r="J34" s="18">
        <v>30.144</v>
      </c>
      <c r="K34" s="21">
        <v>1</v>
      </c>
      <c r="L34" s="21">
        <v>2</v>
      </c>
      <c r="M34" s="21">
        <v>1</v>
      </c>
      <c r="N34" s="21">
        <v>-1</v>
      </c>
      <c r="O34" s="21">
        <v>0</v>
      </c>
      <c r="P34" s="21">
        <v>-6.628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71</v>
      </c>
      <c r="B35" s="20" t="s">
        <v>193</v>
      </c>
      <c r="C35" s="20">
        <v>4204.749</v>
      </c>
      <c r="D35" s="20">
        <v>5662.775</v>
      </c>
      <c r="E35" s="20">
        <v>0</v>
      </c>
      <c r="F35" s="20">
        <v>0</v>
      </c>
      <c r="G35" s="20">
        <v>0</v>
      </c>
      <c r="H35" s="20">
        <v>1</v>
      </c>
      <c r="I35" s="18">
        <v>8.929</v>
      </c>
      <c r="J35" s="18">
        <v>32.378</v>
      </c>
      <c r="K35" s="21">
        <v>1</v>
      </c>
      <c r="L35" s="21">
        <v>2</v>
      </c>
      <c r="M35" s="21">
        <v>1</v>
      </c>
      <c r="N35" s="21">
        <v>-1</v>
      </c>
      <c r="O35" s="21">
        <v>0</v>
      </c>
      <c r="P35" s="21">
        <v>-3.028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72</v>
      </c>
      <c r="B36" s="20" t="s">
        <v>194</v>
      </c>
      <c r="C36" s="20">
        <v>2908.028</v>
      </c>
      <c r="D36" s="20">
        <v>3224.327</v>
      </c>
      <c r="E36" s="20">
        <v>0</v>
      </c>
      <c r="F36" s="20">
        <v>0</v>
      </c>
      <c r="G36" s="20">
        <v>0</v>
      </c>
      <c r="H36" s="20">
        <v>1</v>
      </c>
      <c r="I36" s="18">
        <v>3.172</v>
      </c>
      <c r="J36" s="18">
        <v>12.67</v>
      </c>
      <c r="K36" s="21">
        <v>0</v>
      </c>
      <c r="L36" s="21">
        <v>2</v>
      </c>
      <c r="M36" s="21">
        <v>1</v>
      </c>
      <c r="N36" s="21">
        <v>-1</v>
      </c>
      <c r="O36" s="21">
        <v>0</v>
      </c>
      <c r="P36" s="21">
        <v>-19.055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78</v>
      </c>
      <c r="B37" s="20" t="s">
        <v>195</v>
      </c>
      <c r="C37" s="20">
        <v>3141.459</v>
      </c>
      <c r="D37" s="20">
        <v>3856.681</v>
      </c>
      <c r="E37" s="20">
        <v>0</v>
      </c>
      <c r="F37" s="20">
        <v>0</v>
      </c>
      <c r="G37" s="20">
        <v>0</v>
      </c>
      <c r="H37" s="20">
        <v>1</v>
      </c>
      <c r="I37" s="18">
        <v>2.007</v>
      </c>
      <c r="J37" s="18">
        <v>20.18</v>
      </c>
      <c r="K37" s="21">
        <v>0</v>
      </c>
      <c r="L37" s="21">
        <v>2</v>
      </c>
      <c r="M37" s="21">
        <v>1</v>
      </c>
      <c r="N37" s="21">
        <v>-1</v>
      </c>
      <c r="O37" s="21">
        <v>0</v>
      </c>
      <c r="P37" s="21">
        <v>8.848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79</v>
      </c>
      <c r="B38" s="20" t="s">
        <v>196</v>
      </c>
      <c r="C38" s="20">
        <v>2504.411</v>
      </c>
      <c r="D38" s="20">
        <v>2744.59</v>
      </c>
      <c r="E38" s="20">
        <v>0</v>
      </c>
      <c r="F38" s="20">
        <v>0</v>
      </c>
      <c r="G38" s="20">
        <v>0</v>
      </c>
      <c r="H38" s="20">
        <v>1</v>
      </c>
      <c r="I38" s="18">
        <v>1.292</v>
      </c>
      <c r="J38" s="18">
        <v>9.93</v>
      </c>
      <c r="K38" s="21">
        <v>4</v>
      </c>
      <c r="L38" s="21">
        <v>1</v>
      </c>
      <c r="M38" s="21">
        <v>0</v>
      </c>
      <c r="N38" s="21">
        <v>1</v>
      </c>
      <c r="O38" s="21">
        <v>0</v>
      </c>
      <c r="P38" s="21">
        <v>-34.37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91</v>
      </c>
      <c r="B39" s="20" t="s">
        <v>197</v>
      </c>
      <c r="C39" s="20">
        <v>13588.621</v>
      </c>
      <c r="D39" s="20">
        <v>15593.147</v>
      </c>
      <c r="E39" s="20">
        <v>0</v>
      </c>
      <c r="F39" s="20">
        <v>0</v>
      </c>
      <c r="G39" s="20">
        <v>0</v>
      </c>
      <c r="H39" s="20">
        <v>1</v>
      </c>
      <c r="I39" s="18">
        <v>2.887</v>
      </c>
      <c r="J39" s="18">
        <v>15.371</v>
      </c>
      <c r="K39" s="21">
        <v>4</v>
      </c>
      <c r="L39" s="21">
        <v>2</v>
      </c>
      <c r="M39" s="21">
        <v>0</v>
      </c>
      <c r="N39" s="21">
        <v>1</v>
      </c>
      <c r="O39" s="21">
        <v>0</v>
      </c>
      <c r="P39" s="21">
        <v>-9.36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92</v>
      </c>
      <c r="B40" s="20" t="s">
        <v>198</v>
      </c>
      <c r="C40" s="20">
        <v>4295.748</v>
      </c>
      <c r="D40" s="20">
        <v>5434.125</v>
      </c>
      <c r="E40" s="20">
        <v>0</v>
      </c>
      <c r="F40" s="20">
        <v>0</v>
      </c>
      <c r="G40" s="20">
        <v>0</v>
      </c>
      <c r="H40" s="20">
        <v>1</v>
      </c>
      <c r="I40" s="18">
        <v>11.326</v>
      </c>
      <c r="J40" s="18">
        <v>29.902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6.823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93</v>
      </c>
      <c r="B41" s="20" t="s">
        <v>199</v>
      </c>
      <c r="C41" s="20">
        <v>11741.898</v>
      </c>
      <c r="D41" s="20">
        <v>12662.628</v>
      </c>
      <c r="E41" s="20">
        <v>0</v>
      </c>
      <c r="F41" s="20">
        <v>0</v>
      </c>
      <c r="G41" s="20">
        <v>0</v>
      </c>
      <c r="H41" s="20">
        <v>1</v>
      </c>
      <c r="I41" s="18">
        <v>0.578</v>
      </c>
      <c r="J41" s="18">
        <v>7.807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3.04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20">
        <v>94</v>
      </c>
      <c r="B42" s="20" t="s">
        <v>200</v>
      </c>
      <c r="C42" s="20">
        <v>3967.502</v>
      </c>
      <c r="D42" s="20">
        <v>5123.296</v>
      </c>
      <c r="E42" s="20">
        <v>0</v>
      </c>
      <c r="F42" s="20">
        <v>0</v>
      </c>
      <c r="G42" s="20">
        <v>0</v>
      </c>
      <c r="H42" s="20">
        <v>1</v>
      </c>
      <c r="I42" s="18">
        <v>9.282</v>
      </c>
      <c r="J42" s="18">
        <v>29.748</v>
      </c>
      <c r="K42" s="21">
        <v>3</v>
      </c>
      <c r="L42" s="21">
        <v>2</v>
      </c>
      <c r="M42" s="21">
        <v>0</v>
      </c>
      <c r="N42" s="21">
        <v>0</v>
      </c>
      <c r="O42" s="21">
        <v>0</v>
      </c>
      <c r="P42" s="21">
        <v>-0.486</v>
      </c>
      <c r="Q42" s="21">
        <v>0</v>
      </c>
      <c r="R42" s="21">
        <v>1</v>
      </c>
      <c r="S42" s="22"/>
      <c r="T42" s="22"/>
      <c r="U42" s="22"/>
      <c r="V42" s="22"/>
      <c r="W42" s="22"/>
    </row>
    <row r="43" ht="16.5" spans="1:23">
      <c r="A43" s="20">
        <v>99</v>
      </c>
      <c r="B43" s="20" t="s">
        <v>201</v>
      </c>
      <c r="C43" s="20">
        <v>8667.17</v>
      </c>
      <c r="D43" s="20">
        <v>9723.636</v>
      </c>
      <c r="E43" s="20">
        <v>0</v>
      </c>
      <c r="F43" s="20">
        <v>0</v>
      </c>
      <c r="G43" s="20">
        <v>0</v>
      </c>
      <c r="H43" s="20">
        <v>1</v>
      </c>
      <c r="I43" s="18">
        <v>2.112</v>
      </c>
      <c r="J43" s="18">
        <v>12.748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-7.036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100</v>
      </c>
      <c r="B44" s="20" t="s">
        <v>202</v>
      </c>
      <c r="C44" s="20">
        <v>6032.542</v>
      </c>
      <c r="D44" s="20">
        <v>6455.952</v>
      </c>
      <c r="E44" s="20">
        <v>0</v>
      </c>
      <c r="F44" s="20">
        <v>0</v>
      </c>
      <c r="G44" s="20">
        <v>0</v>
      </c>
      <c r="H44" s="20">
        <v>1</v>
      </c>
      <c r="I44" s="18">
        <v>0.321</v>
      </c>
      <c r="J44" s="18">
        <v>6.859</v>
      </c>
      <c r="K44" s="21">
        <v>4</v>
      </c>
      <c r="L44" s="21">
        <v>2</v>
      </c>
      <c r="M44" s="21">
        <v>0</v>
      </c>
      <c r="N44" s="21">
        <v>1</v>
      </c>
      <c r="O44" s="21">
        <v>-1</v>
      </c>
      <c r="P44" s="21">
        <v>-27.908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101</v>
      </c>
      <c r="B45" s="20" t="s">
        <v>203</v>
      </c>
      <c r="C45" s="20">
        <v>250.597</v>
      </c>
      <c r="D45" s="20">
        <v>251.883</v>
      </c>
      <c r="E45" s="20">
        <v>0</v>
      </c>
      <c r="F45" s="20">
        <v>0</v>
      </c>
      <c r="G45" s="20">
        <v>0</v>
      </c>
      <c r="H45" s="20">
        <v>1</v>
      </c>
      <c r="I45" s="18">
        <v>0.326</v>
      </c>
      <c r="J45" s="18">
        <v>0.835</v>
      </c>
      <c r="K45" s="21">
        <v>4</v>
      </c>
      <c r="L45" s="21">
        <v>2</v>
      </c>
      <c r="M45" s="21">
        <v>0</v>
      </c>
      <c r="N45" s="21">
        <v>1</v>
      </c>
      <c r="O45" s="21">
        <v>-1</v>
      </c>
      <c r="P45" s="21">
        <v>-16.146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102</v>
      </c>
      <c r="B46" s="20" t="s">
        <v>204</v>
      </c>
      <c r="C46" s="20">
        <v>6911.848</v>
      </c>
      <c r="D46" s="20">
        <v>8413.637</v>
      </c>
      <c r="E46" s="20">
        <v>0</v>
      </c>
      <c r="F46" s="20">
        <v>0</v>
      </c>
      <c r="G46" s="20">
        <v>0</v>
      </c>
      <c r="H46" s="20">
        <v>1</v>
      </c>
      <c r="I46" s="18">
        <v>5.462</v>
      </c>
      <c r="J46" s="18">
        <v>22.336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-8.141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104</v>
      </c>
      <c r="B47" s="20" t="s">
        <v>205</v>
      </c>
      <c r="C47" s="20">
        <v>1248.521</v>
      </c>
      <c r="D47" s="20">
        <v>1477.747</v>
      </c>
      <c r="E47" s="20">
        <v>0</v>
      </c>
      <c r="F47" s="20">
        <v>0</v>
      </c>
      <c r="G47" s="20">
        <v>0</v>
      </c>
      <c r="H47" s="20">
        <v>1</v>
      </c>
      <c r="I47" s="18">
        <v>15.247</v>
      </c>
      <c r="J47" s="18">
        <v>28.394</v>
      </c>
      <c r="K47" s="21">
        <v>2</v>
      </c>
      <c r="L47" s="21">
        <v>2</v>
      </c>
      <c r="M47" s="21">
        <v>0</v>
      </c>
      <c r="N47" s="21">
        <v>0</v>
      </c>
      <c r="O47" s="21">
        <v>0</v>
      </c>
      <c r="P47" s="21">
        <v>0.381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105</v>
      </c>
      <c r="B48" s="20" t="s">
        <v>206</v>
      </c>
      <c r="C48" s="20">
        <v>4793.095</v>
      </c>
      <c r="D48" s="20">
        <v>6112.485</v>
      </c>
      <c r="E48" s="20">
        <v>0</v>
      </c>
      <c r="F48" s="20">
        <v>0</v>
      </c>
      <c r="G48" s="20">
        <v>0</v>
      </c>
      <c r="H48" s="20">
        <v>1</v>
      </c>
      <c r="I48" s="18">
        <v>10.067</v>
      </c>
      <c r="J48" s="18">
        <v>29.479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-7.903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106</v>
      </c>
      <c r="B49" s="20" t="s">
        <v>207</v>
      </c>
      <c r="C49" s="20">
        <v>5430.668</v>
      </c>
      <c r="D49" s="20">
        <v>6657.904</v>
      </c>
      <c r="E49" s="20">
        <v>0</v>
      </c>
      <c r="F49" s="20">
        <v>0</v>
      </c>
      <c r="G49" s="20">
        <v>0</v>
      </c>
      <c r="H49" s="20">
        <v>1</v>
      </c>
      <c r="I49" s="18">
        <v>1.144</v>
      </c>
      <c r="J49" s="18">
        <v>19.366</v>
      </c>
      <c r="K49" s="21">
        <v>4</v>
      </c>
      <c r="L49" s="21">
        <v>2</v>
      </c>
      <c r="M49" s="21">
        <v>0</v>
      </c>
      <c r="N49" s="21">
        <v>0</v>
      </c>
      <c r="O49" s="21">
        <v>0</v>
      </c>
      <c r="P49" s="21">
        <v>-0.896</v>
      </c>
      <c r="Q49" s="21">
        <v>0</v>
      </c>
      <c r="R49" s="21">
        <v>1</v>
      </c>
      <c r="S49" s="22"/>
      <c r="T49" s="22"/>
      <c r="U49" s="22"/>
      <c r="V49" s="22"/>
      <c r="W49" s="22"/>
    </row>
    <row r="50" ht="16.5" spans="1:23">
      <c r="A50" s="20">
        <v>112</v>
      </c>
      <c r="B50" s="20" t="s">
        <v>208</v>
      </c>
      <c r="C50" s="20">
        <v>5283.937</v>
      </c>
      <c r="D50" s="20">
        <v>6995.936</v>
      </c>
      <c r="E50" s="20">
        <v>0</v>
      </c>
      <c r="F50" s="20">
        <v>0</v>
      </c>
      <c r="G50" s="20">
        <v>0</v>
      </c>
      <c r="H50" s="20">
        <v>1</v>
      </c>
      <c r="I50" s="18">
        <v>9.987</v>
      </c>
      <c r="J50" s="18">
        <v>32.015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-9.466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113</v>
      </c>
      <c r="B51" s="20" t="s">
        <v>209</v>
      </c>
      <c r="C51" s="20">
        <v>2902.745</v>
      </c>
      <c r="D51" s="20">
        <v>3317.559</v>
      </c>
      <c r="E51" s="20">
        <v>0</v>
      </c>
      <c r="F51" s="20">
        <v>0</v>
      </c>
      <c r="G51" s="20">
        <v>0</v>
      </c>
      <c r="H51" s="20">
        <v>1</v>
      </c>
      <c r="I51" s="18">
        <v>1.674</v>
      </c>
      <c r="J51" s="18">
        <v>13.968</v>
      </c>
      <c r="K51" s="21">
        <v>1</v>
      </c>
      <c r="L51" s="21">
        <v>2</v>
      </c>
      <c r="M51" s="21">
        <v>0</v>
      </c>
      <c r="N51" s="21">
        <v>0</v>
      </c>
      <c r="O51" s="21">
        <v>0</v>
      </c>
      <c r="P51" s="21">
        <v>5.336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115</v>
      </c>
      <c r="B52" s="20" t="s">
        <v>210</v>
      </c>
      <c r="C52" s="20">
        <v>8151.27</v>
      </c>
      <c r="D52" s="20">
        <v>9333.725</v>
      </c>
      <c r="E52" s="20">
        <v>0</v>
      </c>
      <c r="F52" s="20">
        <v>0</v>
      </c>
      <c r="G52" s="20">
        <v>0</v>
      </c>
      <c r="H52" s="20">
        <v>1</v>
      </c>
      <c r="I52" s="18">
        <v>1.747</v>
      </c>
      <c r="J52" s="18">
        <v>14.195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10.735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20">
        <v>116</v>
      </c>
      <c r="B53" s="20" t="s">
        <v>211</v>
      </c>
      <c r="C53" s="20">
        <v>198.451</v>
      </c>
      <c r="D53" s="20">
        <v>199.11</v>
      </c>
      <c r="E53" s="20">
        <v>0</v>
      </c>
      <c r="F53" s="20">
        <v>0</v>
      </c>
      <c r="G53" s="20">
        <v>0</v>
      </c>
      <c r="H53" s="20">
        <v>1</v>
      </c>
      <c r="I53" s="18">
        <v>0.217</v>
      </c>
      <c r="J53" s="18">
        <v>0.548</v>
      </c>
      <c r="K53" s="21">
        <v>2</v>
      </c>
      <c r="L53" s="21">
        <v>2</v>
      </c>
      <c r="M53" s="21">
        <v>0</v>
      </c>
      <c r="N53" s="21">
        <v>0</v>
      </c>
      <c r="O53" s="21">
        <v>0</v>
      </c>
      <c r="P53" s="21">
        <v>0.442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118</v>
      </c>
      <c r="B54" s="20" t="s">
        <v>212</v>
      </c>
      <c r="C54" s="20">
        <v>9692.17</v>
      </c>
      <c r="D54" s="20">
        <v>10893.271</v>
      </c>
      <c r="E54" s="20">
        <v>0</v>
      </c>
      <c r="F54" s="20">
        <v>0</v>
      </c>
      <c r="G54" s="20">
        <v>0</v>
      </c>
      <c r="H54" s="20">
        <v>1</v>
      </c>
      <c r="I54" s="18">
        <v>4.258</v>
      </c>
      <c r="J54" s="18">
        <v>14.814</v>
      </c>
      <c r="K54" s="21">
        <v>4</v>
      </c>
      <c r="L54" s="21">
        <v>2</v>
      </c>
      <c r="M54" s="21">
        <v>0</v>
      </c>
      <c r="N54" s="21">
        <v>0</v>
      </c>
      <c r="O54" s="21">
        <v>0</v>
      </c>
      <c r="P54" s="21">
        <v>-3.615</v>
      </c>
      <c r="Q54" s="21">
        <v>0</v>
      </c>
      <c r="R54" s="21">
        <v>1</v>
      </c>
      <c r="S54" s="22"/>
      <c r="T54" s="22"/>
      <c r="U54" s="22"/>
      <c r="V54" s="22"/>
      <c r="W54" s="22"/>
    </row>
    <row r="55" ht="16.5" spans="1:23">
      <c r="A55" s="20">
        <v>120</v>
      </c>
      <c r="B55" s="20" t="s">
        <v>213</v>
      </c>
      <c r="C55" s="20">
        <v>9135.324</v>
      </c>
      <c r="D55" s="20">
        <v>10472.519</v>
      </c>
      <c r="E55" s="20">
        <v>0</v>
      </c>
      <c r="F55" s="20">
        <v>0</v>
      </c>
      <c r="G55" s="20">
        <v>0</v>
      </c>
      <c r="H55" s="20">
        <v>1</v>
      </c>
      <c r="I55" s="18">
        <v>4.143</v>
      </c>
      <c r="J55" s="18">
        <v>16.382</v>
      </c>
      <c r="K55" s="21">
        <v>4</v>
      </c>
      <c r="L55" s="21">
        <v>2</v>
      </c>
      <c r="M55" s="21">
        <v>0</v>
      </c>
      <c r="N55" s="21">
        <v>1</v>
      </c>
      <c r="O55" s="21">
        <v>0</v>
      </c>
      <c r="P55" s="21">
        <v>-0.235</v>
      </c>
      <c r="Q55" s="21">
        <v>0</v>
      </c>
      <c r="R55" s="21">
        <v>1</v>
      </c>
      <c r="S55" s="22"/>
      <c r="T55" s="22"/>
      <c r="U55" s="22"/>
      <c r="V55" s="22"/>
      <c r="W55" s="22"/>
    </row>
    <row r="56" ht="16.5" spans="1:23">
      <c r="A56" s="20">
        <v>122</v>
      </c>
      <c r="B56" s="20" t="s">
        <v>214</v>
      </c>
      <c r="C56" s="20">
        <v>1561.615</v>
      </c>
      <c r="D56" s="20">
        <v>1747.824</v>
      </c>
      <c r="E56" s="20">
        <v>0</v>
      </c>
      <c r="F56" s="20">
        <v>0</v>
      </c>
      <c r="G56" s="20">
        <v>0</v>
      </c>
      <c r="H56" s="20">
        <v>1</v>
      </c>
      <c r="I56" s="18">
        <v>2.911</v>
      </c>
      <c r="J56" s="18">
        <v>13.254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-10.221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128</v>
      </c>
      <c r="B57" s="20" t="s">
        <v>215</v>
      </c>
      <c r="C57" s="20">
        <v>8687.532</v>
      </c>
      <c r="D57" s="20">
        <v>9740.524</v>
      </c>
      <c r="E57" s="20">
        <v>0</v>
      </c>
      <c r="F57" s="20">
        <v>0</v>
      </c>
      <c r="G57" s="20">
        <v>0</v>
      </c>
      <c r="H57" s="20">
        <v>1</v>
      </c>
      <c r="I57" s="18">
        <v>3.078</v>
      </c>
      <c r="J57" s="18">
        <v>13.556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5.276</v>
      </c>
      <c r="Q57" s="21">
        <v>0</v>
      </c>
      <c r="R57" s="21">
        <v>1</v>
      </c>
      <c r="S57" s="22"/>
      <c r="T57" s="22"/>
      <c r="U57" s="22"/>
      <c r="V57" s="22"/>
      <c r="W57" s="22"/>
    </row>
    <row r="58" ht="16.5" spans="1:23">
      <c r="A58" s="20">
        <v>130</v>
      </c>
      <c r="B58" s="20" t="s">
        <v>216</v>
      </c>
      <c r="C58" s="20">
        <v>12998.471</v>
      </c>
      <c r="D58" s="20">
        <v>14248.51</v>
      </c>
      <c r="E58" s="20">
        <v>0</v>
      </c>
      <c r="F58" s="20">
        <v>0</v>
      </c>
      <c r="G58" s="20">
        <v>0</v>
      </c>
      <c r="H58" s="20">
        <v>1</v>
      </c>
      <c r="I58" s="18">
        <v>1.231</v>
      </c>
      <c r="J58" s="18">
        <v>9.896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-12.932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133</v>
      </c>
      <c r="B59" s="20" t="s">
        <v>217</v>
      </c>
      <c r="C59" s="20">
        <v>6138.789</v>
      </c>
      <c r="D59" s="20">
        <v>7435.608</v>
      </c>
      <c r="E59" s="20">
        <v>0</v>
      </c>
      <c r="F59" s="20">
        <v>0</v>
      </c>
      <c r="G59" s="20">
        <v>0</v>
      </c>
      <c r="H59" s="20">
        <v>1</v>
      </c>
      <c r="I59" s="18">
        <v>0.07</v>
      </c>
      <c r="J59" s="18">
        <v>17.498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-1.305</v>
      </c>
      <c r="Q59" s="21">
        <v>0</v>
      </c>
      <c r="R59" s="21">
        <v>1</v>
      </c>
      <c r="S59" s="22"/>
      <c r="T59" s="22"/>
      <c r="U59" s="22"/>
      <c r="V59" s="22"/>
      <c r="W59" s="22"/>
    </row>
    <row r="60" ht="16.5" spans="1:23">
      <c r="A60" s="20">
        <v>138</v>
      </c>
      <c r="B60" s="20" t="s">
        <v>218</v>
      </c>
      <c r="C60" s="20">
        <v>7985.608</v>
      </c>
      <c r="D60" s="20">
        <v>8578.827</v>
      </c>
      <c r="E60" s="20">
        <v>0</v>
      </c>
      <c r="F60" s="20">
        <v>0</v>
      </c>
      <c r="G60" s="20">
        <v>0</v>
      </c>
      <c r="H60" s="20">
        <v>1</v>
      </c>
      <c r="I60" s="18">
        <v>3.742</v>
      </c>
      <c r="J60" s="18">
        <v>10.398</v>
      </c>
      <c r="K60" s="21">
        <v>1</v>
      </c>
      <c r="L60" s="21">
        <v>1</v>
      </c>
      <c r="M60" s="21">
        <v>0</v>
      </c>
      <c r="N60" s="21">
        <v>0</v>
      </c>
      <c r="O60" s="21">
        <v>0</v>
      </c>
      <c r="P60" s="21">
        <v>-0.006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142</v>
      </c>
      <c r="B61" s="20" t="s">
        <v>219</v>
      </c>
      <c r="C61" s="20">
        <v>9385.829</v>
      </c>
      <c r="D61" s="20">
        <v>10589.928</v>
      </c>
      <c r="E61" s="20">
        <v>0</v>
      </c>
      <c r="F61" s="20">
        <v>0</v>
      </c>
      <c r="G61" s="20">
        <v>0</v>
      </c>
      <c r="H61" s="20">
        <v>1</v>
      </c>
      <c r="I61" s="18">
        <v>3.924</v>
      </c>
      <c r="J61" s="18">
        <v>14.848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-6.08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145</v>
      </c>
      <c r="B62" s="20" t="s">
        <v>220</v>
      </c>
      <c r="C62" s="20">
        <v>7156.35</v>
      </c>
      <c r="D62" s="20">
        <v>9370.647</v>
      </c>
      <c r="E62" s="20">
        <v>0</v>
      </c>
      <c r="F62" s="20">
        <v>0</v>
      </c>
      <c r="G62" s="20">
        <v>0</v>
      </c>
      <c r="H62" s="20">
        <v>1</v>
      </c>
      <c r="I62" s="18">
        <v>9.97</v>
      </c>
      <c r="J62" s="18">
        <v>31.244</v>
      </c>
      <c r="K62" s="21">
        <v>3</v>
      </c>
      <c r="L62" s="21">
        <v>2</v>
      </c>
      <c r="M62" s="21">
        <v>0</v>
      </c>
      <c r="N62" s="21">
        <v>0</v>
      </c>
      <c r="O62" s="21">
        <v>0</v>
      </c>
      <c r="P62" s="21">
        <v>2.543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146</v>
      </c>
      <c r="B63" s="20" t="s">
        <v>221</v>
      </c>
      <c r="C63" s="20">
        <v>7287.822</v>
      </c>
      <c r="D63" s="20">
        <v>8645.153</v>
      </c>
      <c r="E63" s="20">
        <v>0</v>
      </c>
      <c r="F63" s="20">
        <v>0</v>
      </c>
      <c r="G63" s="20">
        <v>0</v>
      </c>
      <c r="H63" s="20">
        <v>1</v>
      </c>
      <c r="I63" s="18">
        <v>0.592</v>
      </c>
      <c r="J63" s="18">
        <v>16.2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-11.427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150</v>
      </c>
      <c r="B64" s="20" t="s">
        <v>222</v>
      </c>
      <c r="C64" s="20">
        <v>11384.94</v>
      </c>
      <c r="D64" s="20">
        <v>12679.056</v>
      </c>
      <c r="E64" s="20">
        <v>0</v>
      </c>
      <c r="F64" s="20">
        <v>0</v>
      </c>
      <c r="G64" s="20">
        <v>0</v>
      </c>
      <c r="H64" s="20">
        <v>1</v>
      </c>
      <c r="I64" s="18">
        <v>2.042</v>
      </c>
      <c r="J64" s="18">
        <v>12.041</v>
      </c>
      <c r="K64" s="21">
        <v>4</v>
      </c>
      <c r="L64" s="21">
        <v>2</v>
      </c>
      <c r="M64" s="21">
        <v>0</v>
      </c>
      <c r="N64" s="21">
        <v>1</v>
      </c>
      <c r="O64" s="21">
        <v>0</v>
      </c>
      <c r="P64" s="21">
        <v>-4.952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151</v>
      </c>
      <c r="B65" s="20" t="s">
        <v>223</v>
      </c>
      <c r="C65" s="20">
        <v>1501.352</v>
      </c>
      <c r="D65" s="20">
        <v>1643.832</v>
      </c>
      <c r="E65" s="20">
        <v>0</v>
      </c>
      <c r="F65" s="20">
        <v>0</v>
      </c>
      <c r="G65" s="20">
        <v>0</v>
      </c>
      <c r="H65" s="20">
        <v>1</v>
      </c>
      <c r="I65" s="18">
        <v>2.42</v>
      </c>
      <c r="J65" s="18">
        <v>10.877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-9.284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153</v>
      </c>
      <c r="B66" s="20" t="s">
        <v>224</v>
      </c>
      <c r="C66" s="20">
        <v>3021.843</v>
      </c>
      <c r="D66" s="20">
        <v>3352.201</v>
      </c>
      <c r="E66" s="20">
        <v>0</v>
      </c>
      <c r="F66" s="20">
        <v>0</v>
      </c>
      <c r="G66" s="20">
        <v>0</v>
      </c>
      <c r="H66" s="20">
        <v>1</v>
      </c>
      <c r="I66" s="18">
        <v>3.699</v>
      </c>
      <c r="J66" s="18">
        <v>13.19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-46.664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160</v>
      </c>
      <c r="B67" s="20" t="s">
        <v>225</v>
      </c>
      <c r="C67" s="20">
        <v>1989.871</v>
      </c>
      <c r="D67" s="20">
        <v>2306.841</v>
      </c>
      <c r="E67" s="20">
        <v>0</v>
      </c>
      <c r="F67" s="20">
        <v>0</v>
      </c>
      <c r="G67" s="20">
        <v>0</v>
      </c>
      <c r="H67" s="20">
        <v>1</v>
      </c>
      <c r="I67" s="18">
        <v>9.606</v>
      </c>
      <c r="J67" s="18">
        <v>22.027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-5.305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802</v>
      </c>
      <c r="B68" s="20" t="s">
        <v>226</v>
      </c>
      <c r="C68" s="20">
        <v>7047.644</v>
      </c>
      <c r="D68" s="20">
        <v>8261.947</v>
      </c>
      <c r="E68" s="20">
        <v>0</v>
      </c>
      <c r="F68" s="20">
        <v>0</v>
      </c>
      <c r="G68" s="20">
        <v>0</v>
      </c>
      <c r="H68" s="20">
        <v>1</v>
      </c>
      <c r="I68" s="18">
        <v>0.829</v>
      </c>
      <c r="J68" s="18">
        <v>15.404</v>
      </c>
      <c r="K68" s="21">
        <v>0</v>
      </c>
      <c r="L68" s="21">
        <v>2</v>
      </c>
      <c r="M68" s="21">
        <v>1</v>
      </c>
      <c r="N68" s="21">
        <v>-1</v>
      </c>
      <c r="O68" s="21">
        <v>0</v>
      </c>
      <c r="P68" s="21">
        <v>-10.19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805</v>
      </c>
      <c r="B69" s="20" t="s">
        <v>227</v>
      </c>
      <c r="C69" s="20">
        <v>6182.209</v>
      </c>
      <c r="D69" s="20">
        <v>8196.35</v>
      </c>
      <c r="E69" s="20">
        <v>0</v>
      </c>
      <c r="F69" s="20">
        <v>0</v>
      </c>
      <c r="G69" s="20">
        <v>0</v>
      </c>
      <c r="H69" s="20">
        <v>1</v>
      </c>
      <c r="I69" s="18">
        <v>11.63</v>
      </c>
      <c r="J69" s="18">
        <v>33.345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7.139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811</v>
      </c>
      <c r="B70" s="20" t="s">
        <v>228</v>
      </c>
      <c r="C70" s="20">
        <v>9413.603</v>
      </c>
      <c r="D70" s="20">
        <v>13257.049</v>
      </c>
      <c r="E70" s="20">
        <v>0</v>
      </c>
      <c r="F70" s="20">
        <v>0</v>
      </c>
      <c r="G70" s="20">
        <v>0</v>
      </c>
      <c r="H70" s="20">
        <v>1</v>
      </c>
      <c r="I70" s="18">
        <v>4.193</v>
      </c>
      <c r="J70" s="18">
        <v>31.969</v>
      </c>
      <c r="K70" s="21">
        <v>4</v>
      </c>
      <c r="L70" s="21">
        <v>2</v>
      </c>
      <c r="M70" s="21">
        <v>0</v>
      </c>
      <c r="N70" s="21">
        <v>1</v>
      </c>
      <c r="O70" s="21">
        <v>0</v>
      </c>
      <c r="P70" s="21">
        <v>-26.747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813</v>
      </c>
      <c r="B71" s="20" t="s">
        <v>229</v>
      </c>
      <c r="C71" s="20">
        <v>3225.007</v>
      </c>
      <c r="D71" s="20">
        <v>4080.572</v>
      </c>
      <c r="E71" s="20">
        <v>0</v>
      </c>
      <c r="F71" s="20">
        <v>0</v>
      </c>
      <c r="G71" s="20">
        <v>0</v>
      </c>
      <c r="H71" s="20">
        <v>1</v>
      </c>
      <c r="I71" s="18">
        <v>7.24</v>
      </c>
      <c r="J71" s="18">
        <v>26.689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-6.247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819</v>
      </c>
      <c r="B72" s="20" t="s">
        <v>230</v>
      </c>
      <c r="C72" s="20">
        <v>7724.127</v>
      </c>
      <c r="D72" s="20">
        <v>10906.799</v>
      </c>
      <c r="E72" s="20">
        <v>0</v>
      </c>
      <c r="F72" s="20">
        <v>0</v>
      </c>
      <c r="G72" s="20">
        <v>0</v>
      </c>
      <c r="H72" s="20">
        <v>1</v>
      </c>
      <c r="I72" s="18">
        <v>4.643</v>
      </c>
      <c r="J72" s="18">
        <v>32.469</v>
      </c>
      <c r="K72" s="21">
        <v>2</v>
      </c>
      <c r="L72" s="21">
        <v>2</v>
      </c>
      <c r="M72" s="21">
        <v>1</v>
      </c>
      <c r="N72" s="21">
        <v>-1</v>
      </c>
      <c r="O72" s="21">
        <v>0</v>
      </c>
      <c r="P72" s="21">
        <v>-8.612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820</v>
      </c>
      <c r="B73" s="20" t="s">
        <v>231</v>
      </c>
      <c r="C73" s="20">
        <v>4118.166</v>
      </c>
      <c r="D73" s="20">
        <v>4748.423</v>
      </c>
      <c r="E73" s="20">
        <v>0</v>
      </c>
      <c r="F73" s="20">
        <v>0</v>
      </c>
      <c r="G73" s="20">
        <v>0</v>
      </c>
      <c r="H73" s="20">
        <v>1</v>
      </c>
      <c r="I73" s="18">
        <v>8.166</v>
      </c>
      <c r="J73" s="18">
        <v>20.355</v>
      </c>
      <c r="K73" s="21">
        <v>1</v>
      </c>
      <c r="L73" s="21">
        <v>2</v>
      </c>
      <c r="M73" s="21">
        <v>1</v>
      </c>
      <c r="N73" s="21">
        <v>-1</v>
      </c>
      <c r="O73" s="21">
        <v>0</v>
      </c>
      <c r="P73" s="21">
        <v>0.514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823</v>
      </c>
      <c r="B74" s="20" t="s">
        <v>232</v>
      </c>
      <c r="C74" s="20">
        <v>8956.052</v>
      </c>
      <c r="D74" s="20">
        <v>12705.938</v>
      </c>
      <c r="E74" s="20">
        <v>0</v>
      </c>
      <c r="F74" s="20">
        <v>0</v>
      </c>
      <c r="G74" s="20">
        <v>0</v>
      </c>
      <c r="H74" s="20">
        <v>1</v>
      </c>
      <c r="I74" s="18">
        <v>5.131</v>
      </c>
      <c r="J74" s="18">
        <v>33.129</v>
      </c>
      <c r="K74" s="21">
        <v>0</v>
      </c>
      <c r="L74" s="21">
        <v>2</v>
      </c>
      <c r="M74" s="21">
        <v>1</v>
      </c>
      <c r="N74" s="21">
        <v>-1</v>
      </c>
      <c r="O74" s="21">
        <v>0</v>
      </c>
      <c r="P74" s="21">
        <v>-17.721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825</v>
      </c>
      <c r="B75" s="20" t="s">
        <v>233</v>
      </c>
      <c r="C75" s="20">
        <v>3354.306</v>
      </c>
      <c r="D75" s="20">
        <v>3624.01</v>
      </c>
      <c r="E75" s="20">
        <v>0</v>
      </c>
      <c r="F75" s="20">
        <v>0</v>
      </c>
      <c r="G75" s="20">
        <v>0</v>
      </c>
      <c r="H75" s="20">
        <v>1</v>
      </c>
      <c r="I75" s="18">
        <v>3.92</v>
      </c>
      <c r="J75" s="18">
        <v>11.071</v>
      </c>
      <c r="K75" s="21">
        <v>1</v>
      </c>
      <c r="L75" s="21">
        <v>2</v>
      </c>
      <c r="M75" s="21">
        <v>0</v>
      </c>
      <c r="N75" s="21">
        <v>-1</v>
      </c>
      <c r="O75" s="21">
        <v>0</v>
      </c>
      <c r="P75" s="21">
        <v>9.542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847</v>
      </c>
      <c r="B76" s="20" t="s">
        <v>234</v>
      </c>
      <c r="C76" s="20">
        <v>3315.816</v>
      </c>
      <c r="D76" s="20">
        <v>3716.512</v>
      </c>
      <c r="E76" s="20">
        <v>0</v>
      </c>
      <c r="F76" s="20">
        <v>0</v>
      </c>
      <c r="G76" s="20">
        <v>0</v>
      </c>
      <c r="H76" s="20">
        <v>1</v>
      </c>
      <c r="I76" s="18">
        <v>2.122</v>
      </c>
      <c r="J76" s="18">
        <v>12.675</v>
      </c>
      <c r="K76" s="21">
        <v>4</v>
      </c>
      <c r="L76" s="21">
        <v>1</v>
      </c>
      <c r="M76" s="21">
        <v>0</v>
      </c>
      <c r="N76" s="21">
        <v>0</v>
      </c>
      <c r="O76" s="21">
        <v>0</v>
      </c>
      <c r="P76" s="21">
        <v>-46.387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851</v>
      </c>
      <c r="B77" s="20" t="s">
        <v>235</v>
      </c>
      <c r="C77" s="20">
        <v>18946.488</v>
      </c>
      <c r="D77" s="20">
        <v>22026.436</v>
      </c>
      <c r="E77" s="20">
        <v>0</v>
      </c>
      <c r="F77" s="20">
        <v>0</v>
      </c>
      <c r="G77" s="20">
        <v>0</v>
      </c>
      <c r="H77" s="20">
        <v>1</v>
      </c>
      <c r="I77" s="18">
        <v>1.024</v>
      </c>
      <c r="J77" s="18">
        <v>14.864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-12.008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854</v>
      </c>
      <c r="B78" s="20" t="s">
        <v>236</v>
      </c>
      <c r="C78" s="20">
        <v>5128.827</v>
      </c>
      <c r="D78" s="20">
        <v>6711.55</v>
      </c>
      <c r="E78" s="20">
        <v>0</v>
      </c>
      <c r="F78" s="20">
        <v>0</v>
      </c>
      <c r="G78" s="20">
        <v>0</v>
      </c>
      <c r="H78" s="20">
        <v>1</v>
      </c>
      <c r="I78" s="18">
        <v>9.904</v>
      </c>
      <c r="J78" s="18">
        <v>31.15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7.358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856</v>
      </c>
      <c r="B79" s="20" t="s">
        <v>237</v>
      </c>
      <c r="C79" s="20">
        <v>6716.37</v>
      </c>
      <c r="D79" s="20">
        <v>8242.164</v>
      </c>
      <c r="E79" s="20">
        <v>0</v>
      </c>
      <c r="F79" s="20">
        <v>0</v>
      </c>
      <c r="G79" s="20">
        <v>0</v>
      </c>
      <c r="H79" s="20">
        <v>1</v>
      </c>
      <c r="I79" s="18">
        <v>1.119</v>
      </c>
      <c r="J79" s="18">
        <v>19.424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-4.09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859</v>
      </c>
      <c r="B80" s="20" t="s">
        <v>238</v>
      </c>
      <c r="C80" s="20">
        <v>1709.771</v>
      </c>
      <c r="D80" s="20">
        <v>1951.695</v>
      </c>
      <c r="E80" s="20">
        <v>0</v>
      </c>
      <c r="F80" s="20">
        <v>0</v>
      </c>
      <c r="G80" s="20">
        <v>0</v>
      </c>
      <c r="H80" s="20">
        <v>1</v>
      </c>
      <c r="I80" s="18">
        <v>9.415</v>
      </c>
      <c r="J80" s="18">
        <v>20.643</v>
      </c>
      <c r="K80" s="21">
        <v>4</v>
      </c>
      <c r="L80" s="21">
        <v>2</v>
      </c>
      <c r="M80" s="21">
        <v>0</v>
      </c>
      <c r="N80" s="21">
        <v>1</v>
      </c>
      <c r="O80" s="21">
        <v>-1</v>
      </c>
      <c r="P80" s="21">
        <v>-74.152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860</v>
      </c>
      <c r="B81" s="20" t="s">
        <v>239</v>
      </c>
      <c r="C81" s="20">
        <v>1173.191</v>
      </c>
      <c r="D81" s="20">
        <v>1295.498</v>
      </c>
      <c r="E81" s="20">
        <v>0</v>
      </c>
      <c r="F81" s="20">
        <v>0</v>
      </c>
      <c r="G81" s="20">
        <v>0</v>
      </c>
      <c r="H81" s="20">
        <v>1</v>
      </c>
      <c r="I81" s="18">
        <v>2.474</v>
      </c>
      <c r="J81" s="18">
        <v>11.681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-9.629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861</v>
      </c>
      <c r="B82" s="20" t="s">
        <v>240</v>
      </c>
      <c r="C82" s="20">
        <v>2451.547</v>
      </c>
      <c r="D82" s="20">
        <v>2716.758</v>
      </c>
      <c r="E82" s="20">
        <v>0</v>
      </c>
      <c r="F82" s="20">
        <v>0</v>
      </c>
      <c r="G82" s="20">
        <v>0</v>
      </c>
      <c r="H82" s="20">
        <v>1</v>
      </c>
      <c r="I82" s="18">
        <v>4.656</v>
      </c>
      <c r="J82" s="18">
        <v>13.964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-7.099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888</v>
      </c>
      <c r="B83" s="20" t="s">
        <v>241</v>
      </c>
      <c r="C83" s="20">
        <v>4348.178</v>
      </c>
      <c r="D83" s="20">
        <v>4722.5</v>
      </c>
      <c r="E83" s="20">
        <v>0</v>
      </c>
      <c r="F83" s="20">
        <v>0</v>
      </c>
      <c r="G83" s="20">
        <v>0</v>
      </c>
      <c r="H83" s="20">
        <v>1</v>
      </c>
      <c r="I83" s="18">
        <v>0.125</v>
      </c>
      <c r="J83" s="18">
        <v>8.042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-10.162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901</v>
      </c>
      <c r="B84" s="20" t="s">
        <v>242</v>
      </c>
      <c r="C84" s="20">
        <v>6157.474</v>
      </c>
      <c r="D84" s="20">
        <v>6579.321</v>
      </c>
      <c r="E84" s="20">
        <v>0</v>
      </c>
      <c r="F84" s="20">
        <v>0</v>
      </c>
      <c r="G84" s="20">
        <v>0</v>
      </c>
      <c r="H84" s="20">
        <v>1</v>
      </c>
      <c r="I84" s="18">
        <v>0.758</v>
      </c>
      <c r="J84" s="18">
        <v>7.121</v>
      </c>
      <c r="K84" s="21">
        <v>4</v>
      </c>
      <c r="L84" s="21">
        <v>2</v>
      </c>
      <c r="M84" s="21">
        <v>0</v>
      </c>
      <c r="N84" s="21">
        <v>1</v>
      </c>
      <c r="O84" s="21">
        <v>-1</v>
      </c>
      <c r="P84" s="21">
        <v>-18.664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904</v>
      </c>
      <c r="B85" s="20" t="s">
        <v>243</v>
      </c>
      <c r="C85" s="20">
        <v>5282.123</v>
      </c>
      <c r="D85" s="20">
        <v>6011.917</v>
      </c>
      <c r="E85" s="20">
        <v>0</v>
      </c>
      <c r="F85" s="20">
        <v>0</v>
      </c>
      <c r="G85" s="20">
        <v>0</v>
      </c>
      <c r="H85" s="20">
        <v>1</v>
      </c>
      <c r="I85" s="18">
        <v>1.278</v>
      </c>
      <c r="J85" s="18">
        <v>13.262</v>
      </c>
      <c r="K85" s="21">
        <v>0</v>
      </c>
      <c r="L85" s="21">
        <v>2</v>
      </c>
      <c r="M85" s="21">
        <v>1</v>
      </c>
      <c r="N85" s="21">
        <v>-1</v>
      </c>
      <c r="O85" s="21">
        <v>0</v>
      </c>
      <c r="P85" s="21">
        <v>-7.969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905</v>
      </c>
      <c r="B86" s="20" t="s">
        <v>244</v>
      </c>
      <c r="C86" s="20">
        <v>6822.076</v>
      </c>
      <c r="D86" s="20">
        <v>8155.145</v>
      </c>
      <c r="E86" s="20">
        <v>0</v>
      </c>
      <c r="F86" s="20">
        <v>0</v>
      </c>
      <c r="G86" s="20">
        <v>0</v>
      </c>
      <c r="H86" s="20">
        <v>1</v>
      </c>
      <c r="I86" s="18">
        <v>1.527</v>
      </c>
      <c r="J86" s="18">
        <v>17.624</v>
      </c>
      <c r="K86" s="21">
        <v>4</v>
      </c>
      <c r="L86" s="21">
        <v>2</v>
      </c>
      <c r="M86" s="21">
        <v>0</v>
      </c>
      <c r="N86" s="21">
        <v>1</v>
      </c>
      <c r="O86" s="21">
        <v>-1</v>
      </c>
      <c r="P86" s="21">
        <v>-63.586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907</v>
      </c>
      <c r="B87" s="20" t="s">
        <v>245</v>
      </c>
      <c r="C87" s="20">
        <v>5981.508</v>
      </c>
      <c r="D87" s="20">
        <v>6975.082</v>
      </c>
      <c r="E87" s="20">
        <v>0</v>
      </c>
      <c r="F87" s="20">
        <v>0</v>
      </c>
      <c r="G87" s="20">
        <v>0</v>
      </c>
      <c r="H87" s="20">
        <v>1</v>
      </c>
      <c r="I87" s="18">
        <v>1.512</v>
      </c>
      <c r="J87" s="18">
        <v>15.541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2.007</v>
      </c>
      <c r="Q87" s="21">
        <v>0</v>
      </c>
      <c r="R87" s="21">
        <v>1</v>
      </c>
      <c r="S87" s="22"/>
      <c r="T87" s="22"/>
      <c r="U87" s="22"/>
      <c r="V87" s="22"/>
      <c r="W87" s="22"/>
    </row>
    <row r="88" ht="16.5" spans="1:23">
      <c r="A88" s="20">
        <v>908</v>
      </c>
      <c r="B88" s="20" t="s">
        <v>246</v>
      </c>
      <c r="C88" s="20">
        <v>2208.486</v>
      </c>
      <c r="D88" s="20">
        <v>2520.39</v>
      </c>
      <c r="E88" s="20">
        <v>0</v>
      </c>
      <c r="F88" s="20">
        <v>0</v>
      </c>
      <c r="G88" s="20">
        <v>0</v>
      </c>
      <c r="H88" s="20">
        <v>1</v>
      </c>
      <c r="I88" s="18">
        <v>15.488</v>
      </c>
      <c r="J88" s="18">
        <v>25.947</v>
      </c>
      <c r="K88" s="21">
        <v>4</v>
      </c>
      <c r="L88" s="21">
        <v>2</v>
      </c>
      <c r="M88" s="21">
        <v>0</v>
      </c>
      <c r="N88" s="21">
        <v>1</v>
      </c>
      <c r="O88" s="21">
        <v>-1</v>
      </c>
      <c r="P88" s="21">
        <v>-25.245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909</v>
      </c>
      <c r="B89" s="20" t="s">
        <v>247</v>
      </c>
      <c r="C89" s="20">
        <v>3422.214</v>
      </c>
      <c r="D89" s="20">
        <v>4573.552</v>
      </c>
      <c r="E89" s="20">
        <v>0</v>
      </c>
      <c r="F89" s="20">
        <v>0</v>
      </c>
      <c r="G89" s="20">
        <v>0</v>
      </c>
      <c r="H89" s="20">
        <v>1</v>
      </c>
      <c r="I89" s="18">
        <v>4.408</v>
      </c>
      <c r="J89" s="18">
        <v>28.472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-1.003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922</v>
      </c>
      <c r="B90" s="20" t="s">
        <v>248</v>
      </c>
      <c r="C90" s="20">
        <v>5395.545</v>
      </c>
      <c r="D90" s="20">
        <v>5826.104</v>
      </c>
      <c r="E90" s="20">
        <v>0</v>
      </c>
      <c r="F90" s="20">
        <v>0</v>
      </c>
      <c r="G90" s="20">
        <v>0</v>
      </c>
      <c r="H90" s="20">
        <v>1</v>
      </c>
      <c r="I90" s="18">
        <v>2.117</v>
      </c>
      <c r="J90" s="18">
        <v>9.35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923</v>
      </c>
      <c r="B91" s="20" t="s">
        <v>249</v>
      </c>
      <c r="C91" s="20">
        <v>253.27</v>
      </c>
      <c r="D91" s="20">
        <v>254.335</v>
      </c>
      <c r="E91" s="20">
        <v>0</v>
      </c>
      <c r="F91" s="20">
        <v>0</v>
      </c>
      <c r="G91" s="20">
        <v>0</v>
      </c>
      <c r="H91" s="20">
        <v>1</v>
      </c>
      <c r="I91" s="18">
        <v>0.338</v>
      </c>
      <c r="J91" s="18">
        <v>0.755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-30.38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926</v>
      </c>
      <c r="B92" s="20" t="s">
        <v>250</v>
      </c>
      <c r="C92" s="20">
        <v>2258.445</v>
      </c>
      <c r="D92" s="20">
        <v>2463.359</v>
      </c>
      <c r="E92" s="20">
        <v>0</v>
      </c>
      <c r="F92" s="20">
        <v>0</v>
      </c>
      <c r="G92" s="20">
        <v>0</v>
      </c>
      <c r="H92" s="20">
        <v>1</v>
      </c>
      <c r="I92" s="18">
        <v>1.701</v>
      </c>
      <c r="J92" s="18">
        <v>9.878</v>
      </c>
      <c r="K92" s="21">
        <v>1</v>
      </c>
      <c r="L92" s="21">
        <v>2</v>
      </c>
      <c r="M92" s="21">
        <v>1</v>
      </c>
      <c r="N92" s="21">
        <v>-1</v>
      </c>
      <c r="O92" s="21">
        <v>0</v>
      </c>
      <c r="P92" s="21">
        <v>-18.643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927</v>
      </c>
      <c r="B93" s="20" t="s">
        <v>251</v>
      </c>
      <c r="C93" s="20">
        <v>1941.916</v>
      </c>
      <c r="D93" s="20">
        <v>2072.073</v>
      </c>
      <c r="E93" s="20">
        <v>0</v>
      </c>
      <c r="F93" s="20">
        <v>0</v>
      </c>
      <c r="G93" s="20">
        <v>0</v>
      </c>
      <c r="H93" s="20">
        <v>1</v>
      </c>
      <c r="I93" s="18">
        <v>0.209</v>
      </c>
      <c r="J93" s="18">
        <v>6.477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0.891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928</v>
      </c>
      <c r="B94" s="20" t="s">
        <v>252</v>
      </c>
      <c r="C94" s="20">
        <v>2783.755</v>
      </c>
      <c r="D94" s="20">
        <v>3181.074</v>
      </c>
      <c r="E94" s="20">
        <v>0</v>
      </c>
      <c r="F94" s="20">
        <v>0</v>
      </c>
      <c r="G94" s="20">
        <v>0</v>
      </c>
      <c r="H94" s="20">
        <v>1</v>
      </c>
      <c r="I94" s="18">
        <v>17.313</v>
      </c>
      <c r="J94" s="18">
        <v>27.641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-27.815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929</v>
      </c>
      <c r="B95" s="20" t="s">
        <v>253</v>
      </c>
      <c r="C95" s="20">
        <v>3793.133</v>
      </c>
      <c r="D95" s="20">
        <v>5015.272</v>
      </c>
      <c r="E95" s="20">
        <v>0</v>
      </c>
      <c r="F95" s="20">
        <v>0</v>
      </c>
      <c r="G95" s="20">
        <v>0</v>
      </c>
      <c r="H95" s="20">
        <v>1</v>
      </c>
      <c r="I95" s="18">
        <v>6.756</v>
      </c>
      <c r="J95" s="18">
        <v>29.478</v>
      </c>
      <c r="K95" s="21">
        <v>4</v>
      </c>
      <c r="L95" s="21">
        <v>2</v>
      </c>
      <c r="M95" s="21">
        <v>0</v>
      </c>
      <c r="N95" s="21">
        <v>1</v>
      </c>
      <c r="O95" s="21">
        <v>0</v>
      </c>
      <c r="P95" s="21">
        <v>-27.972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936</v>
      </c>
      <c r="B96" s="20" t="s">
        <v>254</v>
      </c>
      <c r="C96" s="20">
        <v>8384.885</v>
      </c>
      <c r="D96" s="20">
        <v>10730.427</v>
      </c>
      <c r="E96" s="20">
        <v>0</v>
      </c>
      <c r="F96" s="20">
        <v>0</v>
      </c>
      <c r="G96" s="20">
        <v>0</v>
      </c>
      <c r="H96" s="20">
        <v>1</v>
      </c>
      <c r="I96" s="18">
        <v>0.846</v>
      </c>
      <c r="J96" s="18">
        <v>22.52</v>
      </c>
      <c r="K96" s="21">
        <v>1</v>
      </c>
      <c r="L96" s="21">
        <v>2</v>
      </c>
      <c r="M96" s="21">
        <v>1</v>
      </c>
      <c r="N96" s="21">
        <v>-1</v>
      </c>
      <c r="O96" s="21">
        <v>0</v>
      </c>
      <c r="P96" s="21">
        <v>-16.395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944</v>
      </c>
      <c r="B97" s="20" t="s">
        <v>255</v>
      </c>
      <c r="C97" s="20">
        <v>4546.649</v>
      </c>
      <c r="D97" s="20">
        <v>6014.047</v>
      </c>
      <c r="E97" s="20">
        <v>0</v>
      </c>
      <c r="F97" s="20">
        <v>0</v>
      </c>
      <c r="G97" s="20">
        <v>0</v>
      </c>
      <c r="H97" s="20">
        <v>1</v>
      </c>
      <c r="I97" s="18">
        <v>8.498</v>
      </c>
      <c r="J97" s="18">
        <v>30.824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7.463</v>
      </c>
      <c r="Q97" s="21">
        <v>0</v>
      </c>
      <c r="R97" s="21">
        <v>1</v>
      </c>
      <c r="S97" s="22"/>
      <c r="T97" s="22"/>
      <c r="U97" s="22"/>
      <c r="V97" s="22"/>
      <c r="W97" s="22"/>
    </row>
    <row r="98" ht="16.5" spans="1:23">
      <c r="A98" s="20">
        <v>945</v>
      </c>
      <c r="B98" s="20" t="s">
        <v>256</v>
      </c>
      <c r="C98" s="20">
        <v>1427.645</v>
      </c>
      <c r="D98" s="20">
        <v>1525.464</v>
      </c>
      <c r="E98" s="20">
        <v>0</v>
      </c>
      <c r="F98" s="20">
        <v>0</v>
      </c>
      <c r="G98" s="20">
        <v>0</v>
      </c>
      <c r="H98" s="20">
        <v>1</v>
      </c>
      <c r="I98" s="18">
        <v>2.408</v>
      </c>
      <c r="J98" s="18">
        <v>8.666</v>
      </c>
      <c r="K98" s="21">
        <v>0</v>
      </c>
      <c r="L98" s="21">
        <v>2</v>
      </c>
      <c r="M98" s="21">
        <v>1</v>
      </c>
      <c r="N98" s="21">
        <v>0</v>
      </c>
      <c r="O98" s="21">
        <v>0</v>
      </c>
      <c r="P98" s="21">
        <v>-26.143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949</v>
      </c>
      <c r="B99" s="20" t="s">
        <v>257</v>
      </c>
      <c r="C99" s="20">
        <v>5527.262</v>
      </c>
      <c r="D99" s="20">
        <v>5983.25</v>
      </c>
      <c r="E99" s="20">
        <v>0</v>
      </c>
      <c r="F99" s="20">
        <v>0</v>
      </c>
      <c r="G99" s="20">
        <v>0</v>
      </c>
      <c r="H99" s="20">
        <v>1</v>
      </c>
      <c r="I99" s="18">
        <v>0.163</v>
      </c>
      <c r="J99" s="18">
        <v>7.772</v>
      </c>
      <c r="K99" s="21">
        <v>3</v>
      </c>
      <c r="L99" s="21">
        <v>2</v>
      </c>
      <c r="M99" s="21">
        <v>1</v>
      </c>
      <c r="N99" s="21">
        <v>0</v>
      </c>
      <c r="O99" s="21">
        <v>0</v>
      </c>
      <c r="P99" s="21">
        <v>-4.139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961</v>
      </c>
      <c r="B100" s="20" t="s">
        <v>258</v>
      </c>
      <c r="C100" s="20">
        <v>4327.926</v>
      </c>
      <c r="D100" s="20">
        <v>5716.446</v>
      </c>
      <c r="E100" s="20">
        <v>0</v>
      </c>
      <c r="F100" s="20">
        <v>0</v>
      </c>
      <c r="G100" s="20">
        <v>0</v>
      </c>
      <c r="H100" s="20">
        <v>1</v>
      </c>
      <c r="I100" s="18">
        <v>8.893</v>
      </c>
      <c r="J100" s="18">
        <v>31.023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-99.13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966</v>
      </c>
      <c r="B101" s="20" t="s">
        <v>259</v>
      </c>
      <c r="C101" s="20">
        <v>8348.556</v>
      </c>
      <c r="D101" s="20">
        <v>9496.257</v>
      </c>
      <c r="E101" s="20">
        <v>0</v>
      </c>
      <c r="F101" s="20">
        <v>0</v>
      </c>
      <c r="G101" s="20">
        <v>0</v>
      </c>
      <c r="H101" s="20">
        <v>1</v>
      </c>
      <c r="I101" s="18">
        <v>2.68</v>
      </c>
      <c r="J101" s="18">
        <v>14.442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-24.16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967</v>
      </c>
      <c r="B102" s="20" t="s">
        <v>260</v>
      </c>
      <c r="C102" s="20">
        <v>6276.558</v>
      </c>
      <c r="D102" s="20">
        <v>6732.179</v>
      </c>
      <c r="E102" s="20">
        <v>0</v>
      </c>
      <c r="F102" s="20">
        <v>0</v>
      </c>
      <c r="G102" s="20">
        <v>0</v>
      </c>
      <c r="H102" s="20">
        <v>1</v>
      </c>
      <c r="I102" s="18">
        <v>0.087</v>
      </c>
      <c r="J102" s="18">
        <v>6.849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5.5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979</v>
      </c>
      <c r="B103" s="20" t="s">
        <v>261</v>
      </c>
      <c r="C103" s="20">
        <v>6063.044</v>
      </c>
      <c r="D103" s="20">
        <v>7578.217</v>
      </c>
      <c r="E103" s="20">
        <v>0</v>
      </c>
      <c r="F103" s="20">
        <v>0</v>
      </c>
      <c r="G103" s="20">
        <v>0</v>
      </c>
      <c r="H103" s="20">
        <v>1</v>
      </c>
      <c r="I103" s="18">
        <v>9.851</v>
      </c>
      <c r="J103" s="18">
        <v>27.875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-0.175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982</v>
      </c>
      <c r="B104" s="20" t="s">
        <v>262</v>
      </c>
      <c r="C104" s="20">
        <v>8377.04</v>
      </c>
      <c r="D104" s="20">
        <v>9761.724</v>
      </c>
      <c r="E104" s="20">
        <v>0</v>
      </c>
      <c r="F104" s="20">
        <v>0</v>
      </c>
      <c r="G104" s="20">
        <v>0</v>
      </c>
      <c r="H104" s="20">
        <v>1</v>
      </c>
      <c r="I104" s="18">
        <v>1.433</v>
      </c>
      <c r="J104" s="18">
        <v>15.414</v>
      </c>
      <c r="K104" s="21">
        <v>4</v>
      </c>
      <c r="L104" s="21">
        <v>2</v>
      </c>
      <c r="M104" s="21">
        <v>0</v>
      </c>
      <c r="N104" s="21">
        <v>1</v>
      </c>
      <c r="O104" s="21">
        <v>-1</v>
      </c>
      <c r="P104" s="21">
        <v>-31.418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986</v>
      </c>
      <c r="B105" s="20" t="s">
        <v>263</v>
      </c>
      <c r="C105" s="20">
        <v>2217.068</v>
      </c>
      <c r="D105" s="20">
        <v>2550.867</v>
      </c>
      <c r="E105" s="20">
        <v>0</v>
      </c>
      <c r="F105" s="20">
        <v>0</v>
      </c>
      <c r="G105" s="20">
        <v>0</v>
      </c>
      <c r="H105" s="20">
        <v>1</v>
      </c>
      <c r="I105" s="18">
        <v>17.909</v>
      </c>
      <c r="J105" s="18">
        <v>28.652</v>
      </c>
      <c r="K105" s="21">
        <v>2</v>
      </c>
      <c r="L105" s="21">
        <v>2</v>
      </c>
      <c r="M105" s="21">
        <v>0</v>
      </c>
      <c r="N105" s="21">
        <v>0</v>
      </c>
      <c r="O105" s="21">
        <v>0</v>
      </c>
      <c r="P105" s="21">
        <v>-0.01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987</v>
      </c>
      <c r="B106" s="20" t="s">
        <v>264</v>
      </c>
      <c r="C106" s="20">
        <v>4289.9</v>
      </c>
      <c r="D106" s="20">
        <v>5610.382</v>
      </c>
      <c r="E106" s="20">
        <v>0</v>
      </c>
      <c r="F106" s="20">
        <v>0</v>
      </c>
      <c r="G106" s="20">
        <v>0</v>
      </c>
      <c r="H106" s="20">
        <v>1</v>
      </c>
      <c r="I106" s="18">
        <v>6.734</v>
      </c>
      <c r="J106" s="18">
        <v>28.685</v>
      </c>
      <c r="K106" s="21">
        <v>4</v>
      </c>
      <c r="L106" s="21">
        <v>2</v>
      </c>
      <c r="M106" s="21">
        <v>0</v>
      </c>
      <c r="N106" s="21">
        <v>1</v>
      </c>
      <c r="O106" s="21">
        <v>-1</v>
      </c>
      <c r="P106" s="21">
        <v>-14.862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994</v>
      </c>
      <c r="B107" s="20" t="s">
        <v>265</v>
      </c>
      <c r="C107" s="20">
        <v>9526.642</v>
      </c>
      <c r="D107" s="20">
        <v>11979.881</v>
      </c>
      <c r="E107" s="20">
        <v>0</v>
      </c>
      <c r="F107" s="20">
        <v>0</v>
      </c>
      <c r="G107" s="20">
        <v>0</v>
      </c>
      <c r="H107" s="20">
        <v>1</v>
      </c>
      <c r="I107" s="18">
        <v>0.085</v>
      </c>
      <c r="J107" s="18">
        <v>20.546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-13.237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399009</v>
      </c>
      <c r="B108" s="20" t="s">
        <v>266</v>
      </c>
      <c r="C108" s="20">
        <v>4741.401</v>
      </c>
      <c r="D108" s="20">
        <v>5753.458</v>
      </c>
      <c r="E108" s="20">
        <v>0</v>
      </c>
      <c r="F108" s="20">
        <v>0</v>
      </c>
      <c r="G108" s="20">
        <v>0</v>
      </c>
      <c r="H108" s="20">
        <v>1</v>
      </c>
      <c r="I108" s="18">
        <v>1.574</v>
      </c>
      <c r="J108" s="18">
        <v>18.888</v>
      </c>
      <c r="K108" s="21">
        <v>4</v>
      </c>
      <c r="L108" s="21">
        <v>2</v>
      </c>
      <c r="M108" s="21">
        <v>0</v>
      </c>
      <c r="N108" s="21">
        <v>1</v>
      </c>
      <c r="O108" s="21">
        <v>0</v>
      </c>
      <c r="P108" s="21">
        <v>-22.921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399232</v>
      </c>
      <c r="B109" s="20" t="s">
        <v>267</v>
      </c>
      <c r="C109" s="20">
        <v>3519.022</v>
      </c>
      <c r="D109" s="20">
        <v>4966.761</v>
      </c>
      <c r="E109" s="20">
        <v>0</v>
      </c>
      <c r="F109" s="20">
        <v>0</v>
      </c>
      <c r="G109" s="20">
        <v>0</v>
      </c>
      <c r="H109" s="20">
        <v>1</v>
      </c>
      <c r="I109" s="18">
        <v>12.565</v>
      </c>
      <c r="J109" s="18">
        <v>38.051</v>
      </c>
      <c r="K109" s="21">
        <v>4</v>
      </c>
      <c r="L109" s="21">
        <v>2</v>
      </c>
      <c r="M109" s="21">
        <v>0</v>
      </c>
      <c r="N109" s="21">
        <v>1</v>
      </c>
      <c r="O109" s="21">
        <v>-1</v>
      </c>
      <c r="P109" s="21">
        <v>-32.194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399234</v>
      </c>
      <c r="B110" s="20" t="s">
        <v>268</v>
      </c>
      <c r="C110" s="20">
        <v>899.615</v>
      </c>
      <c r="D110" s="20">
        <v>1015.177</v>
      </c>
      <c r="E110" s="20">
        <v>0</v>
      </c>
      <c r="F110" s="20">
        <v>0</v>
      </c>
      <c r="G110" s="20">
        <v>0</v>
      </c>
      <c r="H110" s="20">
        <v>1</v>
      </c>
      <c r="I110" s="18">
        <v>6.398</v>
      </c>
      <c r="J110" s="18">
        <v>17.053</v>
      </c>
      <c r="K110" s="21">
        <v>0</v>
      </c>
      <c r="L110" s="21">
        <v>2</v>
      </c>
      <c r="M110" s="21">
        <v>1</v>
      </c>
      <c r="N110" s="21">
        <v>-1</v>
      </c>
      <c r="O110" s="21">
        <v>0</v>
      </c>
      <c r="P110" s="21">
        <v>-20.149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399244</v>
      </c>
      <c r="B111" s="20" t="s">
        <v>269</v>
      </c>
      <c r="C111" s="20">
        <v>592.042</v>
      </c>
      <c r="D111" s="20">
        <v>664.309</v>
      </c>
      <c r="E111" s="20">
        <v>0</v>
      </c>
      <c r="F111" s="20">
        <v>0</v>
      </c>
      <c r="G111" s="20">
        <v>0</v>
      </c>
      <c r="H111" s="20">
        <v>1</v>
      </c>
      <c r="I111" s="18">
        <v>0.647</v>
      </c>
      <c r="J111" s="18">
        <v>11.455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-1.883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399267</v>
      </c>
      <c r="B112" s="20" t="s">
        <v>270</v>
      </c>
      <c r="C112" s="20">
        <v>1982.736</v>
      </c>
      <c r="D112" s="20">
        <v>2475.654</v>
      </c>
      <c r="E112" s="20">
        <v>0</v>
      </c>
      <c r="F112" s="20">
        <v>0</v>
      </c>
      <c r="G112" s="20">
        <v>0</v>
      </c>
      <c r="H112" s="20">
        <v>1</v>
      </c>
      <c r="I112" s="18">
        <v>2.512</v>
      </c>
      <c r="J112" s="18">
        <v>21.923</v>
      </c>
      <c r="K112" s="21">
        <v>4</v>
      </c>
      <c r="L112" s="21">
        <v>2</v>
      </c>
      <c r="M112" s="21">
        <v>0</v>
      </c>
      <c r="N112" s="21">
        <v>0</v>
      </c>
      <c r="O112" s="21">
        <v>0</v>
      </c>
      <c r="P112" s="21">
        <v>-22.382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399268</v>
      </c>
      <c r="B113" s="20" t="s">
        <v>271</v>
      </c>
      <c r="C113" s="20">
        <v>1856.861</v>
      </c>
      <c r="D113" s="20">
        <v>2294.713</v>
      </c>
      <c r="E113" s="20">
        <v>0</v>
      </c>
      <c r="F113" s="20">
        <v>0</v>
      </c>
      <c r="G113" s="20">
        <v>0</v>
      </c>
      <c r="H113" s="20">
        <v>1</v>
      </c>
      <c r="I113" s="18">
        <v>2.096</v>
      </c>
      <c r="J113" s="18">
        <v>20.777</v>
      </c>
      <c r="K113" s="21">
        <v>2</v>
      </c>
      <c r="L113" s="21">
        <v>2</v>
      </c>
      <c r="M113" s="21">
        <v>0</v>
      </c>
      <c r="N113" s="21">
        <v>0</v>
      </c>
      <c r="O113" s="21">
        <v>0</v>
      </c>
      <c r="P113" s="21">
        <v>12.546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20">
        <v>399289</v>
      </c>
      <c r="B114" s="20" t="s">
        <v>272</v>
      </c>
      <c r="C114" s="20">
        <v>120.362</v>
      </c>
      <c r="D114" s="20">
        <v>121.217</v>
      </c>
      <c r="E114" s="20">
        <v>0</v>
      </c>
      <c r="F114" s="20">
        <v>0</v>
      </c>
      <c r="G114" s="20">
        <v>0</v>
      </c>
      <c r="H114" s="20">
        <v>1</v>
      </c>
      <c r="I114" s="18">
        <v>0.222</v>
      </c>
      <c r="J114" s="18">
        <v>0.926</v>
      </c>
      <c r="K114" s="21">
        <v>1</v>
      </c>
      <c r="L114" s="21">
        <v>2</v>
      </c>
      <c r="M114" s="21">
        <v>1</v>
      </c>
      <c r="N114" s="21">
        <v>-1</v>
      </c>
      <c r="O114" s="21">
        <v>0</v>
      </c>
      <c r="P114" s="21">
        <v>-10.773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399292</v>
      </c>
      <c r="B115" s="20" t="s">
        <v>273</v>
      </c>
      <c r="C115" s="20">
        <v>1376.181</v>
      </c>
      <c r="D115" s="20">
        <v>1590.197</v>
      </c>
      <c r="E115" s="20">
        <v>0</v>
      </c>
      <c r="F115" s="20">
        <v>0</v>
      </c>
      <c r="G115" s="20">
        <v>0</v>
      </c>
      <c r="H115" s="20">
        <v>1</v>
      </c>
      <c r="I115" s="18">
        <v>0.717</v>
      </c>
      <c r="J115" s="18">
        <v>14.079</v>
      </c>
      <c r="K115" s="21">
        <v>4</v>
      </c>
      <c r="L115" s="21">
        <v>2</v>
      </c>
      <c r="M115" s="21">
        <v>0</v>
      </c>
      <c r="N115" s="21">
        <v>1</v>
      </c>
      <c r="O115" s="21">
        <v>0</v>
      </c>
      <c r="P115" s="21">
        <v>-20.57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399297</v>
      </c>
      <c r="B116" s="20" t="s">
        <v>274</v>
      </c>
      <c r="C116" s="20">
        <v>5795.778</v>
      </c>
      <c r="D116" s="20">
        <v>6497.509</v>
      </c>
      <c r="E116" s="20">
        <v>0</v>
      </c>
      <c r="F116" s="20">
        <v>0</v>
      </c>
      <c r="G116" s="20">
        <v>0</v>
      </c>
      <c r="H116" s="20">
        <v>1</v>
      </c>
      <c r="I116" s="18">
        <v>0.308</v>
      </c>
      <c r="J116" s="18">
        <v>11.074</v>
      </c>
      <c r="K116" s="21">
        <v>4</v>
      </c>
      <c r="L116" s="21">
        <v>2</v>
      </c>
      <c r="M116" s="21">
        <v>0</v>
      </c>
      <c r="N116" s="21">
        <v>1</v>
      </c>
      <c r="O116" s="21">
        <v>0</v>
      </c>
      <c r="P116" s="21">
        <v>21.212</v>
      </c>
      <c r="Q116" s="21">
        <v>0</v>
      </c>
      <c r="R116" s="21">
        <v>1</v>
      </c>
      <c r="S116" s="22"/>
      <c r="T116" s="22"/>
      <c r="U116" s="22"/>
      <c r="V116" s="22"/>
      <c r="W116" s="22"/>
    </row>
    <row r="117" ht="16.5" spans="1:23">
      <c r="A117" s="20">
        <v>399298</v>
      </c>
      <c r="B117" s="20" t="s">
        <v>275</v>
      </c>
      <c r="C117" s="20">
        <v>213.163</v>
      </c>
      <c r="D117" s="20">
        <v>214.314</v>
      </c>
      <c r="E117" s="20">
        <v>0</v>
      </c>
      <c r="F117" s="20">
        <v>0</v>
      </c>
      <c r="G117" s="20">
        <v>0</v>
      </c>
      <c r="H117" s="20">
        <v>1</v>
      </c>
      <c r="I117" s="18">
        <v>0.392</v>
      </c>
      <c r="J117" s="18">
        <v>0.927</v>
      </c>
      <c r="K117" s="21">
        <v>4</v>
      </c>
      <c r="L117" s="21">
        <v>2</v>
      </c>
      <c r="M117" s="21">
        <v>0</v>
      </c>
      <c r="N117" s="21">
        <v>1</v>
      </c>
      <c r="O117" s="21">
        <v>0</v>
      </c>
      <c r="P117" s="21">
        <v>-4.887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399299</v>
      </c>
      <c r="B118" s="20" t="s">
        <v>276</v>
      </c>
      <c r="C118" s="20">
        <v>245.217</v>
      </c>
      <c r="D118" s="20">
        <v>246.774</v>
      </c>
      <c r="E118" s="20">
        <v>0</v>
      </c>
      <c r="F118" s="20">
        <v>0</v>
      </c>
      <c r="G118" s="20">
        <v>0</v>
      </c>
      <c r="H118" s="20">
        <v>1</v>
      </c>
      <c r="I118" s="18">
        <v>0.414</v>
      </c>
      <c r="J118" s="18">
        <v>1.043</v>
      </c>
      <c r="K118" s="21">
        <v>4</v>
      </c>
      <c r="L118" s="21">
        <v>2</v>
      </c>
      <c r="M118" s="21">
        <v>0</v>
      </c>
      <c r="N118" s="21">
        <v>0</v>
      </c>
      <c r="O118" s="21">
        <v>0</v>
      </c>
      <c r="P118" s="21">
        <v>-31.399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399301</v>
      </c>
      <c r="B119" s="20" t="s">
        <v>277</v>
      </c>
      <c r="C119" s="20">
        <v>217.009</v>
      </c>
      <c r="D119" s="20">
        <v>218.181</v>
      </c>
      <c r="E119" s="20">
        <v>0</v>
      </c>
      <c r="F119" s="20">
        <v>0</v>
      </c>
      <c r="G119" s="20">
        <v>0</v>
      </c>
      <c r="H119" s="20">
        <v>1</v>
      </c>
      <c r="I119" s="18">
        <v>0.393</v>
      </c>
      <c r="J119" s="18">
        <v>0.928</v>
      </c>
      <c r="K119" s="21">
        <v>4</v>
      </c>
      <c r="L119" s="21">
        <v>2</v>
      </c>
      <c r="M119" s="21">
        <v>0</v>
      </c>
      <c r="N119" s="21">
        <v>1</v>
      </c>
      <c r="O119" s="21">
        <v>0</v>
      </c>
      <c r="P119" s="21">
        <v>-20.479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399302</v>
      </c>
      <c r="B120" s="20" t="s">
        <v>278</v>
      </c>
      <c r="C120" s="20">
        <v>220.185</v>
      </c>
      <c r="D120" s="20">
        <v>221.162</v>
      </c>
      <c r="E120" s="20">
        <v>0</v>
      </c>
      <c r="F120" s="20">
        <v>0</v>
      </c>
      <c r="G120" s="20">
        <v>0</v>
      </c>
      <c r="H120" s="20">
        <v>1</v>
      </c>
      <c r="I120" s="18">
        <v>0.24</v>
      </c>
      <c r="J120" s="18">
        <v>0.681</v>
      </c>
      <c r="K120" s="21">
        <v>4</v>
      </c>
      <c r="L120" s="21">
        <v>2</v>
      </c>
      <c r="M120" s="21">
        <v>0</v>
      </c>
      <c r="N120" s="21">
        <v>1</v>
      </c>
      <c r="O120" s="21">
        <v>-1</v>
      </c>
      <c r="P120" s="21">
        <v>-42.392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399303</v>
      </c>
      <c r="B121" s="20" t="s">
        <v>279</v>
      </c>
      <c r="C121" s="20">
        <v>9193.708</v>
      </c>
      <c r="D121" s="20">
        <v>10691.627</v>
      </c>
      <c r="E121" s="20">
        <v>0</v>
      </c>
      <c r="F121" s="20">
        <v>0</v>
      </c>
      <c r="G121" s="20">
        <v>0</v>
      </c>
      <c r="H121" s="20">
        <v>1</v>
      </c>
      <c r="I121" s="18">
        <v>0.143</v>
      </c>
      <c r="J121" s="18">
        <v>14.133</v>
      </c>
      <c r="K121" s="21">
        <v>0</v>
      </c>
      <c r="L121" s="21">
        <v>2</v>
      </c>
      <c r="M121" s="21">
        <v>0</v>
      </c>
      <c r="N121" s="21">
        <v>0</v>
      </c>
      <c r="O121" s="21">
        <v>1</v>
      </c>
      <c r="P121" s="21">
        <v>2.195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399307</v>
      </c>
      <c r="B122" s="20" t="s">
        <v>280</v>
      </c>
      <c r="C122" s="20">
        <v>343.83</v>
      </c>
      <c r="D122" s="20">
        <v>377.994</v>
      </c>
      <c r="E122" s="20">
        <v>0</v>
      </c>
      <c r="F122" s="20">
        <v>0</v>
      </c>
      <c r="G122" s="20">
        <v>0</v>
      </c>
      <c r="H122" s="20">
        <v>1</v>
      </c>
      <c r="I122" s="18">
        <v>0.092</v>
      </c>
      <c r="J122" s="18">
        <v>9.122</v>
      </c>
      <c r="K122" s="21">
        <v>4</v>
      </c>
      <c r="L122" s="21">
        <v>2</v>
      </c>
      <c r="M122" s="21">
        <v>0</v>
      </c>
      <c r="N122" s="21">
        <v>1</v>
      </c>
      <c r="O122" s="21">
        <v>0</v>
      </c>
      <c r="P122" s="21">
        <v>-24.029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399315</v>
      </c>
      <c r="B123" s="20" t="s">
        <v>281</v>
      </c>
      <c r="C123" s="20">
        <v>4365.405</v>
      </c>
      <c r="D123" s="20">
        <v>5121.756</v>
      </c>
      <c r="E123" s="20">
        <v>0</v>
      </c>
      <c r="F123" s="20">
        <v>0</v>
      </c>
      <c r="G123" s="20">
        <v>0</v>
      </c>
      <c r="H123" s="20">
        <v>1</v>
      </c>
      <c r="I123" s="18">
        <v>2.672</v>
      </c>
      <c r="J123" s="18">
        <v>17.045</v>
      </c>
      <c r="K123" s="21">
        <v>3</v>
      </c>
      <c r="L123" s="21">
        <v>2</v>
      </c>
      <c r="M123" s="21">
        <v>0</v>
      </c>
      <c r="N123" s="21">
        <v>0</v>
      </c>
      <c r="O123" s="21">
        <v>0</v>
      </c>
      <c r="P123" s="21">
        <v>32.106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399316</v>
      </c>
      <c r="B124" s="20" t="s">
        <v>282</v>
      </c>
      <c r="C124" s="20">
        <v>5546.577</v>
      </c>
      <c r="D124" s="20">
        <v>6526.826</v>
      </c>
      <c r="E124" s="20">
        <v>0</v>
      </c>
      <c r="F124" s="20">
        <v>0</v>
      </c>
      <c r="G124" s="20">
        <v>0</v>
      </c>
      <c r="H124" s="20">
        <v>1</v>
      </c>
      <c r="I124" s="18">
        <v>0.206</v>
      </c>
      <c r="J124" s="18">
        <v>15.194</v>
      </c>
      <c r="K124" s="21">
        <v>4</v>
      </c>
      <c r="L124" s="21">
        <v>2</v>
      </c>
      <c r="M124" s="21">
        <v>0</v>
      </c>
      <c r="N124" s="21">
        <v>0</v>
      </c>
      <c r="O124" s="21">
        <v>0</v>
      </c>
      <c r="P124" s="21">
        <v>-44.103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399319</v>
      </c>
      <c r="B125" s="20" t="s">
        <v>283</v>
      </c>
      <c r="C125" s="20">
        <v>2934.772</v>
      </c>
      <c r="D125" s="20">
        <v>3748.964</v>
      </c>
      <c r="E125" s="20">
        <v>0</v>
      </c>
      <c r="F125" s="20">
        <v>0</v>
      </c>
      <c r="G125" s="20">
        <v>0</v>
      </c>
      <c r="H125" s="20">
        <v>1</v>
      </c>
      <c r="I125" s="18">
        <v>7.591</v>
      </c>
      <c r="J125" s="18">
        <v>27.66</v>
      </c>
      <c r="K125" s="21">
        <v>4</v>
      </c>
      <c r="L125" s="21">
        <v>2</v>
      </c>
      <c r="M125" s="21">
        <v>0</v>
      </c>
      <c r="N125" s="21">
        <v>1</v>
      </c>
      <c r="O125" s="21">
        <v>0</v>
      </c>
      <c r="P125" s="21">
        <v>6.484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399326</v>
      </c>
      <c r="B126" s="20" t="s">
        <v>284</v>
      </c>
      <c r="C126" s="20">
        <v>5445.306</v>
      </c>
      <c r="D126" s="20">
        <v>6647.328</v>
      </c>
      <c r="E126" s="20">
        <v>0</v>
      </c>
      <c r="F126" s="20">
        <v>0</v>
      </c>
      <c r="G126" s="20">
        <v>0</v>
      </c>
      <c r="H126" s="20">
        <v>1</v>
      </c>
      <c r="I126" s="18">
        <v>1.176</v>
      </c>
      <c r="J126" s="18">
        <v>19.046</v>
      </c>
      <c r="K126" s="21">
        <v>3</v>
      </c>
      <c r="L126" s="21">
        <v>0</v>
      </c>
      <c r="M126" s="21">
        <v>0</v>
      </c>
      <c r="N126" s="21">
        <v>0</v>
      </c>
      <c r="O126" s="21">
        <v>0</v>
      </c>
      <c r="P126" s="21">
        <v>-0.93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399335</v>
      </c>
      <c r="B127" s="20" t="s">
        <v>285</v>
      </c>
      <c r="C127" s="20">
        <v>4032.459</v>
      </c>
      <c r="D127" s="20">
        <v>4631.098</v>
      </c>
      <c r="E127" s="20">
        <v>0</v>
      </c>
      <c r="F127" s="20">
        <v>0</v>
      </c>
      <c r="G127" s="20">
        <v>0</v>
      </c>
      <c r="H127" s="20">
        <v>1</v>
      </c>
      <c r="I127" s="18">
        <v>0.536</v>
      </c>
      <c r="J127" s="18">
        <v>13.393</v>
      </c>
      <c r="K127" s="21">
        <v>4</v>
      </c>
      <c r="L127" s="21">
        <v>2</v>
      </c>
      <c r="M127" s="21">
        <v>0</v>
      </c>
      <c r="N127" s="21">
        <v>1</v>
      </c>
      <c r="O127" s="21">
        <v>0</v>
      </c>
      <c r="P127" s="21">
        <v>-22.002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399348</v>
      </c>
      <c r="B128" s="20" t="s">
        <v>286</v>
      </c>
      <c r="C128" s="20">
        <v>6233.184</v>
      </c>
      <c r="D128" s="20">
        <v>6804.913</v>
      </c>
      <c r="E128" s="20">
        <v>0</v>
      </c>
      <c r="F128" s="20">
        <v>0</v>
      </c>
      <c r="G128" s="20">
        <v>0</v>
      </c>
      <c r="H128" s="20">
        <v>1</v>
      </c>
      <c r="I128" s="18">
        <v>0.728</v>
      </c>
      <c r="J128" s="18">
        <v>9.069</v>
      </c>
      <c r="K128" s="21">
        <v>4</v>
      </c>
      <c r="L128" s="21">
        <v>2</v>
      </c>
      <c r="M128" s="21">
        <v>0</v>
      </c>
      <c r="N128" s="21">
        <v>1</v>
      </c>
      <c r="O128" s="21">
        <v>0</v>
      </c>
      <c r="P128" s="21">
        <v>-25.966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399365</v>
      </c>
      <c r="B129" s="20" t="s">
        <v>287</v>
      </c>
      <c r="C129" s="20">
        <v>12575.64</v>
      </c>
      <c r="D129" s="20">
        <v>14414.826</v>
      </c>
      <c r="E129" s="20">
        <v>0</v>
      </c>
      <c r="F129" s="20">
        <v>0</v>
      </c>
      <c r="G129" s="20">
        <v>0</v>
      </c>
      <c r="H129" s="20">
        <v>1</v>
      </c>
      <c r="I129" s="18">
        <v>4.499</v>
      </c>
      <c r="J129" s="18">
        <v>16.684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-23.303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399366</v>
      </c>
      <c r="B130" s="20" t="s">
        <v>288</v>
      </c>
      <c r="C130" s="20">
        <v>2325.41</v>
      </c>
      <c r="D130" s="20">
        <v>3049.381</v>
      </c>
      <c r="E130" s="20">
        <v>0</v>
      </c>
      <c r="F130" s="20">
        <v>0</v>
      </c>
      <c r="G130" s="20">
        <v>0</v>
      </c>
      <c r="H130" s="20">
        <v>1</v>
      </c>
      <c r="I130" s="18">
        <v>2.893</v>
      </c>
      <c r="J130" s="18">
        <v>25.948</v>
      </c>
      <c r="K130" s="21">
        <v>4</v>
      </c>
      <c r="L130" s="21">
        <v>2</v>
      </c>
      <c r="M130" s="21">
        <v>0</v>
      </c>
      <c r="N130" s="21">
        <v>1</v>
      </c>
      <c r="O130" s="21">
        <v>-1</v>
      </c>
      <c r="P130" s="21">
        <v>-43.909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399371</v>
      </c>
      <c r="B131" s="20" t="s">
        <v>289</v>
      </c>
      <c r="C131" s="20">
        <v>6909.117</v>
      </c>
      <c r="D131" s="20">
        <v>7425.425</v>
      </c>
      <c r="E131" s="20">
        <v>0</v>
      </c>
      <c r="F131" s="20">
        <v>0</v>
      </c>
      <c r="G131" s="20">
        <v>0</v>
      </c>
      <c r="H131" s="20">
        <v>1</v>
      </c>
      <c r="I131" s="18">
        <v>0.869</v>
      </c>
      <c r="J131" s="18">
        <v>7.762</v>
      </c>
      <c r="K131" s="21">
        <v>0</v>
      </c>
      <c r="L131" s="21">
        <v>2</v>
      </c>
      <c r="M131" s="21">
        <v>1</v>
      </c>
      <c r="N131" s="21">
        <v>-1</v>
      </c>
      <c r="O131" s="21">
        <v>0</v>
      </c>
      <c r="P131" s="21">
        <v>-10.999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399374</v>
      </c>
      <c r="B132" s="20" t="s">
        <v>290</v>
      </c>
      <c r="C132" s="20">
        <v>4147.823</v>
      </c>
      <c r="D132" s="20">
        <v>4975.209</v>
      </c>
      <c r="E132" s="20">
        <v>0</v>
      </c>
      <c r="F132" s="20">
        <v>0</v>
      </c>
      <c r="G132" s="20">
        <v>0</v>
      </c>
      <c r="H132" s="20">
        <v>1</v>
      </c>
      <c r="I132" s="18">
        <v>5.657</v>
      </c>
      <c r="J132" s="18">
        <v>21.347</v>
      </c>
      <c r="K132" s="21">
        <v>1</v>
      </c>
      <c r="L132" s="21">
        <v>2</v>
      </c>
      <c r="M132" s="21">
        <v>0</v>
      </c>
      <c r="N132" s="21">
        <v>0</v>
      </c>
      <c r="O132" s="21">
        <v>0</v>
      </c>
      <c r="P132" s="21">
        <v>-18.363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399375</v>
      </c>
      <c r="B133" s="20" t="s">
        <v>291</v>
      </c>
      <c r="C133" s="20">
        <v>5506.649</v>
      </c>
      <c r="D133" s="20">
        <v>6384.682</v>
      </c>
      <c r="E133" s="20">
        <v>0</v>
      </c>
      <c r="F133" s="20">
        <v>0</v>
      </c>
      <c r="G133" s="20">
        <v>0</v>
      </c>
      <c r="H133" s="20">
        <v>1</v>
      </c>
      <c r="I133" s="18">
        <v>7.06</v>
      </c>
      <c r="J133" s="18">
        <v>19.842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16.369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0">
        <v>399376</v>
      </c>
      <c r="B134" s="20" t="s">
        <v>292</v>
      </c>
      <c r="C134" s="20">
        <v>5742.184</v>
      </c>
      <c r="D134" s="20">
        <v>6913.85</v>
      </c>
      <c r="E134" s="20">
        <v>0</v>
      </c>
      <c r="F134" s="20">
        <v>0</v>
      </c>
      <c r="G134" s="20">
        <v>0</v>
      </c>
      <c r="H134" s="20">
        <v>1</v>
      </c>
      <c r="I134" s="18">
        <v>0.592</v>
      </c>
      <c r="J134" s="18">
        <v>17.438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-14.114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399377</v>
      </c>
      <c r="B135" s="20" t="s">
        <v>293</v>
      </c>
      <c r="C135" s="20">
        <v>7357.727</v>
      </c>
      <c r="D135" s="20">
        <v>8215.327</v>
      </c>
      <c r="E135" s="20">
        <v>0</v>
      </c>
      <c r="F135" s="20">
        <v>0</v>
      </c>
      <c r="G135" s="20">
        <v>0</v>
      </c>
      <c r="H135" s="20">
        <v>1</v>
      </c>
      <c r="I135" s="18">
        <v>0.996</v>
      </c>
      <c r="J135" s="18">
        <v>11.331</v>
      </c>
      <c r="K135" s="21">
        <v>4</v>
      </c>
      <c r="L135" s="21">
        <v>2</v>
      </c>
      <c r="M135" s="21">
        <v>-1</v>
      </c>
      <c r="N135" s="21">
        <v>1</v>
      </c>
      <c r="O135" s="21">
        <v>0</v>
      </c>
      <c r="P135" s="21">
        <v>4.142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399381</v>
      </c>
      <c r="B136" s="20" t="s">
        <v>294</v>
      </c>
      <c r="C136" s="20">
        <v>2892.259</v>
      </c>
      <c r="D136" s="20">
        <v>3301.107</v>
      </c>
      <c r="E136" s="20">
        <v>0</v>
      </c>
      <c r="F136" s="20">
        <v>0</v>
      </c>
      <c r="G136" s="20">
        <v>0</v>
      </c>
      <c r="H136" s="20">
        <v>1</v>
      </c>
      <c r="I136" s="18">
        <v>17.575</v>
      </c>
      <c r="J136" s="18">
        <v>27.784</v>
      </c>
      <c r="K136" s="21">
        <v>4</v>
      </c>
      <c r="L136" s="21">
        <v>2</v>
      </c>
      <c r="M136" s="21">
        <v>0</v>
      </c>
      <c r="N136" s="21">
        <v>1</v>
      </c>
      <c r="O136" s="21">
        <v>0</v>
      </c>
      <c r="P136" s="21">
        <v>11.82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399382</v>
      </c>
      <c r="B137" s="20" t="s">
        <v>295</v>
      </c>
      <c r="C137" s="20">
        <v>3257.554</v>
      </c>
      <c r="D137" s="20">
        <v>4258.751</v>
      </c>
      <c r="E137" s="20">
        <v>0</v>
      </c>
      <c r="F137" s="20">
        <v>0</v>
      </c>
      <c r="G137" s="20">
        <v>0</v>
      </c>
      <c r="H137" s="20">
        <v>1</v>
      </c>
      <c r="I137" s="18">
        <v>6.805</v>
      </c>
      <c r="J137" s="18">
        <v>28.714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-1.602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399389</v>
      </c>
      <c r="B138" s="20" t="s">
        <v>296</v>
      </c>
      <c r="C138" s="20">
        <v>6700.463</v>
      </c>
      <c r="D138" s="20">
        <v>8759.313</v>
      </c>
      <c r="E138" s="20">
        <v>0</v>
      </c>
      <c r="F138" s="20">
        <v>0</v>
      </c>
      <c r="G138" s="20">
        <v>0</v>
      </c>
      <c r="H138" s="20">
        <v>1</v>
      </c>
      <c r="I138" s="18">
        <v>2.224</v>
      </c>
      <c r="J138" s="18">
        <v>25.206</v>
      </c>
      <c r="K138" s="21">
        <v>4</v>
      </c>
      <c r="L138" s="21">
        <v>2</v>
      </c>
      <c r="M138" s="21">
        <v>0</v>
      </c>
      <c r="N138" s="21">
        <v>0</v>
      </c>
      <c r="O138" s="21">
        <v>0</v>
      </c>
      <c r="P138" s="21">
        <v>-3.417</v>
      </c>
      <c r="Q138" s="21">
        <v>0</v>
      </c>
      <c r="R138" s="21">
        <v>1</v>
      </c>
      <c r="S138" s="22"/>
      <c r="T138" s="22"/>
      <c r="U138" s="22"/>
      <c r="V138" s="22"/>
      <c r="W138" s="22"/>
    </row>
    <row r="139" ht="16.5" spans="1:23">
      <c r="A139" s="20">
        <v>399395</v>
      </c>
      <c r="B139" s="20" t="s">
        <v>297</v>
      </c>
      <c r="C139" s="20">
        <v>8045.025</v>
      </c>
      <c r="D139" s="20">
        <v>11328.963</v>
      </c>
      <c r="E139" s="20">
        <v>0</v>
      </c>
      <c r="F139" s="20">
        <v>0</v>
      </c>
      <c r="G139" s="20">
        <v>0</v>
      </c>
      <c r="H139" s="20">
        <v>1</v>
      </c>
      <c r="I139" s="18">
        <v>5.136</v>
      </c>
      <c r="J139" s="18">
        <v>32.634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-3.751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399401</v>
      </c>
      <c r="B140" s="20" t="s">
        <v>298</v>
      </c>
      <c r="C140" s="20">
        <v>4426.767</v>
      </c>
      <c r="D140" s="20">
        <v>5194.701</v>
      </c>
      <c r="E140" s="20">
        <v>0</v>
      </c>
      <c r="F140" s="20">
        <v>0</v>
      </c>
      <c r="G140" s="20">
        <v>0</v>
      </c>
      <c r="H140" s="20">
        <v>1</v>
      </c>
      <c r="I140" s="18">
        <v>1.627</v>
      </c>
      <c r="J140" s="18">
        <v>16.169</v>
      </c>
      <c r="K140" s="21">
        <v>4</v>
      </c>
      <c r="L140" s="21">
        <v>2</v>
      </c>
      <c r="M140" s="21">
        <v>0</v>
      </c>
      <c r="N140" s="21">
        <v>1</v>
      </c>
      <c r="O140" s="21">
        <v>0</v>
      </c>
      <c r="P140" s="21">
        <v>-9.81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399404</v>
      </c>
      <c r="B141" s="20" t="s">
        <v>299</v>
      </c>
      <c r="C141" s="20">
        <v>6073.034</v>
      </c>
      <c r="D141" s="20">
        <v>6681.427</v>
      </c>
      <c r="E141" s="20">
        <v>0</v>
      </c>
      <c r="F141" s="20">
        <v>0</v>
      </c>
      <c r="G141" s="20">
        <v>0</v>
      </c>
      <c r="H141" s="20">
        <v>1</v>
      </c>
      <c r="I141" s="18">
        <v>1.799</v>
      </c>
      <c r="J141" s="18">
        <v>10.741</v>
      </c>
      <c r="K141" s="21">
        <v>4</v>
      </c>
      <c r="L141" s="21">
        <v>2</v>
      </c>
      <c r="M141" s="21">
        <v>-1</v>
      </c>
      <c r="N141" s="21">
        <v>1</v>
      </c>
      <c r="O141" s="21">
        <v>0</v>
      </c>
      <c r="P141" s="21">
        <v>-3.432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399406</v>
      </c>
      <c r="B142" s="20" t="s">
        <v>300</v>
      </c>
      <c r="C142" s="20">
        <v>13125.94</v>
      </c>
      <c r="D142" s="20">
        <v>14316.831</v>
      </c>
      <c r="E142" s="20">
        <v>0</v>
      </c>
      <c r="F142" s="20">
        <v>0</v>
      </c>
      <c r="G142" s="20">
        <v>0</v>
      </c>
      <c r="H142" s="20">
        <v>1</v>
      </c>
      <c r="I142" s="18">
        <v>1.978</v>
      </c>
      <c r="J142" s="18">
        <v>10.132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-8.491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399408</v>
      </c>
      <c r="B143" s="20" t="s">
        <v>301</v>
      </c>
      <c r="C143" s="20">
        <v>14817.994</v>
      </c>
      <c r="D143" s="20">
        <v>16253.356</v>
      </c>
      <c r="E143" s="20">
        <v>0</v>
      </c>
      <c r="F143" s="20">
        <v>0</v>
      </c>
      <c r="G143" s="20">
        <v>0</v>
      </c>
      <c r="H143" s="20">
        <v>1</v>
      </c>
      <c r="I143" s="18">
        <v>1.741</v>
      </c>
      <c r="J143" s="18">
        <v>10.419</v>
      </c>
      <c r="K143" s="21">
        <v>3</v>
      </c>
      <c r="L143" s="21">
        <v>2</v>
      </c>
      <c r="M143" s="21">
        <v>0</v>
      </c>
      <c r="N143" s="21">
        <v>-1</v>
      </c>
      <c r="O143" s="21">
        <v>0</v>
      </c>
      <c r="P143" s="21">
        <v>-14.608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399410</v>
      </c>
      <c r="B144" s="20" t="s">
        <v>302</v>
      </c>
      <c r="C144" s="20">
        <v>2480.439</v>
      </c>
      <c r="D144" s="20">
        <v>3183.685</v>
      </c>
      <c r="E144" s="20">
        <v>0</v>
      </c>
      <c r="F144" s="20">
        <v>0</v>
      </c>
      <c r="G144" s="20">
        <v>0</v>
      </c>
      <c r="H144" s="20">
        <v>1</v>
      </c>
      <c r="I144" s="18">
        <v>10.516</v>
      </c>
      <c r="J144" s="18">
        <v>30.282</v>
      </c>
      <c r="K144" s="21">
        <v>0</v>
      </c>
      <c r="L144" s="21">
        <v>2</v>
      </c>
      <c r="M144" s="21">
        <v>1</v>
      </c>
      <c r="N144" s="21">
        <v>-1</v>
      </c>
      <c r="O144" s="21">
        <v>0</v>
      </c>
      <c r="P144" s="21">
        <v>-13.767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399411</v>
      </c>
      <c r="B145" s="20" t="s">
        <v>303</v>
      </c>
      <c r="C145" s="20">
        <v>3395.218</v>
      </c>
      <c r="D145" s="20">
        <v>3678.427</v>
      </c>
      <c r="E145" s="20">
        <v>0</v>
      </c>
      <c r="F145" s="20">
        <v>0</v>
      </c>
      <c r="G145" s="20">
        <v>0</v>
      </c>
      <c r="H145" s="20">
        <v>1</v>
      </c>
      <c r="I145" s="18">
        <v>0.315</v>
      </c>
      <c r="J145" s="18">
        <v>7.99</v>
      </c>
      <c r="K145" s="21">
        <v>4</v>
      </c>
      <c r="L145" s="21">
        <v>2</v>
      </c>
      <c r="M145" s="21">
        <v>0</v>
      </c>
      <c r="N145" s="21">
        <v>1</v>
      </c>
      <c r="O145" s="21">
        <v>0</v>
      </c>
      <c r="P145" s="21">
        <v>-5.303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399416</v>
      </c>
      <c r="B146" s="20" t="s">
        <v>304</v>
      </c>
      <c r="C146" s="20">
        <v>4492.601</v>
      </c>
      <c r="D146" s="20">
        <v>5247.94</v>
      </c>
      <c r="E146" s="20">
        <v>0</v>
      </c>
      <c r="F146" s="20">
        <v>0</v>
      </c>
      <c r="G146" s="20">
        <v>0</v>
      </c>
      <c r="H146" s="20">
        <v>1</v>
      </c>
      <c r="I146" s="18">
        <v>0.589</v>
      </c>
      <c r="J146" s="18">
        <v>14.897</v>
      </c>
      <c r="K146" s="21">
        <v>4</v>
      </c>
      <c r="L146" s="21">
        <v>2</v>
      </c>
      <c r="M146" s="21">
        <v>0</v>
      </c>
      <c r="N146" s="21">
        <v>1</v>
      </c>
      <c r="O146" s="21">
        <v>0</v>
      </c>
      <c r="P146" s="21">
        <v>-6.575</v>
      </c>
      <c r="Q146" s="21">
        <v>0</v>
      </c>
      <c r="R146" s="21">
        <v>1</v>
      </c>
      <c r="S146" s="22"/>
      <c r="T146" s="22"/>
      <c r="U146" s="22"/>
      <c r="V146" s="22"/>
      <c r="W146" s="22"/>
    </row>
    <row r="147" ht="16.5" spans="1:23">
      <c r="A147" s="20">
        <v>399427</v>
      </c>
      <c r="B147" s="20" t="s">
        <v>305</v>
      </c>
      <c r="C147" s="20">
        <v>2139.628</v>
      </c>
      <c r="D147" s="20">
        <v>2475.492</v>
      </c>
      <c r="E147" s="20">
        <v>0</v>
      </c>
      <c r="F147" s="20">
        <v>0</v>
      </c>
      <c r="G147" s="20">
        <v>0</v>
      </c>
      <c r="H147" s="20">
        <v>1</v>
      </c>
      <c r="I147" s="18">
        <v>1.685</v>
      </c>
      <c r="J147" s="18">
        <v>15.024</v>
      </c>
      <c r="K147" s="21">
        <v>4</v>
      </c>
      <c r="L147" s="21">
        <v>2</v>
      </c>
      <c r="M147" s="21">
        <v>0</v>
      </c>
      <c r="N147" s="21">
        <v>1</v>
      </c>
      <c r="O147" s="21">
        <v>0</v>
      </c>
      <c r="P147" s="21">
        <v>-13.982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399428</v>
      </c>
      <c r="B148" s="20" t="s">
        <v>306</v>
      </c>
      <c r="C148" s="20">
        <v>3934.745</v>
      </c>
      <c r="D148" s="20">
        <v>4667.851</v>
      </c>
      <c r="E148" s="20">
        <v>0</v>
      </c>
      <c r="F148" s="20">
        <v>0</v>
      </c>
      <c r="G148" s="20">
        <v>0</v>
      </c>
      <c r="H148" s="20">
        <v>1</v>
      </c>
      <c r="I148" s="18">
        <v>2.424</v>
      </c>
      <c r="J148" s="18">
        <v>17.749</v>
      </c>
      <c r="K148" s="21">
        <v>4</v>
      </c>
      <c r="L148" s="21">
        <v>2</v>
      </c>
      <c r="M148" s="21">
        <v>0</v>
      </c>
      <c r="N148" s="21">
        <v>0</v>
      </c>
      <c r="O148" s="21">
        <v>0</v>
      </c>
      <c r="P148" s="21">
        <v>-10.291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399429</v>
      </c>
      <c r="B149" s="20" t="s">
        <v>307</v>
      </c>
      <c r="C149" s="20">
        <v>1517.958</v>
      </c>
      <c r="D149" s="20">
        <v>1877.065</v>
      </c>
      <c r="E149" s="20">
        <v>0</v>
      </c>
      <c r="F149" s="20">
        <v>0</v>
      </c>
      <c r="G149" s="20">
        <v>0</v>
      </c>
      <c r="H149" s="20">
        <v>1</v>
      </c>
      <c r="I149" s="18">
        <v>7.378</v>
      </c>
      <c r="J149" s="18">
        <v>25.098</v>
      </c>
      <c r="K149" s="21">
        <v>4</v>
      </c>
      <c r="L149" s="21">
        <v>2</v>
      </c>
      <c r="M149" s="21">
        <v>0</v>
      </c>
      <c r="N149" s="21">
        <v>0</v>
      </c>
      <c r="O149" s="21">
        <v>0</v>
      </c>
      <c r="P149" s="21">
        <v>-9.933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399436</v>
      </c>
      <c r="B150" s="20" t="s">
        <v>308</v>
      </c>
      <c r="C150" s="20">
        <v>3770.102</v>
      </c>
      <c r="D150" s="20">
        <v>4405.208</v>
      </c>
      <c r="E150" s="20">
        <v>0</v>
      </c>
      <c r="F150" s="20">
        <v>0</v>
      </c>
      <c r="G150" s="20">
        <v>0</v>
      </c>
      <c r="H150" s="20">
        <v>1</v>
      </c>
      <c r="I150" s="18">
        <v>7.001</v>
      </c>
      <c r="J150" s="18">
        <v>20.409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-14.318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399438</v>
      </c>
      <c r="B151" s="20" t="s">
        <v>309</v>
      </c>
      <c r="C151" s="20">
        <v>1991.186</v>
      </c>
      <c r="D151" s="20">
        <v>2175.422</v>
      </c>
      <c r="E151" s="20">
        <v>0</v>
      </c>
      <c r="F151" s="20">
        <v>0</v>
      </c>
      <c r="G151" s="20">
        <v>0</v>
      </c>
      <c r="H151" s="20">
        <v>1</v>
      </c>
      <c r="I151" s="18">
        <v>0.339</v>
      </c>
      <c r="J151" s="18">
        <v>8.78</v>
      </c>
      <c r="K151" s="21">
        <v>0</v>
      </c>
      <c r="L151" s="21">
        <v>2</v>
      </c>
      <c r="M151" s="21">
        <v>1</v>
      </c>
      <c r="N151" s="21">
        <v>-1</v>
      </c>
      <c r="O151" s="21">
        <v>0</v>
      </c>
      <c r="P151" s="21">
        <v>-4.354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399439</v>
      </c>
      <c r="B152" s="20" t="s">
        <v>310</v>
      </c>
      <c r="C152" s="20">
        <v>1762.188</v>
      </c>
      <c r="D152" s="20">
        <v>2098.942</v>
      </c>
      <c r="E152" s="20">
        <v>0</v>
      </c>
      <c r="F152" s="20">
        <v>0</v>
      </c>
      <c r="G152" s="20">
        <v>0</v>
      </c>
      <c r="H152" s="20">
        <v>1</v>
      </c>
      <c r="I152" s="18">
        <v>24.703</v>
      </c>
      <c r="J152" s="18">
        <v>36.783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-19.496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399440</v>
      </c>
      <c r="B153" s="20" t="s">
        <v>311</v>
      </c>
      <c r="C153" s="20">
        <v>1366.077</v>
      </c>
      <c r="D153" s="20">
        <v>1578.69</v>
      </c>
      <c r="E153" s="20">
        <v>0</v>
      </c>
      <c r="F153" s="20">
        <v>0</v>
      </c>
      <c r="G153" s="20">
        <v>0</v>
      </c>
      <c r="H153" s="20">
        <v>1</v>
      </c>
      <c r="I153" s="18">
        <v>4.795</v>
      </c>
      <c r="J153" s="18">
        <v>17.617</v>
      </c>
      <c r="K153" s="21">
        <v>4</v>
      </c>
      <c r="L153" s="21">
        <v>2</v>
      </c>
      <c r="M153" s="21">
        <v>0</v>
      </c>
      <c r="N153" s="21">
        <v>0</v>
      </c>
      <c r="O153" s="21">
        <v>0</v>
      </c>
      <c r="P153" s="21">
        <v>-9.186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399551</v>
      </c>
      <c r="B154" s="20" t="s">
        <v>312</v>
      </c>
      <c r="C154" s="20">
        <v>9329.873</v>
      </c>
      <c r="D154" s="20">
        <v>11498.614</v>
      </c>
      <c r="E154" s="20">
        <v>0</v>
      </c>
      <c r="F154" s="20">
        <v>0</v>
      </c>
      <c r="G154" s="20">
        <v>0</v>
      </c>
      <c r="H154" s="20">
        <v>1</v>
      </c>
      <c r="I154" s="18">
        <v>0.806</v>
      </c>
      <c r="J154" s="18">
        <v>19.515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-8.247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399604</v>
      </c>
      <c r="B155" s="20" t="s">
        <v>313</v>
      </c>
      <c r="C155" s="20">
        <v>1926.959</v>
      </c>
      <c r="D155" s="20">
        <v>2130.073</v>
      </c>
      <c r="E155" s="20">
        <v>0</v>
      </c>
      <c r="F155" s="20">
        <v>0</v>
      </c>
      <c r="G155" s="20">
        <v>0</v>
      </c>
      <c r="H155" s="20">
        <v>1</v>
      </c>
      <c r="I155" s="18">
        <v>2.209</v>
      </c>
      <c r="J155" s="18">
        <v>11.534</v>
      </c>
      <c r="K155" s="21">
        <v>4</v>
      </c>
      <c r="L155" s="21">
        <v>2</v>
      </c>
      <c r="M155" s="21">
        <v>0</v>
      </c>
      <c r="N155" s="21">
        <v>1</v>
      </c>
      <c r="O155" s="21">
        <v>0</v>
      </c>
      <c r="P155" s="21">
        <v>-8.472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399613</v>
      </c>
      <c r="B156" s="20" t="s">
        <v>314</v>
      </c>
      <c r="C156" s="20">
        <v>3110.342</v>
      </c>
      <c r="D156" s="20">
        <v>3711.973</v>
      </c>
      <c r="E156" s="20">
        <v>0</v>
      </c>
      <c r="F156" s="20">
        <v>0</v>
      </c>
      <c r="G156" s="20">
        <v>0</v>
      </c>
      <c r="H156" s="20">
        <v>1</v>
      </c>
      <c r="I156" s="18">
        <v>18.71</v>
      </c>
      <c r="J156" s="18">
        <v>31.885</v>
      </c>
      <c r="K156" s="21">
        <v>4</v>
      </c>
      <c r="L156" s="21">
        <v>2</v>
      </c>
      <c r="M156" s="21">
        <v>0</v>
      </c>
      <c r="N156" s="21">
        <v>1</v>
      </c>
      <c r="O156" s="21">
        <v>0</v>
      </c>
      <c r="P156" s="21">
        <v>-7.745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399614</v>
      </c>
      <c r="B157" s="20" t="s">
        <v>315</v>
      </c>
      <c r="C157" s="20">
        <v>3192.336</v>
      </c>
      <c r="D157" s="20">
        <v>4158.655</v>
      </c>
      <c r="E157" s="20">
        <v>0</v>
      </c>
      <c r="F157" s="20">
        <v>0</v>
      </c>
      <c r="G157" s="20">
        <v>0</v>
      </c>
      <c r="H157" s="20">
        <v>1</v>
      </c>
      <c r="I157" s="18">
        <v>7.066</v>
      </c>
      <c r="J157" s="18">
        <v>28.661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-7.244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399621</v>
      </c>
      <c r="B158" s="20" t="s">
        <v>316</v>
      </c>
      <c r="C158" s="20">
        <v>9530.135</v>
      </c>
      <c r="D158" s="20">
        <v>13517.944</v>
      </c>
      <c r="E158" s="20">
        <v>0</v>
      </c>
      <c r="F158" s="20">
        <v>0</v>
      </c>
      <c r="G158" s="20">
        <v>0</v>
      </c>
      <c r="H158" s="20">
        <v>1</v>
      </c>
      <c r="I158" s="18">
        <v>0.587</v>
      </c>
      <c r="J158" s="18">
        <v>29.914</v>
      </c>
      <c r="K158" s="21">
        <v>4</v>
      </c>
      <c r="L158" s="21">
        <v>2</v>
      </c>
      <c r="M158" s="21">
        <v>0</v>
      </c>
      <c r="N158" s="21">
        <v>0</v>
      </c>
      <c r="O158" s="21">
        <v>0</v>
      </c>
      <c r="P158" s="21">
        <v>-5.364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399622</v>
      </c>
      <c r="B159" s="20" t="s">
        <v>317</v>
      </c>
      <c r="C159" s="20">
        <v>1674.911</v>
      </c>
      <c r="D159" s="20">
        <v>1858.519</v>
      </c>
      <c r="E159" s="20">
        <v>0</v>
      </c>
      <c r="F159" s="20">
        <v>0</v>
      </c>
      <c r="G159" s="20">
        <v>0</v>
      </c>
      <c r="H159" s="20">
        <v>1</v>
      </c>
      <c r="I159" s="18">
        <v>4.417</v>
      </c>
      <c r="J159" s="18">
        <v>13.86</v>
      </c>
      <c r="K159" s="21">
        <v>4</v>
      </c>
      <c r="L159" s="21">
        <v>2</v>
      </c>
      <c r="M159" s="21">
        <v>0</v>
      </c>
      <c r="N159" s="21">
        <v>1</v>
      </c>
      <c r="O159" s="21">
        <v>-1</v>
      </c>
      <c r="P159" s="21">
        <v>-11.016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399628</v>
      </c>
      <c r="B160" s="20" t="s">
        <v>318</v>
      </c>
      <c r="C160" s="20">
        <v>2192.05</v>
      </c>
      <c r="D160" s="20">
        <v>2582.457</v>
      </c>
      <c r="E160" s="20">
        <v>0</v>
      </c>
      <c r="F160" s="20">
        <v>0</v>
      </c>
      <c r="G160" s="20">
        <v>0</v>
      </c>
      <c r="H160" s="20">
        <v>1</v>
      </c>
      <c r="I160" s="18">
        <v>0.939</v>
      </c>
      <c r="J160" s="18">
        <v>15.915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-9.364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399629</v>
      </c>
      <c r="B161" s="20" t="s">
        <v>319</v>
      </c>
      <c r="C161" s="20">
        <v>2760.266</v>
      </c>
      <c r="D161" s="20">
        <v>3071.639</v>
      </c>
      <c r="E161" s="20">
        <v>0</v>
      </c>
      <c r="F161" s="20">
        <v>0</v>
      </c>
      <c r="G161" s="20">
        <v>0</v>
      </c>
      <c r="H161" s="20">
        <v>1</v>
      </c>
      <c r="I161" s="18">
        <v>1.119</v>
      </c>
      <c r="J161" s="18">
        <v>11.143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-10.441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399631</v>
      </c>
      <c r="B162" s="20" t="s">
        <v>320</v>
      </c>
      <c r="C162" s="20">
        <v>2163.24</v>
      </c>
      <c r="D162" s="20">
        <v>2349.443</v>
      </c>
      <c r="E162" s="20">
        <v>0</v>
      </c>
      <c r="F162" s="20">
        <v>0</v>
      </c>
      <c r="G162" s="20">
        <v>0</v>
      </c>
      <c r="H162" s="20">
        <v>1</v>
      </c>
      <c r="I162" s="18">
        <v>0.139</v>
      </c>
      <c r="J162" s="18">
        <v>8.053</v>
      </c>
      <c r="K162" s="21">
        <v>4</v>
      </c>
      <c r="L162" s="21">
        <v>2</v>
      </c>
      <c r="M162" s="21">
        <v>0</v>
      </c>
      <c r="N162" s="21">
        <v>0</v>
      </c>
      <c r="O162" s="21">
        <v>0</v>
      </c>
      <c r="P162" s="21">
        <v>-9.57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399633</v>
      </c>
      <c r="B163" s="20" t="s">
        <v>321</v>
      </c>
      <c r="C163" s="20">
        <v>5746.668</v>
      </c>
      <c r="D163" s="20">
        <v>6661.966</v>
      </c>
      <c r="E163" s="20">
        <v>0</v>
      </c>
      <c r="F163" s="20">
        <v>0</v>
      </c>
      <c r="G163" s="20">
        <v>0</v>
      </c>
      <c r="H163" s="20">
        <v>1</v>
      </c>
      <c r="I163" s="18">
        <v>0.203</v>
      </c>
      <c r="J163" s="18">
        <v>13.914</v>
      </c>
      <c r="K163" s="21">
        <v>4</v>
      </c>
      <c r="L163" s="21">
        <v>2</v>
      </c>
      <c r="M163" s="21">
        <v>0</v>
      </c>
      <c r="N163" s="21">
        <v>0</v>
      </c>
      <c r="O163" s="21">
        <v>-1</v>
      </c>
      <c r="P163" s="21">
        <v>-10.422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399639</v>
      </c>
      <c r="B164" s="20" t="s">
        <v>322</v>
      </c>
      <c r="C164" s="20">
        <v>1990.605</v>
      </c>
      <c r="D164" s="20">
        <v>2485.861</v>
      </c>
      <c r="E164" s="20">
        <v>0</v>
      </c>
      <c r="F164" s="20">
        <v>0</v>
      </c>
      <c r="G164" s="20">
        <v>0</v>
      </c>
      <c r="H164" s="20">
        <v>1</v>
      </c>
      <c r="I164" s="18">
        <v>3.549</v>
      </c>
      <c r="J164" s="18">
        <v>22.765</v>
      </c>
      <c r="K164" s="21">
        <v>4</v>
      </c>
      <c r="L164" s="21">
        <v>2</v>
      </c>
      <c r="M164" s="21">
        <v>0</v>
      </c>
      <c r="N164" s="21">
        <v>1</v>
      </c>
      <c r="O164" s="21">
        <v>0</v>
      </c>
      <c r="P164" s="21">
        <v>-33.67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399644</v>
      </c>
      <c r="B165" s="20" t="s">
        <v>323</v>
      </c>
      <c r="C165" s="20">
        <v>3418.042</v>
      </c>
      <c r="D165" s="20">
        <v>3743.457</v>
      </c>
      <c r="E165" s="20">
        <v>0</v>
      </c>
      <c r="F165" s="20">
        <v>0</v>
      </c>
      <c r="G165" s="20">
        <v>0</v>
      </c>
      <c r="H165" s="20">
        <v>1</v>
      </c>
      <c r="I165" s="18">
        <v>0.388</v>
      </c>
      <c r="J165" s="18">
        <v>9.047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-12.774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399648</v>
      </c>
      <c r="B166" s="20" t="s">
        <v>324</v>
      </c>
      <c r="C166" s="20">
        <v>11373.741</v>
      </c>
      <c r="D166" s="20">
        <v>12627.24</v>
      </c>
      <c r="E166" s="20">
        <v>0</v>
      </c>
      <c r="F166" s="20">
        <v>0</v>
      </c>
      <c r="G166" s="20">
        <v>0</v>
      </c>
      <c r="H166" s="20">
        <v>1</v>
      </c>
      <c r="I166" s="18">
        <v>2.106</v>
      </c>
      <c r="J166" s="18">
        <v>11.824</v>
      </c>
      <c r="K166" s="21">
        <v>1</v>
      </c>
      <c r="L166" s="21">
        <v>2</v>
      </c>
      <c r="M166" s="21">
        <v>0</v>
      </c>
      <c r="N166" s="21">
        <v>0</v>
      </c>
      <c r="O166" s="21">
        <v>0</v>
      </c>
      <c r="P166" s="21">
        <v>-14.465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399657</v>
      </c>
      <c r="B167" s="20" t="s">
        <v>325</v>
      </c>
      <c r="C167" s="20">
        <v>6717.913</v>
      </c>
      <c r="D167" s="20">
        <v>7642.397</v>
      </c>
      <c r="E167" s="20">
        <v>0</v>
      </c>
      <c r="F167" s="20">
        <v>0</v>
      </c>
      <c r="G167" s="20">
        <v>0</v>
      </c>
      <c r="H167" s="20">
        <v>1</v>
      </c>
      <c r="I167" s="18">
        <v>0.914</v>
      </c>
      <c r="J167" s="18">
        <v>12.901</v>
      </c>
      <c r="K167" s="21">
        <v>1</v>
      </c>
      <c r="L167" s="21">
        <v>2</v>
      </c>
      <c r="M167" s="21">
        <v>1</v>
      </c>
      <c r="N167" s="21">
        <v>-1</v>
      </c>
      <c r="O167" s="21">
        <v>0</v>
      </c>
      <c r="P167" s="21">
        <v>-10.576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399659</v>
      </c>
      <c r="B168" s="20" t="s">
        <v>326</v>
      </c>
      <c r="C168" s="20">
        <v>4372.286</v>
      </c>
      <c r="D168" s="20">
        <v>5042.23</v>
      </c>
      <c r="E168" s="20">
        <v>0</v>
      </c>
      <c r="F168" s="20">
        <v>0</v>
      </c>
      <c r="G168" s="20">
        <v>0</v>
      </c>
      <c r="H168" s="20">
        <v>1</v>
      </c>
      <c r="I168" s="18">
        <v>0.823</v>
      </c>
      <c r="J168" s="18">
        <v>14</v>
      </c>
      <c r="K168" s="21">
        <v>0</v>
      </c>
      <c r="L168" s="21">
        <v>2</v>
      </c>
      <c r="M168" s="21">
        <v>1</v>
      </c>
      <c r="N168" s="21">
        <v>-1</v>
      </c>
      <c r="O168" s="21">
        <v>0</v>
      </c>
      <c r="P168" s="21">
        <v>-22.866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399661</v>
      </c>
      <c r="B169" s="20" t="s">
        <v>327</v>
      </c>
      <c r="C169" s="20">
        <v>5735.742</v>
      </c>
      <c r="D169" s="20">
        <v>6219.343</v>
      </c>
      <c r="E169" s="20">
        <v>0</v>
      </c>
      <c r="F169" s="20">
        <v>0</v>
      </c>
      <c r="G169" s="20">
        <v>0</v>
      </c>
      <c r="H169" s="20">
        <v>1</v>
      </c>
      <c r="I169" s="18">
        <v>0.588</v>
      </c>
      <c r="J169" s="18">
        <v>8.318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-55.696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399663</v>
      </c>
      <c r="B170" s="20" t="s">
        <v>328</v>
      </c>
      <c r="C170" s="20">
        <v>1904.447</v>
      </c>
      <c r="D170" s="20">
        <v>2069.456</v>
      </c>
      <c r="E170" s="20">
        <v>0</v>
      </c>
      <c r="F170" s="20">
        <v>0</v>
      </c>
      <c r="G170" s="20">
        <v>0</v>
      </c>
      <c r="H170" s="20">
        <v>1</v>
      </c>
      <c r="I170" s="18">
        <v>0.921</v>
      </c>
      <c r="J170" s="18">
        <v>8.821</v>
      </c>
      <c r="K170" s="21">
        <v>4</v>
      </c>
      <c r="L170" s="21">
        <v>2</v>
      </c>
      <c r="M170" s="21">
        <v>0</v>
      </c>
      <c r="N170" s="21">
        <v>0</v>
      </c>
      <c r="O170" s="21">
        <v>-1</v>
      </c>
      <c r="P170" s="21">
        <v>-29.711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399665</v>
      </c>
      <c r="B171" s="20" t="s">
        <v>329</v>
      </c>
      <c r="C171" s="20">
        <v>2246.818</v>
      </c>
      <c r="D171" s="20">
        <v>2496.55</v>
      </c>
      <c r="E171" s="20">
        <v>0</v>
      </c>
      <c r="F171" s="20">
        <v>0</v>
      </c>
      <c r="G171" s="20">
        <v>0</v>
      </c>
      <c r="H171" s="20">
        <v>1</v>
      </c>
      <c r="I171" s="18">
        <v>0.596</v>
      </c>
      <c r="J171" s="18">
        <v>10.539</v>
      </c>
      <c r="K171" s="21">
        <v>4</v>
      </c>
      <c r="L171" s="21">
        <v>2</v>
      </c>
      <c r="M171" s="21">
        <v>0</v>
      </c>
      <c r="N171" s="21">
        <v>1</v>
      </c>
      <c r="O171" s="21">
        <v>0</v>
      </c>
      <c r="P171" s="21">
        <v>-18.62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399678</v>
      </c>
      <c r="B172" s="20" t="s">
        <v>330</v>
      </c>
      <c r="C172" s="20">
        <v>538.19</v>
      </c>
      <c r="D172" s="20">
        <v>650.836</v>
      </c>
      <c r="E172" s="20">
        <v>0</v>
      </c>
      <c r="F172" s="20">
        <v>0</v>
      </c>
      <c r="G172" s="20">
        <v>0</v>
      </c>
      <c r="H172" s="20">
        <v>1</v>
      </c>
      <c r="I172" s="18">
        <v>1.484</v>
      </c>
      <c r="J172" s="18">
        <v>18.535</v>
      </c>
      <c r="K172" s="21">
        <v>0</v>
      </c>
      <c r="L172" s="21">
        <v>2</v>
      </c>
      <c r="M172" s="21">
        <v>1</v>
      </c>
      <c r="N172" s="21">
        <v>-1</v>
      </c>
      <c r="O172" s="21">
        <v>0</v>
      </c>
      <c r="P172" s="21">
        <v>-25.928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399679</v>
      </c>
      <c r="B173" s="20" t="s">
        <v>331</v>
      </c>
      <c r="C173" s="20">
        <v>5735.858</v>
      </c>
      <c r="D173" s="20">
        <v>6959.019</v>
      </c>
      <c r="E173" s="20">
        <v>0</v>
      </c>
      <c r="F173" s="20">
        <v>0</v>
      </c>
      <c r="G173" s="20">
        <v>0</v>
      </c>
      <c r="H173" s="20">
        <v>1</v>
      </c>
      <c r="I173" s="18">
        <v>1.624</v>
      </c>
      <c r="J173" s="18">
        <v>18.915</v>
      </c>
      <c r="K173" s="21">
        <v>0</v>
      </c>
      <c r="L173" s="21">
        <v>2</v>
      </c>
      <c r="M173" s="21">
        <v>1</v>
      </c>
      <c r="N173" s="21">
        <v>-1</v>
      </c>
      <c r="O173" s="21">
        <v>0</v>
      </c>
      <c r="P173" s="21">
        <v>-13.306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399680</v>
      </c>
      <c r="B174" s="20" t="s">
        <v>332</v>
      </c>
      <c r="C174" s="20">
        <v>674.001</v>
      </c>
      <c r="D174" s="20">
        <v>865.993</v>
      </c>
      <c r="E174" s="20">
        <v>0</v>
      </c>
      <c r="F174" s="20">
        <v>0</v>
      </c>
      <c r="G174" s="20">
        <v>0</v>
      </c>
      <c r="H174" s="20">
        <v>1</v>
      </c>
      <c r="I174" s="18">
        <v>20.572</v>
      </c>
      <c r="J174" s="18">
        <v>38.181</v>
      </c>
      <c r="K174" s="21">
        <v>4</v>
      </c>
      <c r="L174" s="21">
        <v>2</v>
      </c>
      <c r="M174" s="21">
        <v>0</v>
      </c>
      <c r="N174" s="21">
        <v>1</v>
      </c>
      <c r="O174" s="21">
        <v>0</v>
      </c>
      <c r="P174" s="21">
        <v>-47.668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399681</v>
      </c>
      <c r="B175" s="20" t="s">
        <v>333</v>
      </c>
      <c r="C175" s="20">
        <v>1112.428</v>
      </c>
      <c r="D175" s="20">
        <v>1458.37</v>
      </c>
      <c r="E175" s="20">
        <v>0</v>
      </c>
      <c r="F175" s="20">
        <v>0</v>
      </c>
      <c r="G175" s="20">
        <v>0</v>
      </c>
      <c r="H175" s="20">
        <v>1</v>
      </c>
      <c r="I175" s="18">
        <v>6.922</v>
      </c>
      <c r="J175" s="18">
        <v>29.001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8.787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399689</v>
      </c>
      <c r="B176" s="20" t="s">
        <v>334</v>
      </c>
      <c r="C176" s="20">
        <v>828.953</v>
      </c>
      <c r="D176" s="20">
        <v>921.679</v>
      </c>
      <c r="E176" s="20">
        <v>0</v>
      </c>
      <c r="F176" s="20">
        <v>0</v>
      </c>
      <c r="G176" s="20">
        <v>0</v>
      </c>
      <c r="H176" s="20">
        <v>1</v>
      </c>
      <c r="I176" s="18">
        <v>4.33</v>
      </c>
      <c r="J176" s="18">
        <v>13.955</v>
      </c>
      <c r="K176" s="21">
        <v>4</v>
      </c>
      <c r="L176" s="21">
        <v>2</v>
      </c>
      <c r="M176" s="21">
        <v>0</v>
      </c>
      <c r="N176" s="21">
        <v>0</v>
      </c>
      <c r="O176" s="21">
        <v>0</v>
      </c>
      <c r="P176" s="21">
        <v>16.643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0">
        <v>399695</v>
      </c>
      <c r="B177" s="20" t="s">
        <v>335</v>
      </c>
      <c r="C177" s="20">
        <v>2723.219</v>
      </c>
      <c r="D177" s="20">
        <v>3217.63</v>
      </c>
      <c r="E177" s="20">
        <v>0</v>
      </c>
      <c r="F177" s="20">
        <v>0</v>
      </c>
      <c r="G177" s="20">
        <v>0</v>
      </c>
      <c r="H177" s="20">
        <v>1</v>
      </c>
      <c r="I177" s="18">
        <v>0.222</v>
      </c>
      <c r="J177" s="18">
        <v>15.553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-53.892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399704</v>
      </c>
      <c r="B178" s="20" t="s">
        <v>336</v>
      </c>
      <c r="C178" s="20">
        <v>5681.745</v>
      </c>
      <c r="D178" s="20">
        <v>7783.267</v>
      </c>
      <c r="E178" s="20">
        <v>0</v>
      </c>
      <c r="F178" s="20">
        <v>0</v>
      </c>
      <c r="G178" s="20">
        <v>0</v>
      </c>
      <c r="H178" s="20">
        <v>1</v>
      </c>
      <c r="I178" s="18">
        <v>8.258</v>
      </c>
      <c r="J178" s="18">
        <v>33.029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2.95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399802</v>
      </c>
      <c r="B179" s="20" t="s">
        <v>337</v>
      </c>
      <c r="C179" s="20">
        <v>6263.822</v>
      </c>
      <c r="D179" s="20">
        <v>7653.293</v>
      </c>
      <c r="E179" s="20">
        <v>0</v>
      </c>
      <c r="F179" s="20">
        <v>0</v>
      </c>
      <c r="G179" s="20">
        <v>0</v>
      </c>
      <c r="H179" s="20">
        <v>1</v>
      </c>
      <c r="I179" s="18">
        <v>2.067</v>
      </c>
      <c r="J179" s="18">
        <v>19.847</v>
      </c>
      <c r="K179" s="21">
        <v>4</v>
      </c>
      <c r="L179" s="21">
        <v>2</v>
      </c>
      <c r="M179" s="21">
        <v>-1</v>
      </c>
      <c r="N179" s="21">
        <v>1</v>
      </c>
      <c r="O179" s="21">
        <v>0</v>
      </c>
      <c r="P179" s="21">
        <v>12.719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399806</v>
      </c>
      <c r="B180" s="20" t="s">
        <v>338</v>
      </c>
      <c r="C180" s="20">
        <v>1327.574</v>
      </c>
      <c r="D180" s="20">
        <v>1514.725</v>
      </c>
      <c r="E180" s="20">
        <v>0</v>
      </c>
      <c r="F180" s="20">
        <v>0</v>
      </c>
      <c r="G180" s="20">
        <v>0</v>
      </c>
      <c r="H180" s="20">
        <v>1</v>
      </c>
      <c r="I180" s="18">
        <v>0.741</v>
      </c>
      <c r="J180" s="18">
        <v>13.005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-3.638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399814</v>
      </c>
      <c r="B181" s="20" t="s">
        <v>339</v>
      </c>
      <c r="C181" s="20">
        <v>1132.161</v>
      </c>
      <c r="D181" s="20">
        <v>1246.737</v>
      </c>
      <c r="E181" s="20">
        <v>0</v>
      </c>
      <c r="F181" s="20">
        <v>0</v>
      </c>
      <c r="G181" s="20">
        <v>0</v>
      </c>
      <c r="H181" s="20">
        <v>1</v>
      </c>
      <c r="I181" s="18">
        <v>0.258</v>
      </c>
      <c r="J181" s="18">
        <v>9.424</v>
      </c>
      <c r="K181" s="21">
        <v>4</v>
      </c>
      <c r="L181" s="21">
        <v>2</v>
      </c>
      <c r="M181" s="21">
        <v>0</v>
      </c>
      <c r="N181" s="21">
        <v>1</v>
      </c>
      <c r="O181" s="21">
        <v>0</v>
      </c>
      <c r="P181" s="21">
        <v>-12.661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399901</v>
      </c>
      <c r="B182" s="20" t="s">
        <v>242</v>
      </c>
      <c r="C182" s="20">
        <v>6157.473</v>
      </c>
      <c r="D182" s="20">
        <v>6579.32</v>
      </c>
      <c r="E182" s="20">
        <v>0</v>
      </c>
      <c r="F182" s="20">
        <v>0</v>
      </c>
      <c r="G182" s="20">
        <v>0</v>
      </c>
      <c r="H182" s="20">
        <v>1</v>
      </c>
      <c r="I182" s="18">
        <v>0.758</v>
      </c>
      <c r="J182" s="18">
        <v>7.121</v>
      </c>
      <c r="K182" s="21">
        <v>3</v>
      </c>
      <c r="L182" s="21">
        <v>0</v>
      </c>
      <c r="M182" s="21">
        <v>0</v>
      </c>
      <c r="N182" s="21">
        <v>0</v>
      </c>
      <c r="O182" s="21">
        <v>0</v>
      </c>
      <c r="P182" s="21">
        <v>-1.169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399905</v>
      </c>
      <c r="B183" s="20" t="s">
        <v>340</v>
      </c>
      <c r="C183" s="20">
        <v>6822.075</v>
      </c>
      <c r="D183" s="20">
        <v>8155.145</v>
      </c>
      <c r="E183" s="20">
        <v>0</v>
      </c>
      <c r="F183" s="20">
        <v>0</v>
      </c>
      <c r="G183" s="20">
        <v>0</v>
      </c>
      <c r="H183" s="20">
        <v>1</v>
      </c>
      <c r="I183" s="18">
        <v>1.527</v>
      </c>
      <c r="J183" s="18">
        <v>17.624</v>
      </c>
      <c r="K183" s="21">
        <v>1</v>
      </c>
      <c r="L183" s="21">
        <v>2</v>
      </c>
      <c r="M183" s="21">
        <v>1</v>
      </c>
      <c r="N183" s="21">
        <v>-1</v>
      </c>
      <c r="O183" s="21">
        <v>0</v>
      </c>
      <c r="P183" s="21">
        <v>-26.813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399928</v>
      </c>
      <c r="B184" s="20" t="s">
        <v>252</v>
      </c>
      <c r="C184" s="20">
        <v>2783.754</v>
      </c>
      <c r="D184" s="20">
        <v>3181.073</v>
      </c>
      <c r="E184" s="20">
        <v>0</v>
      </c>
      <c r="F184" s="20">
        <v>0</v>
      </c>
      <c r="G184" s="20">
        <v>0</v>
      </c>
      <c r="H184" s="20">
        <v>1</v>
      </c>
      <c r="I184" s="18">
        <v>17.313</v>
      </c>
      <c r="J184" s="18">
        <v>27.641</v>
      </c>
      <c r="K184" s="21">
        <v>4</v>
      </c>
      <c r="L184" s="21">
        <v>2</v>
      </c>
      <c r="M184" s="21">
        <v>0</v>
      </c>
      <c r="N184" s="21">
        <v>1</v>
      </c>
      <c r="O184" s="21">
        <v>0</v>
      </c>
      <c r="P184" s="21">
        <v>-2.672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399974</v>
      </c>
      <c r="B185" s="20" t="s">
        <v>341</v>
      </c>
      <c r="C185" s="20">
        <v>1817.485</v>
      </c>
      <c r="D185" s="20">
        <v>2000.84</v>
      </c>
      <c r="E185" s="20">
        <v>0</v>
      </c>
      <c r="F185" s="20">
        <v>0</v>
      </c>
      <c r="G185" s="20">
        <v>0</v>
      </c>
      <c r="H185" s="20">
        <v>1</v>
      </c>
      <c r="I185" s="18">
        <v>0.256</v>
      </c>
      <c r="J185" s="18">
        <v>9.397</v>
      </c>
      <c r="K185" s="21">
        <v>4</v>
      </c>
      <c r="L185" s="21">
        <v>2</v>
      </c>
      <c r="M185" s="21">
        <v>0</v>
      </c>
      <c r="N185" s="21">
        <v>1</v>
      </c>
      <c r="O185" s="21">
        <v>-1</v>
      </c>
      <c r="P185" s="21">
        <v>-6.227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399982</v>
      </c>
      <c r="B186" s="20" t="s">
        <v>262</v>
      </c>
      <c r="C186" s="20">
        <v>8377.039</v>
      </c>
      <c r="D186" s="20">
        <v>9761.723</v>
      </c>
      <c r="E186" s="20">
        <v>0</v>
      </c>
      <c r="F186" s="20">
        <v>0</v>
      </c>
      <c r="G186" s="20">
        <v>0</v>
      </c>
      <c r="H186" s="20">
        <v>1</v>
      </c>
      <c r="I186" s="18">
        <v>1.433</v>
      </c>
      <c r="J186" s="18">
        <v>15.414</v>
      </c>
      <c r="K186" s="21">
        <v>1</v>
      </c>
      <c r="L186" s="21">
        <v>2</v>
      </c>
      <c r="M186" s="21">
        <v>1</v>
      </c>
      <c r="N186" s="21">
        <v>-1</v>
      </c>
      <c r="O186" s="21">
        <v>0</v>
      </c>
      <c r="P186" s="21">
        <v>0.566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399991</v>
      </c>
      <c r="B187" s="20" t="s">
        <v>342</v>
      </c>
      <c r="C187" s="20">
        <v>2660.44</v>
      </c>
      <c r="D187" s="20">
        <v>3165.751</v>
      </c>
      <c r="E187" s="20">
        <v>0</v>
      </c>
      <c r="F187" s="20">
        <v>0</v>
      </c>
      <c r="G187" s="20">
        <v>0</v>
      </c>
      <c r="H187" s="20">
        <v>1</v>
      </c>
      <c r="I187" s="18">
        <v>10.192</v>
      </c>
      <c r="J187" s="18">
        <v>24.527</v>
      </c>
      <c r="K187" s="21">
        <v>4</v>
      </c>
      <c r="L187" s="21">
        <v>2</v>
      </c>
      <c r="M187" s="21">
        <v>0</v>
      </c>
      <c r="N187" s="21">
        <v>0</v>
      </c>
      <c r="O187" s="21">
        <v>0</v>
      </c>
      <c r="P187" s="21">
        <v>-93.418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399992</v>
      </c>
      <c r="B188" s="20" t="s">
        <v>343</v>
      </c>
      <c r="C188" s="20">
        <v>1995.307</v>
      </c>
      <c r="D188" s="20">
        <v>2293.805</v>
      </c>
      <c r="E188" s="20">
        <v>0</v>
      </c>
      <c r="F188" s="20">
        <v>0</v>
      </c>
      <c r="G188" s="20">
        <v>0</v>
      </c>
      <c r="H188" s="20">
        <v>1</v>
      </c>
      <c r="I188" s="18">
        <v>0.628</v>
      </c>
      <c r="J188" s="18">
        <v>13.559</v>
      </c>
      <c r="K188" s="21">
        <v>4</v>
      </c>
      <c r="L188" s="21">
        <v>2</v>
      </c>
      <c r="M188" s="21">
        <v>0</v>
      </c>
      <c r="N188" s="21">
        <v>1</v>
      </c>
      <c r="O188" s="21">
        <v>0</v>
      </c>
      <c r="P188" s="21">
        <v>-40.314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399998</v>
      </c>
      <c r="B189" s="20" t="s">
        <v>344</v>
      </c>
      <c r="C189" s="20">
        <v>1962.391</v>
      </c>
      <c r="D189" s="20">
        <v>2314.079</v>
      </c>
      <c r="E189" s="20">
        <v>0</v>
      </c>
      <c r="F189" s="20">
        <v>0</v>
      </c>
      <c r="G189" s="20">
        <v>0</v>
      </c>
      <c r="H189" s="20">
        <v>1</v>
      </c>
      <c r="I189" s="18">
        <v>5.845</v>
      </c>
      <c r="J189" s="18">
        <v>20.155</v>
      </c>
      <c r="K189" s="21">
        <v>4</v>
      </c>
      <c r="L189" s="21">
        <v>2</v>
      </c>
      <c r="M189" s="21">
        <v>0</v>
      </c>
      <c r="N189" s="21">
        <v>0</v>
      </c>
      <c r="O189" s="21">
        <v>0</v>
      </c>
      <c r="P189" s="21">
        <v>-3.25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980035</v>
      </c>
      <c r="B190" s="20" t="s">
        <v>345</v>
      </c>
      <c r="C190" s="20">
        <v>1998.219</v>
      </c>
      <c r="D190" s="20">
        <v>2510.812</v>
      </c>
      <c r="E190" s="20">
        <v>0</v>
      </c>
      <c r="F190" s="20">
        <v>0</v>
      </c>
      <c r="G190" s="20">
        <v>0</v>
      </c>
      <c r="H190" s="20">
        <v>1</v>
      </c>
      <c r="I190" s="18">
        <v>5.99</v>
      </c>
      <c r="J190" s="18">
        <v>25.182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-31.916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980068</v>
      </c>
      <c r="B191" s="20" t="s">
        <v>346</v>
      </c>
      <c r="C191" s="20">
        <v>3458.856</v>
      </c>
      <c r="D191" s="20">
        <v>3981.916</v>
      </c>
      <c r="E191" s="20">
        <v>0</v>
      </c>
      <c r="F191" s="20">
        <v>0</v>
      </c>
      <c r="G191" s="20">
        <v>0</v>
      </c>
      <c r="H191" s="20">
        <v>1</v>
      </c>
      <c r="I191" s="18">
        <v>7.6</v>
      </c>
      <c r="J191" s="18">
        <v>19.737</v>
      </c>
      <c r="K191" s="21">
        <v>4</v>
      </c>
      <c r="L191" s="21">
        <v>2</v>
      </c>
      <c r="M191" s="21">
        <v>0</v>
      </c>
      <c r="N191" s="21">
        <v>1</v>
      </c>
      <c r="O191" s="21">
        <v>0</v>
      </c>
      <c r="P191" s="21">
        <v>-2.637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980092</v>
      </c>
      <c r="B192" s="20" t="s">
        <v>347</v>
      </c>
      <c r="C192" s="20">
        <v>5049.888</v>
      </c>
      <c r="D192" s="20">
        <v>5721.355</v>
      </c>
      <c r="E192" s="20">
        <v>0</v>
      </c>
      <c r="F192" s="20">
        <v>0</v>
      </c>
      <c r="G192" s="20">
        <v>0</v>
      </c>
      <c r="H192" s="20">
        <v>1</v>
      </c>
      <c r="I192" s="18">
        <v>6.493</v>
      </c>
      <c r="J192" s="18">
        <v>17.468</v>
      </c>
      <c r="K192" s="21">
        <v>4</v>
      </c>
      <c r="L192" s="21">
        <v>2</v>
      </c>
      <c r="M192" s="21">
        <v>0</v>
      </c>
      <c r="N192" s="21">
        <v>1</v>
      </c>
      <c r="O192" s="21">
        <v>0</v>
      </c>
      <c r="P192" s="21">
        <v>-43.482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3">
        <v>5</v>
      </c>
      <c r="B193" s="23" t="s">
        <v>348</v>
      </c>
      <c r="C193" s="23">
        <v>2797.045</v>
      </c>
      <c r="D193" s="23">
        <v>2968.999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1</v>
      </c>
      <c r="L193" s="21">
        <v>2</v>
      </c>
      <c r="M193" s="21">
        <v>1</v>
      </c>
      <c r="N193" s="21">
        <v>0</v>
      </c>
      <c r="O193" s="21">
        <v>0</v>
      </c>
      <c r="P193" s="21">
        <v>-24.944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18</v>
      </c>
      <c r="B194" s="23" t="s">
        <v>349</v>
      </c>
      <c r="C194" s="23">
        <v>5556.856</v>
      </c>
      <c r="D194" s="23">
        <v>6083.288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4</v>
      </c>
      <c r="L194" s="21">
        <v>2</v>
      </c>
      <c r="M194" s="21">
        <v>0</v>
      </c>
      <c r="N194" s="21">
        <v>0</v>
      </c>
      <c r="O194" s="21">
        <v>0</v>
      </c>
      <c r="P194" s="21">
        <v>-84.324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35</v>
      </c>
      <c r="B195" s="23" t="s">
        <v>350</v>
      </c>
      <c r="C195" s="23">
        <v>2855.634</v>
      </c>
      <c r="D195" s="23">
        <v>3128.589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-1.248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36</v>
      </c>
      <c r="B196" s="23" t="s">
        <v>351</v>
      </c>
      <c r="C196" s="23">
        <v>10690.61</v>
      </c>
      <c r="D196" s="23">
        <v>11578.578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4</v>
      </c>
      <c r="L196" s="21">
        <v>2</v>
      </c>
      <c r="M196" s="21">
        <v>0</v>
      </c>
      <c r="N196" s="21">
        <v>1</v>
      </c>
      <c r="O196" s="21">
        <v>0</v>
      </c>
      <c r="P196" s="21">
        <v>-1.432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37</v>
      </c>
      <c r="B197" s="23" t="s">
        <v>352</v>
      </c>
      <c r="C197" s="23">
        <v>6298.948</v>
      </c>
      <c r="D197" s="23">
        <v>7130.503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-4.813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38</v>
      </c>
      <c r="B198" s="23" t="s">
        <v>353</v>
      </c>
      <c r="C198" s="23">
        <v>5530.147</v>
      </c>
      <c r="D198" s="23">
        <v>6078.578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1</v>
      </c>
      <c r="L198" s="21">
        <v>2</v>
      </c>
      <c r="M198" s="21">
        <v>1</v>
      </c>
      <c r="N198" s="21">
        <v>-1</v>
      </c>
      <c r="O198" s="21">
        <v>0</v>
      </c>
      <c r="P198" s="21">
        <v>-14.03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69</v>
      </c>
      <c r="B199" s="23" t="s">
        <v>354</v>
      </c>
      <c r="C199" s="23">
        <v>4824.795</v>
      </c>
      <c r="D199" s="23">
        <v>5243.804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2</v>
      </c>
      <c r="L199" s="21">
        <v>2</v>
      </c>
      <c r="M199" s="21">
        <v>1</v>
      </c>
      <c r="N199" s="21">
        <v>-1</v>
      </c>
      <c r="O199" s="21">
        <v>0</v>
      </c>
      <c r="P199" s="21">
        <v>-2.863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74</v>
      </c>
      <c r="B200" s="23" t="s">
        <v>355</v>
      </c>
      <c r="C200" s="23">
        <v>6993.321</v>
      </c>
      <c r="D200" s="23">
        <v>7625.42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2</v>
      </c>
      <c r="M200" s="21">
        <v>1</v>
      </c>
      <c r="N200" s="21">
        <v>-1</v>
      </c>
      <c r="O200" s="21">
        <v>0</v>
      </c>
      <c r="P200" s="21">
        <v>-13.81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75</v>
      </c>
      <c r="B201" s="23" t="s">
        <v>356</v>
      </c>
      <c r="C201" s="23">
        <v>6879.815</v>
      </c>
      <c r="D201" s="23">
        <v>7635.826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0</v>
      </c>
      <c r="L201" s="21">
        <v>2</v>
      </c>
      <c r="M201" s="21">
        <v>0</v>
      </c>
      <c r="N201" s="21">
        <v>-1</v>
      </c>
      <c r="O201" s="21">
        <v>0</v>
      </c>
      <c r="P201" s="21">
        <v>-8.075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3">
        <v>96</v>
      </c>
      <c r="B202" s="23" t="s">
        <v>357</v>
      </c>
      <c r="C202" s="23">
        <v>4165.854</v>
      </c>
      <c r="D202" s="23">
        <v>4492.321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4</v>
      </c>
      <c r="L202" s="21">
        <v>2</v>
      </c>
      <c r="M202" s="21">
        <v>0</v>
      </c>
      <c r="N202" s="21">
        <v>1</v>
      </c>
      <c r="O202" s="21">
        <v>0</v>
      </c>
      <c r="P202" s="21">
        <v>-5.833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103</v>
      </c>
      <c r="B203" s="23" t="s">
        <v>358</v>
      </c>
      <c r="C203" s="23">
        <v>7914.955</v>
      </c>
      <c r="D203" s="23">
        <v>8736.486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4</v>
      </c>
      <c r="L203" s="21">
        <v>2</v>
      </c>
      <c r="M203" s="21">
        <v>0</v>
      </c>
      <c r="N203" s="21">
        <v>1</v>
      </c>
      <c r="O203" s="21">
        <v>0</v>
      </c>
      <c r="P203" s="21">
        <v>-9.727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109</v>
      </c>
      <c r="B204" s="23" t="s">
        <v>359</v>
      </c>
      <c r="C204" s="23">
        <v>9797.535</v>
      </c>
      <c r="D204" s="23">
        <v>10899.533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0.318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121</v>
      </c>
      <c r="B205" s="23" t="s">
        <v>360</v>
      </c>
      <c r="C205" s="23">
        <v>7945.602</v>
      </c>
      <c r="D205" s="23">
        <v>8891.264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4</v>
      </c>
      <c r="L205" s="21">
        <v>2</v>
      </c>
      <c r="M205" s="21">
        <v>0</v>
      </c>
      <c r="N205" s="21">
        <v>1</v>
      </c>
      <c r="O205" s="21">
        <v>0</v>
      </c>
      <c r="P205" s="21">
        <v>-22.234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126</v>
      </c>
      <c r="B206" s="23" t="s">
        <v>361</v>
      </c>
      <c r="C206" s="23">
        <v>8082.287</v>
      </c>
      <c r="D206" s="23">
        <v>8628.134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4</v>
      </c>
      <c r="L206" s="21">
        <v>2</v>
      </c>
      <c r="M206" s="21">
        <v>0</v>
      </c>
      <c r="N206" s="21">
        <v>1</v>
      </c>
      <c r="O206" s="21">
        <v>0</v>
      </c>
      <c r="P206" s="21">
        <v>-8.337</v>
      </c>
      <c r="Q206" s="21">
        <v>1</v>
      </c>
      <c r="R206" s="21">
        <v>1</v>
      </c>
      <c r="S206" s="22"/>
      <c r="T206" s="22"/>
      <c r="U206" s="22"/>
      <c r="V206" s="22"/>
      <c r="W206" s="22"/>
    </row>
    <row r="207" ht="16.5" spans="1:23">
      <c r="A207" s="23">
        <v>134</v>
      </c>
      <c r="B207" s="23" t="s">
        <v>362</v>
      </c>
      <c r="C207" s="23">
        <v>970.345</v>
      </c>
      <c r="D207" s="23">
        <v>1085.762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4</v>
      </c>
      <c r="L207" s="21">
        <v>2</v>
      </c>
      <c r="M207" s="21">
        <v>0</v>
      </c>
      <c r="N207" s="21">
        <v>1</v>
      </c>
      <c r="O207" s="21">
        <v>0</v>
      </c>
      <c r="P207" s="21">
        <v>-23.305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147</v>
      </c>
      <c r="B208" s="23" t="s">
        <v>363</v>
      </c>
      <c r="C208" s="23">
        <v>6658.033</v>
      </c>
      <c r="D208" s="23">
        <v>7257.11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4</v>
      </c>
      <c r="L208" s="21">
        <v>2</v>
      </c>
      <c r="M208" s="21">
        <v>0</v>
      </c>
      <c r="N208" s="21">
        <v>1</v>
      </c>
      <c r="O208" s="21">
        <v>-1</v>
      </c>
      <c r="P208" s="21">
        <v>-36.906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3">
        <v>148</v>
      </c>
      <c r="B209" s="23" t="s">
        <v>364</v>
      </c>
      <c r="C209" s="23">
        <v>9242.369</v>
      </c>
      <c r="D209" s="23">
        <v>10042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4</v>
      </c>
      <c r="L209" s="21">
        <v>2</v>
      </c>
      <c r="M209" s="21">
        <v>0</v>
      </c>
      <c r="N209" s="21">
        <v>1</v>
      </c>
      <c r="O209" s="21">
        <v>0</v>
      </c>
      <c r="P209" s="21">
        <v>-12.134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3">
        <v>683</v>
      </c>
      <c r="B210" s="23" t="s">
        <v>365</v>
      </c>
      <c r="C210" s="23">
        <v>1068.961</v>
      </c>
      <c r="D210" s="23">
        <v>1244.877</v>
      </c>
      <c r="E210" s="23">
        <v>0</v>
      </c>
      <c r="F210" s="23">
        <v>0</v>
      </c>
      <c r="G210" s="23">
        <v>1</v>
      </c>
      <c r="H210" s="18">
        <v>0</v>
      </c>
      <c r="I210" s="18">
        <v>0</v>
      </c>
      <c r="J210" s="18">
        <v>0</v>
      </c>
      <c r="K210" s="21">
        <v>4</v>
      </c>
      <c r="L210" s="21">
        <v>2</v>
      </c>
      <c r="M210" s="21">
        <v>0</v>
      </c>
      <c r="N210" s="21">
        <v>1</v>
      </c>
      <c r="O210" s="21">
        <v>-1</v>
      </c>
      <c r="P210" s="21">
        <v>-29.429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3">
        <v>806</v>
      </c>
      <c r="B211" s="23" t="s">
        <v>366</v>
      </c>
      <c r="C211" s="23">
        <v>8297.735</v>
      </c>
      <c r="D211" s="23">
        <v>9024.245</v>
      </c>
      <c r="E211" s="23">
        <v>0</v>
      </c>
      <c r="F211" s="23">
        <v>0</v>
      </c>
      <c r="G211" s="23">
        <v>1</v>
      </c>
      <c r="H211" s="18">
        <v>0</v>
      </c>
      <c r="I211" s="18">
        <v>0</v>
      </c>
      <c r="J211" s="18">
        <v>0</v>
      </c>
      <c r="K211" s="21">
        <v>4</v>
      </c>
      <c r="L211" s="21">
        <v>2</v>
      </c>
      <c r="M211" s="21">
        <v>-1</v>
      </c>
      <c r="N211" s="21">
        <v>1</v>
      </c>
      <c r="O211" s="21">
        <v>0</v>
      </c>
      <c r="P211" s="21">
        <v>18.58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3">
        <v>807</v>
      </c>
      <c r="B212" s="23" t="s">
        <v>33</v>
      </c>
      <c r="C212" s="23">
        <v>18034.559</v>
      </c>
      <c r="D212" s="23">
        <v>19921.736</v>
      </c>
      <c r="E212" s="23">
        <v>0</v>
      </c>
      <c r="F212" s="23">
        <v>0</v>
      </c>
      <c r="G212" s="23">
        <v>1</v>
      </c>
      <c r="H212" s="18">
        <v>0</v>
      </c>
      <c r="I212" s="18">
        <v>0</v>
      </c>
      <c r="J212" s="18">
        <v>0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-19.981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3">
        <v>808</v>
      </c>
      <c r="B213" s="23" t="s">
        <v>367</v>
      </c>
      <c r="C213" s="23">
        <v>8260.775</v>
      </c>
      <c r="D213" s="23">
        <v>9305.855</v>
      </c>
      <c r="E213" s="23">
        <v>0</v>
      </c>
      <c r="F213" s="23">
        <v>0</v>
      </c>
      <c r="G213" s="23">
        <v>1</v>
      </c>
      <c r="H213" s="18">
        <v>0</v>
      </c>
      <c r="I213" s="18">
        <v>0</v>
      </c>
      <c r="J213" s="18">
        <v>0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-5.482</v>
      </c>
      <c r="Q213" s="21">
        <v>0</v>
      </c>
      <c r="R213" s="21">
        <v>1</v>
      </c>
      <c r="S213" s="22"/>
      <c r="T213" s="22"/>
      <c r="U213" s="22"/>
      <c r="V213" s="22"/>
      <c r="W213" s="22"/>
    </row>
    <row r="214" ht="16.5" spans="1:23">
      <c r="A214" s="23">
        <v>814</v>
      </c>
      <c r="B214" s="23" t="s">
        <v>368</v>
      </c>
      <c r="C214" s="23">
        <v>8271.081</v>
      </c>
      <c r="D214" s="23">
        <v>9301.251</v>
      </c>
      <c r="E214" s="23">
        <v>0</v>
      </c>
      <c r="F214" s="23">
        <v>0</v>
      </c>
      <c r="G214" s="23">
        <v>1</v>
      </c>
      <c r="H214" s="18">
        <v>0</v>
      </c>
      <c r="I214" s="18">
        <v>0</v>
      </c>
      <c r="J214" s="18">
        <v>0</v>
      </c>
      <c r="K214" s="21">
        <v>2</v>
      </c>
      <c r="L214" s="21">
        <v>2</v>
      </c>
      <c r="M214" s="21">
        <v>0</v>
      </c>
      <c r="N214" s="21">
        <v>0</v>
      </c>
      <c r="O214" s="21">
        <v>0</v>
      </c>
      <c r="P214" s="21">
        <v>-10.154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3">
        <v>815</v>
      </c>
      <c r="B215" s="23" t="s">
        <v>369</v>
      </c>
      <c r="C215" s="23">
        <v>18483.535</v>
      </c>
      <c r="D215" s="23">
        <v>20460.314</v>
      </c>
      <c r="E215" s="23">
        <v>0</v>
      </c>
      <c r="F215" s="23">
        <v>0</v>
      </c>
      <c r="G215" s="23">
        <v>1</v>
      </c>
      <c r="H215" s="18">
        <v>0</v>
      </c>
      <c r="I215" s="18">
        <v>0</v>
      </c>
      <c r="J215" s="18">
        <v>0</v>
      </c>
      <c r="K215" s="21">
        <v>0</v>
      </c>
      <c r="L215" s="21">
        <v>2</v>
      </c>
      <c r="M215" s="21">
        <v>1</v>
      </c>
      <c r="N215" s="21">
        <v>-1</v>
      </c>
      <c r="O215" s="21">
        <v>0</v>
      </c>
      <c r="P215" s="21">
        <v>-15.485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3">
        <v>841</v>
      </c>
      <c r="B216" s="23" t="s">
        <v>370</v>
      </c>
      <c r="C216" s="23">
        <v>8292.765</v>
      </c>
      <c r="D216" s="23">
        <v>9328.004</v>
      </c>
      <c r="E216" s="23">
        <v>0</v>
      </c>
      <c r="F216" s="23">
        <v>0</v>
      </c>
      <c r="G216" s="23">
        <v>1</v>
      </c>
      <c r="H216" s="18">
        <v>0</v>
      </c>
      <c r="I216" s="18">
        <v>0</v>
      </c>
      <c r="J216" s="18">
        <v>0</v>
      </c>
      <c r="K216" s="21">
        <v>0</v>
      </c>
      <c r="L216" s="21">
        <v>2</v>
      </c>
      <c r="M216" s="21">
        <v>1</v>
      </c>
      <c r="N216" s="21">
        <v>-1</v>
      </c>
      <c r="O216" s="21">
        <v>0</v>
      </c>
      <c r="P216" s="21">
        <v>-22.654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3">
        <v>857</v>
      </c>
      <c r="B217" s="23" t="s">
        <v>371</v>
      </c>
      <c r="C217" s="23">
        <v>10245.374</v>
      </c>
      <c r="D217" s="23">
        <v>11393.006</v>
      </c>
      <c r="E217" s="23">
        <v>0</v>
      </c>
      <c r="F217" s="23">
        <v>0</v>
      </c>
      <c r="G217" s="23">
        <v>1</v>
      </c>
      <c r="H217" s="18">
        <v>0</v>
      </c>
      <c r="I217" s="18">
        <v>0</v>
      </c>
      <c r="J217" s="18">
        <v>0</v>
      </c>
      <c r="K217" s="21">
        <v>1</v>
      </c>
      <c r="L217" s="21">
        <v>2</v>
      </c>
      <c r="M217" s="21">
        <v>1</v>
      </c>
      <c r="N217" s="21">
        <v>-1</v>
      </c>
      <c r="O217" s="21">
        <v>0</v>
      </c>
      <c r="P217" s="21">
        <v>7.217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3">
        <v>863</v>
      </c>
      <c r="B218" s="23" t="s">
        <v>372</v>
      </c>
      <c r="C218" s="23">
        <v>2625.087</v>
      </c>
      <c r="D218" s="23">
        <v>3130.908</v>
      </c>
      <c r="E218" s="23">
        <v>0</v>
      </c>
      <c r="F218" s="23">
        <v>0</v>
      </c>
      <c r="G218" s="23">
        <v>1</v>
      </c>
      <c r="H218" s="18">
        <v>0</v>
      </c>
      <c r="I218" s="18">
        <v>0</v>
      </c>
      <c r="J218" s="18">
        <v>0</v>
      </c>
      <c r="K218" s="21">
        <v>4</v>
      </c>
      <c r="L218" s="21">
        <v>2</v>
      </c>
      <c r="M218" s="21">
        <v>0</v>
      </c>
      <c r="N218" s="21">
        <v>1</v>
      </c>
      <c r="O218" s="21">
        <v>0</v>
      </c>
      <c r="P218" s="21">
        <v>-16.28</v>
      </c>
      <c r="Q218" s="21">
        <v>1</v>
      </c>
      <c r="R218" s="21">
        <v>0</v>
      </c>
      <c r="S218" s="22"/>
      <c r="T218" s="22"/>
      <c r="U218" s="22"/>
      <c r="V218" s="22"/>
      <c r="W218" s="22"/>
    </row>
    <row r="219" ht="16.5" spans="1:23">
      <c r="A219" s="23">
        <v>911</v>
      </c>
      <c r="B219" s="23" t="s">
        <v>373</v>
      </c>
      <c r="C219" s="23">
        <v>6273.282</v>
      </c>
      <c r="D219" s="23">
        <v>6764.824</v>
      </c>
      <c r="E219" s="23">
        <v>0</v>
      </c>
      <c r="F219" s="23">
        <v>0</v>
      </c>
      <c r="G219" s="23">
        <v>1</v>
      </c>
      <c r="H219" s="18">
        <v>0</v>
      </c>
      <c r="I219" s="18">
        <v>0</v>
      </c>
      <c r="J219" s="18">
        <v>0</v>
      </c>
      <c r="K219" s="21">
        <v>4</v>
      </c>
      <c r="L219" s="21">
        <v>2</v>
      </c>
      <c r="M219" s="21">
        <v>0</v>
      </c>
      <c r="N219" s="21">
        <v>1</v>
      </c>
      <c r="O219" s="21">
        <v>0</v>
      </c>
      <c r="P219" s="21">
        <v>5.714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3">
        <v>913</v>
      </c>
      <c r="B220" s="23" t="s">
        <v>374</v>
      </c>
      <c r="C220" s="23">
        <v>8152.615</v>
      </c>
      <c r="D220" s="23">
        <v>9301.111</v>
      </c>
      <c r="E220" s="23">
        <v>0</v>
      </c>
      <c r="F220" s="23">
        <v>0</v>
      </c>
      <c r="G220" s="23">
        <v>1</v>
      </c>
      <c r="H220" s="18">
        <v>0</v>
      </c>
      <c r="I220" s="18">
        <v>0</v>
      </c>
      <c r="J220" s="18">
        <v>0</v>
      </c>
      <c r="K220" s="21">
        <v>1</v>
      </c>
      <c r="L220" s="21">
        <v>2</v>
      </c>
      <c r="M220" s="21">
        <v>0</v>
      </c>
      <c r="N220" s="21">
        <v>1</v>
      </c>
      <c r="O220" s="21">
        <v>0</v>
      </c>
      <c r="P220" s="21">
        <v>7.297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3">
        <v>914</v>
      </c>
      <c r="B221" s="23" t="s">
        <v>375</v>
      </c>
      <c r="C221" s="23">
        <v>6367.46</v>
      </c>
      <c r="D221" s="23">
        <v>6914.754</v>
      </c>
      <c r="E221" s="23">
        <v>0</v>
      </c>
      <c r="F221" s="23">
        <v>0</v>
      </c>
      <c r="G221" s="23">
        <v>1</v>
      </c>
      <c r="H221" s="18">
        <v>0</v>
      </c>
      <c r="I221" s="18">
        <v>0</v>
      </c>
      <c r="J221" s="18">
        <v>0</v>
      </c>
      <c r="K221" s="21">
        <v>4</v>
      </c>
      <c r="L221" s="21">
        <v>2</v>
      </c>
      <c r="M221" s="21">
        <v>0</v>
      </c>
      <c r="N221" s="21">
        <v>1</v>
      </c>
      <c r="O221" s="21">
        <v>0</v>
      </c>
      <c r="P221" s="21">
        <v>-8.48</v>
      </c>
      <c r="Q221" s="21">
        <v>0</v>
      </c>
      <c r="R221" s="21">
        <v>1</v>
      </c>
      <c r="S221" s="22"/>
      <c r="T221" s="22"/>
      <c r="U221" s="22"/>
      <c r="V221" s="22"/>
      <c r="W221" s="22"/>
    </row>
    <row r="222" ht="16.5" spans="1:23">
      <c r="A222" s="23">
        <v>932</v>
      </c>
      <c r="B222" s="23" t="s">
        <v>376</v>
      </c>
      <c r="C222" s="23">
        <v>14942.15</v>
      </c>
      <c r="D222" s="23">
        <v>16545.443</v>
      </c>
      <c r="E222" s="23">
        <v>0</v>
      </c>
      <c r="F222" s="23">
        <v>0</v>
      </c>
      <c r="G222" s="23">
        <v>1</v>
      </c>
      <c r="H222" s="18">
        <v>0</v>
      </c>
      <c r="I222" s="18">
        <v>0</v>
      </c>
      <c r="J222" s="18">
        <v>0</v>
      </c>
      <c r="K222" s="21">
        <v>4</v>
      </c>
      <c r="L222" s="21">
        <v>2</v>
      </c>
      <c r="M222" s="21">
        <v>0</v>
      </c>
      <c r="N222" s="21">
        <v>0</v>
      </c>
      <c r="O222" s="21">
        <v>0</v>
      </c>
      <c r="P222" s="21">
        <v>5.659</v>
      </c>
      <c r="Q222" s="21">
        <v>0</v>
      </c>
      <c r="R222" s="21">
        <v>1</v>
      </c>
      <c r="S222" s="22"/>
      <c r="T222" s="22"/>
      <c r="U222" s="22"/>
      <c r="V222" s="22"/>
      <c r="W222" s="22"/>
    </row>
    <row r="223" ht="16.5" spans="1:23">
      <c r="A223" s="23">
        <v>933</v>
      </c>
      <c r="B223" s="23" t="s">
        <v>377</v>
      </c>
      <c r="C223" s="23">
        <v>8063.806</v>
      </c>
      <c r="D223" s="23">
        <v>9059.827</v>
      </c>
      <c r="E223" s="23">
        <v>0</v>
      </c>
      <c r="F223" s="23">
        <v>0</v>
      </c>
      <c r="G223" s="23">
        <v>1</v>
      </c>
      <c r="H223" s="18">
        <v>0</v>
      </c>
      <c r="I223" s="18">
        <v>0</v>
      </c>
      <c r="J223" s="18">
        <v>0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5.813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3">
        <v>934</v>
      </c>
      <c r="B224" s="23" t="s">
        <v>378</v>
      </c>
      <c r="C224" s="23">
        <v>5991.667</v>
      </c>
      <c r="D224" s="23">
        <v>6463.907</v>
      </c>
      <c r="E224" s="23">
        <v>0</v>
      </c>
      <c r="F224" s="23">
        <v>0</v>
      </c>
      <c r="G224" s="23">
        <v>1</v>
      </c>
      <c r="H224" s="18">
        <v>0</v>
      </c>
      <c r="I224" s="18">
        <v>0</v>
      </c>
      <c r="J224" s="18">
        <v>0</v>
      </c>
      <c r="K224" s="21">
        <v>2</v>
      </c>
      <c r="L224" s="21">
        <v>2</v>
      </c>
      <c r="M224" s="21">
        <v>-1</v>
      </c>
      <c r="N224" s="21">
        <v>1</v>
      </c>
      <c r="O224" s="21">
        <v>0</v>
      </c>
      <c r="P224" s="21">
        <v>-0.002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3">
        <v>942</v>
      </c>
      <c r="B225" s="23" t="s">
        <v>379</v>
      </c>
      <c r="C225" s="23">
        <v>9952.915</v>
      </c>
      <c r="D225" s="23">
        <v>10686.11</v>
      </c>
      <c r="E225" s="23">
        <v>0</v>
      </c>
      <c r="F225" s="23">
        <v>0</v>
      </c>
      <c r="G225" s="23">
        <v>1</v>
      </c>
      <c r="H225" s="18">
        <v>0</v>
      </c>
      <c r="I225" s="18">
        <v>0</v>
      </c>
      <c r="J225" s="18">
        <v>0</v>
      </c>
      <c r="K225" s="21">
        <v>1</v>
      </c>
      <c r="L225" s="21">
        <v>2</v>
      </c>
      <c r="M225" s="21">
        <v>0</v>
      </c>
      <c r="N225" s="21">
        <v>0</v>
      </c>
      <c r="O225" s="21">
        <v>1</v>
      </c>
      <c r="P225" s="21">
        <v>6.287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3">
        <v>974</v>
      </c>
      <c r="B226" s="23" t="s">
        <v>380</v>
      </c>
      <c r="C226" s="23">
        <v>6701.496</v>
      </c>
      <c r="D226" s="23">
        <v>7249.287</v>
      </c>
      <c r="E226" s="23">
        <v>0</v>
      </c>
      <c r="F226" s="23">
        <v>0</v>
      </c>
      <c r="G226" s="23">
        <v>1</v>
      </c>
      <c r="H226" s="18">
        <v>0</v>
      </c>
      <c r="I226" s="18">
        <v>0</v>
      </c>
      <c r="J226" s="18">
        <v>0</v>
      </c>
      <c r="K226" s="21">
        <v>4</v>
      </c>
      <c r="L226" s="21">
        <v>2</v>
      </c>
      <c r="M226" s="21">
        <v>0</v>
      </c>
      <c r="N226" s="21">
        <v>1</v>
      </c>
      <c r="O226" s="21">
        <v>0</v>
      </c>
      <c r="P226" s="21">
        <v>-2.839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3">
        <v>978</v>
      </c>
      <c r="B227" s="23" t="s">
        <v>381</v>
      </c>
      <c r="C227" s="23">
        <v>10435.971</v>
      </c>
      <c r="D227" s="23">
        <v>11585.517</v>
      </c>
      <c r="E227" s="23">
        <v>0</v>
      </c>
      <c r="F227" s="23">
        <v>0</v>
      </c>
      <c r="G227" s="23">
        <v>1</v>
      </c>
      <c r="H227" s="18">
        <v>0</v>
      </c>
      <c r="I227" s="18">
        <v>0</v>
      </c>
      <c r="J227" s="18">
        <v>0</v>
      </c>
      <c r="K227" s="21">
        <v>4</v>
      </c>
      <c r="L227" s="21">
        <v>2</v>
      </c>
      <c r="M227" s="21">
        <v>0</v>
      </c>
      <c r="N227" s="21">
        <v>1</v>
      </c>
      <c r="O227" s="21">
        <v>0</v>
      </c>
      <c r="P227" s="21">
        <v>1.262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3">
        <v>990</v>
      </c>
      <c r="B228" s="23" t="s">
        <v>382</v>
      </c>
      <c r="C228" s="23">
        <v>12493.567</v>
      </c>
      <c r="D228" s="23">
        <v>13817.776</v>
      </c>
      <c r="E228" s="23">
        <v>0</v>
      </c>
      <c r="F228" s="23">
        <v>0</v>
      </c>
      <c r="G228" s="23">
        <v>1</v>
      </c>
      <c r="H228" s="18">
        <v>0</v>
      </c>
      <c r="I228" s="18">
        <v>0</v>
      </c>
      <c r="J228" s="18">
        <v>0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18.136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3">
        <v>991</v>
      </c>
      <c r="B229" s="23" t="s">
        <v>383</v>
      </c>
      <c r="C229" s="23">
        <v>8695.385</v>
      </c>
      <c r="D229" s="23">
        <v>9769.821</v>
      </c>
      <c r="E229" s="23">
        <v>0</v>
      </c>
      <c r="F229" s="23">
        <v>0</v>
      </c>
      <c r="G229" s="23">
        <v>1</v>
      </c>
      <c r="H229" s="18">
        <v>0</v>
      </c>
      <c r="I229" s="18">
        <v>0</v>
      </c>
      <c r="J229" s="18">
        <v>0</v>
      </c>
      <c r="K229" s="21">
        <v>4</v>
      </c>
      <c r="L229" s="21">
        <v>2</v>
      </c>
      <c r="M229" s="21">
        <v>0</v>
      </c>
      <c r="N229" s="21">
        <v>1</v>
      </c>
      <c r="O229" s="21">
        <v>0</v>
      </c>
      <c r="P229" s="21">
        <v>-22.698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3">
        <v>992</v>
      </c>
      <c r="B230" s="23" t="s">
        <v>5</v>
      </c>
      <c r="C230" s="23">
        <v>5736.177</v>
      </c>
      <c r="D230" s="23">
        <v>6175.995</v>
      </c>
      <c r="E230" s="23">
        <v>0</v>
      </c>
      <c r="F230" s="23">
        <v>0</v>
      </c>
      <c r="G230" s="23">
        <v>1</v>
      </c>
      <c r="H230" s="18">
        <v>0</v>
      </c>
      <c r="I230" s="18">
        <v>0</v>
      </c>
      <c r="J230" s="18">
        <v>0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-11.853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3">
        <v>399003</v>
      </c>
      <c r="B231" s="23" t="s">
        <v>69</v>
      </c>
      <c r="C231" s="23">
        <v>8141.545</v>
      </c>
      <c r="D231" s="23">
        <v>8848.026</v>
      </c>
      <c r="E231" s="23">
        <v>0</v>
      </c>
      <c r="F231" s="23">
        <v>0</v>
      </c>
      <c r="G231" s="23">
        <v>1</v>
      </c>
      <c r="H231" s="18">
        <v>0</v>
      </c>
      <c r="I231" s="18">
        <v>0</v>
      </c>
      <c r="J231" s="18">
        <v>0</v>
      </c>
      <c r="K231" s="21">
        <v>3</v>
      </c>
      <c r="L231" s="21">
        <v>2</v>
      </c>
      <c r="M231" s="21">
        <v>0</v>
      </c>
      <c r="N231" s="21">
        <v>0</v>
      </c>
      <c r="O231" s="21">
        <v>0</v>
      </c>
      <c r="P231" s="21">
        <v>-12.303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3">
        <v>399108</v>
      </c>
      <c r="B232" s="23" t="s">
        <v>61</v>
      </c>
      <c r="C232" s="23">
        <v>1243.839</v>
      </c>
      <c r="D232" s="23">
        <v>1335.528</v>
      </c>
      <c r="E232" s="23">
        <v>0</v>
      </c>
      <c r="F232" s="23">
        <v>0</v>
      </c>
      <c r="G232" s="23">
        <v>1</v>
      </c>
      <c r="H232" s="18">
        <v>0</v>
      </c>
      <c r="I232" s="18">
        <v>0</v>
      </c>
      <c r="J232" s="18">
        <v>0</v>
      </c>
      <c r="K232" s="21">
        <v>1</v>
      </c>
      <c r="L232" s="21">
        <v>2</v>
      </c>
      <c r="M232" s="21">
        <v>1</v>
      </c>
      <c r="N232" s="21">
        <v>-1</v>
      </c>
      <c r="O232" s="21">
        <v>0</v>
      </c>
      <c r="P232" s="21">
        <v>0.879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3">
        <v>399240</v>
      </c>
      <c r="B233" s="23" t="s">
        <v>384</v>
      </c>
      <c r="C233" s="23">
        <v>1545.289</v>
      </c>
      <c r="D233" s="23">
        <v>1737.195</v>
      </c>
      <c r="E233" s="23">
        <v>0</v>
      </c>
      <c r="F233" s="23">
        <v>0</v>
      </c>
      <c r="G233" s="23">
        <v>1</v>
      </c>
      <c r="H233" s="18">
        <v>0</v>
      </c>
      <c r="I233" s="18">
        <v>0</v>
      </c>
      <c r="J233" s="18">
        <v>0</v>
      </c>
      <c r="K233" s="21">
        <v>0</v>
      </c>
      <c r="L233" s="21">
        <v>2</v>
      </c>
      <c r="M233" s="21">
        <v>1</v>
      </c>
      <c r="N233" s="21">
        <v>-1</v>
      </c>
      <c r="O233" s="21">
        <v>0</v>
      </c>
      <c r="P233" s="21">
        <v>-20.643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3">
        <v>399265</v>
      </c>
      <c r="B234" s="23" t="s">
        <v>385</v>
      </c>
      <c r="C234" s="23">
        <v>1015.963</v>
      </c>
      <c r="D234" s="23">
        <v>1170.97</v>
      </c>
      <c r="E234" s="23">
        <v>0</v>
      </c>
      <c r="F234" s="23">
        <v>0</v>
      </c>
      <c r="G234" s="23">
        <v>1</v>
      </c>
      <c r="H234" s="18">
        <v>0</v>
      </c>
      <c r="I234" s="18">
        <v>0</v>
      </c>
      <c r="J234" s="18">
        <v>0</v>
      </c>
      <c r="K234" s="21">
        <v>1</v>
      </c>
      <c r="L234" s="21">
        <v>2</v>
      </c>
      <c r="M234" s="21">
        <v>1</v>
      </c>
      <c r="N234" s="21">
        <v>-1</v>
      </c>
      <c r="O234" s="21">
        <v>0</v>
      </c>
      <c r="P234" s="21">
        <v>5.322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3">
        <v>399275</v>
      </c>
      <c r="B235" s="23" t="s">
        <v>386</v>
      </c>
      <c r="C235" s="23">
        <v>2584.943</v>
      </c>
      <c r="D235" s="23">
        <v>2968.651</v>
      </c>
      <c r="E235" s="23">
        <v>0</v>
      </c>
      <c r="F235" s="23">
        <v>0</v>
      </c>
      <c r="G235" s="23">
        <v>1</v>
      </c>
      <c r="H235" s="18">
        <v>0</v>
      </c>
      <c r="I235" s="18">
        <v>0</v>
      </c>
      <c r="J235" s="18">
        <v>0</v>
      </c>
      <c r="K235" s="21">
        <v>4</v>
      </c>
      <c r="L235" s="21">
        <v>2</v>
      </c>
      <c r="M235" s="21">
        <v>0</v>
      </c>
      <c r="N235" s="21">
        <v>1</v>
      </c>
      <c r="O235" s="21">
        <v>0</v>
      </c>
      <c r="P235" s="21">
        <v>-38.221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3">
        <v>399280</v>
      </c>
      <c r="B236" s="23" t="s">
        <v>387</v>
      </c>
      <c r="C236" s="23">
        <v>2035.102</v>
      </c>
      <c r="D236" s="23">
        <v>2279.694</v>
      </c>
      <c r="E236" s="23">
        <v>0</v>
      </c>
      <c r="F236" s="23">
        <v>0</v>
      </c>
      <c r="G236" s="23">
        <v>1</v>
      </c>
      <c r="H236" s="18">
        <v>0</v>
      </c>
      <c r="I236" s="18">
        <v>0</v>
      </c>
      <c r="J236" s="18">
        <v>0</v>
      </c>
      <c r="K236" s="21">
        <v>4</v>
      </c>
      <c r="L236" s="21">
        <v>2</v>
      </c>
      <c r="M236" s="21">
        <v>0</v>
      </c>
      <c r="N236" s="21">
        <v>1</v>
      </c>
      <c r="O236" s="21">
        <v>0</v>
      </c>
      <c r="P236" s="21">
        <v>-26.26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3">
        <v>399313</v>
      </c>
      <c r="B237" s="23" t="s">
        <v>388</v>
      </c>
      <c r="C237" s="23">
        <v>5262.681</v>
      </c>
      <c r="D237" s="23">
        <v>5616.744</v>
      </c>
      <c r="E237" s="23">
        <v>0</v>
      </c>
      <c r="F237" s="23">
        <v>0</v>
      </c>
      <c r="G237" s="23">
        <v>1</v>
      </c>
      <c r="H237" s="18">
        <v>0</v>
      </c>
      <c r="I237" s="18">
        <v>0</v>
      </c>
      <c r="J237" s="18">
        <v>0</v>
      </c>
      <c r="K237" s="21">
        <v>4</v>
      </c>
      <c r="L237" s="21">
        <v>2</v>
      </c>
      <c r="M237" s="21">
        <v>-1</v>
      </c>
      <c r="N237" s="21">
        <v>1</v>
      </c>
      <c r="O237" s="21">
        <v>0</v>
      </c>
      <c r="P237" s="21">
        <v>5.428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3">
        <v>399328</v>
      </c>
      <c r="B238" s="23" t="s">
        <v>389</v>
      </c>
      <c r="C238" s="23">
        <v>10630.724</v>
      </c>
      <c r="D238" s="23">
        <v>11542.737</v>
      </c>
      <c r="E238" s="23">
        <v>0</v>
      </c>
      <c r="F238" s="23">
        <v>0</v>
      </c>
      <c r="G238" s="23">
        <v>1</v>
      </c>
      <c r="H238" s="18">
        <v>0</v>
      </c>
      <c r="I238" s="18">
        <v>0</v>
      </c>
      <c r="J238" s="18">
        <v>0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-6.989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3">
        <v>399356</v>
      </c>
      <c r="B239" s="23" t="s">
        <v>390</v>
      </c>
      <c r="C239" s="23">
        <v>9892.424</v>
      </c>
      <c r="D239" s="23">
        <v>10804.999</v>
      </c>
      <c r="E239" s="23">
        <v>0</v>
      </c>
      <c r="F239" s="23">
        <v>0</v>
      </c>
      <c r="G239" s="23">
        <v>1</v>
      </c>
      <c r="H239" s="18">
        <v>0</v>
      </c>
      <c r="I239" s="18">
        <v>0</v>
      </c>
      <c r="J239" s="18">
        <v>0</v>
      </c>
      <c r="K239" s="21">
        <v>1</v>
      </c>
      <c r="L239" s="21">
        <v>2</v>
      </c>
      <c r="M239" s="21">
        <v>1</v>
      </c>
      <c r="N239" s="21">
        <v>-1</v>
      </c>
      <c r="O239" s="21">
        <v>0</v>
      </c>
      <c r="P239" s="21">
        <v>-10.636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3">
        <v>399385</v>
      </c>
      <c r="B240" s="23" t="s">
        <v>391</v>
      </c>
      <c r="C240" s="23">
        <v>9146.467</v>
      </c>
      <c r="D240" s="23">
        <v>10072.297</v>
      </c>
      <c r="E240" s="23">
        <v>0</v>
      </c>
      <c r="F240" s="23">
        <v>0</v>
      </c>
      <c r="G240" s="23">
        <v>1</v>
      </c>
      <c r="H240" s="18">
        <v>0</v>
      </c>
      <c r="I240" s="18">
        <v>0</v>
      </c>
      <c r="J240" s="18">
        <v>0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-16.309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3">
        <v>399386</v>
      </c>
      <c r="B241" s="23" t="s">
        <v>392</v>
      </c>
      <c r="C241" s="23">
        <v>5658.513</v>
      </c>
      <c r="D241" s="23">
        <v>6375.539</v>
      </c>
      <c r="E241" s="23">
        <v>0</v>
      </c>
      <c r="F241" s="23">
        <v>0</v>
      </c>
      <c r="G241" s="23">
        <v>1</v>
      </c>
      <c r="H241" s="18">
        <v>0</v>
      </c>
      <c r="I241" s="18">
        <v>0</v>
      </c>
      <c r="J241" s="18">
        <v>0</v>
      </c>
      <c r="K241" s="21">
        <v>4</v>
      </c>
      <c r="L241" s="21">
        <v>2</v>
      </c>
      <c r="M241" s="21">
        <v>0</v>
      </c>
      <c r="N241" s="21">
        <v>0</v>
      </c>
      <c r="O241" s="21">
        <v>0</v>
      </c>
      <c r="P241" s="21">
        <v>3.285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3">
        <v>399387</v>
      </c>
      <c r="B242" s="23" t="s">
        <v>393</v>
      </c>
      <c r="C242" s="23">
        <v>5384.081</v>
      </c>
      <c r="D242" s="23">
        <v>5820.756</v>
      </c>
      <c r="E242" s="23">
        <v>0</v>
      </c>
      <c r="F242" s="23">
        <v>0</v>
      </c>
      <c r="G242" s="23">
        <v>1</v>
      </c>
      <c r="H242" s="18">
        <v>0</v>
      </c>
      <c r="I242" s="18">
        <v>0</v>
      </c>
      <c r="J242" s="18">
        <v>0</v>
      </c>
      <c r="K242" s="21">
        <v>3</v>
      </c>
      <c r="L242" s="21">
        <v>1</v>
      </c>
      <c r="M242" s="21">
        <v>1</v>
      </c>
      <c r="N242" s="21">
        <v>-1</v>
      </c>
      <c r="O242" s="21">
        <v>0</v>
      </c>
      <c r="P242" s="21">
        <v>-6.067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3">
        <v>399394</v>
      </c>
      <c r="B243" s="23" t="s">
        <v>394</v>
      </c>
      <c r="C243" s="23">
        <v>8446.055</v>
      </c>
      <c r="D243" s="23">
        <v>9506.258</v>
      </c>
      <c r="E243" s="23">
        <v>0</v>
      </c>
      <c r="F243" s="23">
        <v>0</v>
      </c>
      <c r="G243" s="23">
        <v>1</v>
      </c>
      <c r="H243" s="18">
        <v>0</v>
      </c>
      <c r="I243" s="18">
        <v>0</v>
      </c>
      <c r="J243" s="18">
        <v>0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-5.279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3">
        <v>399396</v>
      </c>
      <c r="B244" s="23" t="s">
        <v>395</v>
      </c>
      <c r="C244" s="23">
        <v>17252.357</v>
      </c>
      <c r="D244" s="23">
        <v>19082.9</v>
      </c>
      <c r="E244" s="23">
        <v>0</v>
      </c>
      <c r="F244" s="23">
        <v>0</v>
      </c>
      <c r="G244" s="23">
        <v>1</v>
      </c>
      <c r="H244" s="18">
        <v>0</v>
      </c>
      <c r="I244" s="18">
        <v>0</v>
      </c>
      <c r="J244" s="18">
        <v>0</v>
      </c>
      <c r="K244" s="21">
        <v>3</v>
      </c>
      <c r="L244" s="21">
        <v>1</v>
      </c>
      <c r="M244" s="21">
        <v>1</v>
      </c>
      <c r="N244" s="21">
        <v>-1</v>
      </c>
      <c r="O244" s="21">
        <v>0</v>
      </c>
      <c r="P244" s="21">
        <v>-4.673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3">
        <v>399437</v>
      </c>
      <c r="B245" s="23" t="s">
        <v>396</v>
      </c>
      <c r="C245" s="23">
        <v>6461.464</v>
      </c>
      <c r="D245" s="23">
        <v>7260.286</v>
      </c>
      <c r="E245" s="23">
        <v>0</v>
      </c>
      <c r="F245" s="23">
        <v>0</v>
      </c>
      <c r="G245" s="23">
        <v>1</v>
      </c>
      <c r="H245" s="18">
        <v>0</v>
      </c>
      <c r="I245" s="18">
        <v>0</v>
      </c>
      <c r="J245" s="18">
        <v>0</v>
      </c>
      <c r="K245" s="21">
        <v>2</v>
      </c>
      <c r="L245" s="21">
        <v>2</v>
      </c>
      <c r="M245" s="21">
        <v>0</v>
      </c>
      <c r="N245" s="21">
        <v>0</v>
      </c>
      <c r="O245" s="21">
        <v>0</v>
      </c>
      <c r="P245" s="21">
        <v>1.835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3">
        <v>399441</v>
      </c>
      <c r="B246" s="23" t="s">
        <v>397</v>
      </c>
      <c r="C246" s="23">
        <v>2132.934</v>
      </c>
      <c r="D246" s="23">
        <v>2442.735</v>
      </c>
      <c r="E246" s="23">
        <v>0</v>
      </c>
      <c r="F246" s="23">
        <v>0</v>
      </c>
      <c r="G246" s="23">
        <v>1</v>
      </c>
      <c r="H246" s="18">
        <v>0</v>
      </c>
      <c r="I246" s="18">
        <v>0</v>
      </c>
      <c r="J246" s="18">
        <v>0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-13.964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3">
        <v>399555</v>
      </c>
      <c r="B247" s="23" t="s">
        <v>398</v>
      </c>
      <c r="C247" s="23">
        <v>5234.914</v>
      </c>
      <c r="D247" s="23">
        <v>5511.341</v>
      </c>
      <c r="E247" s="23">
        <v>0</v>
      </c>
      <c r="F247" s="23">
        <v>0</v>
      </c>
      <c r="G247" s="23">
        <v>1</v>
      </c>
      <c r="H247" s="18">
        <v>0</v>
      </c>
      <c r="I247" s="18">
        <v>0</v>
      </c>
      <c r="J247" s="18">
        <v>0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3">
        <v>399617</v>
      </c>
      <c r="B248" s="23" t="s">
        <v>399</v>
      </c>
      <c r="C248" s="23">
        <v>8993.358</v>
      </c>
      <c r="D248" s="23">
        <v>10149.547</v>
      </c>
      <c r="E248" s="23">
        <v>0</v>
      </c>
      <c r="F248" s="23">
        <v>0</v>
      </c>
      <c r="G248" s="23">
        <v>1</v>
      </c>
      <c r="H248" s="18">
        <v>0</v>
      </c>
      <c r="I248" s="18">
        <v>0</v>
      </c>
      <c r="J248" s="18">
        <v>0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-32.629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3">
        <v>399618</v>
      </c>
      <c r="B249" s="23" t="s">
        <v>400</v>
      </c>
      <c r="C249" s="23">
        <v>7936.737</v>
      </c>
      <c r="D249" s="23">
        <v>8844.446</v>
      </c>
      <c r="E249" s="23">
        <v>0</v>
      </c>
      <c r="F249" s="23">
        <v>0</v>
      </c>
      <c r="G249" s="23">
        <v>1</v>
      </c>
      <c r="H249" s="18">
        <v>0</v>
      </c>
      <c r="I249" s="18">
        <v>0</v>
      </c>
      <c r="J249" s="18">
        <v>0</v>
      </c>
      <c r="K249" s="21">
        <v>4</v>
      </c>
      <c r="L249" s="21">
        <v>2</v>
      </c>
      <c r="M249" s="21">
        <v>0</v>
      </c>
      <c r="N249" s="21">
        <v>0</v>
      </c>
      <c r="O249" s="21">
        <v>0</v>
      </c>
      <c r="P249" s="21">
        <v>1.309</v>
      </c>
      <c r="Q249" s="21">
        <v>0</v>
      </c>
      <c r="R249" s="21">
        <v>1</v>
      </c>
      <c r="S249" s="22"/>
      <c r="T249" s="22"/>
      <c r="U249" s="22"/>
      <c r="V249" s="22"/>
      <c r="W249" s="22"/>
    </row>
    <row r="250" ht="16.5" spans="1:23">
      <c r="A250" s="23">
        <v>399647</v>
      </c>
      <c r="B250" s="23" t="s">
        <v>401</v>
      </c>
      <c r="C250" s="23">
        <v>7810.686</v>
      </c>
      <c r="D250" s="23">
        <v>8666.101</v>
      </c>
      <c r="E250" s="23">
        <v>0</v>
      </c>
      <c r="F250" s="23">
        <v>0</v>
      </c>
      <c r="G250" s="23">
        <v>1</v>
      </c>
      <c r="H250" s="18">
        <v>0</v>
      </c>
      <c r="I250" s="18">
        <v>0</v>
      </c>
      <c r="J250" s="18">
        <v>0</v>
      </c>
      <c r="K250" s="21">
        <v>4</v>
      </c>
      <c r="L250" s="21">
        <v>2</v>
      </c>
      <c r="M250" s="21">
        <v>0</v>
      </c>
      <c r="N250" s="21">
        <v>1</v>
      </c>
      <c r="O250" s="21">
        <v>0</v>
      </c>
      <c r="P250" s="21">
        <v>-28.28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3">
        <v>399653</v>
      </c>
      <c r="B251" s="23" t="s">
        <v>402</v>
      </c>
      <c r="C251" s="23">
        <v>2885.795</v>
      </c>
      <c r="D251" s="23">
        <v>3141.216</v>
      </c>
      <c r="E251" s="23">
        <v>0</v>
      </c>
      <c r="F251" s="23">
        <v>0</v>
      </c>
      <c r="G251" s="23">
        <v>1</v>
      </c>
      <c r="H251" s="18">
        <v>0</v>
      </c>
      <c r="I251" s="18">
        <v>0</v>
      </c>
      <c r="J251" s="18">
        <v>0</v>
      </c>
      <c r="K251" s="21">
        <v>4</v>
      </c>
      <c r="L251" s="21">
        <v>2</v>
      </c>
      <c r="M251" s="21">
        <v>0</v>
      </c>
      <c r="N251" s="21">
        <v>1</v>
      </c>
      <c r="O251" s="21">
        <v>0</v>
      </c>
      <c r="P251" s="21">
        <v>-4.463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3">
        <v>399668</v>
      </c>
      <c r="B252" s="23" t="s">
        <v>403</v>
      </c>
      <c r="C252" s="23">
        <v>5076.346</v>
      </c>
      <c r="D252" s="23">
        <v>5650.457</v>
      </c>
      <c r="E252" s="23">
        <v>0</v>
      </c>
      <c r="F252" s="23">
        <v>0</v>
      </c>
      <c r="G252" s="23">
        <v>1</v>
      </c>
      <c r="H252" s="18">
        <v>0</v>
      </c>
      <c r="I252" s="18">
        <v>0</v>
      </c>
      <c r="J252" s="18">
        <v>0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-12.803</v>
      </c>
      <c r="Q252" s="21">
        <v>1</v>
      </c>
      <c r="R252" s="21">
        <v>0</v>
      </c>
      <c r="S252" s="22"/>
      <c r="T252" s="22"/>
      <c r="U252" s="22"/>
      <c r="V252" s="22"/>
      <c r="W252" s="22"/>
    </row>
    <row r="253" ht="16.5" spans="1:23">
      <c r="A253" s="23">
        <v>399674</v>
      </c>
      <c r="B253" s="23" t="s">
        <v>404</v>
      </c>
      <c r="C253" s="23">
        <v>1898.373</v>
      </c>
      <c r="D253" s="23">
        <v>2136.552</v>
      </c>
      <c r="E253" s="23">
        <v>0</v>
      </c>
      <c r="F253" s="23">
        <v>0</v>
      </c>
      <c r="G253" s="23">
        <v>1</v>
      </c>
      <c r="H253" s="18">
        <v>0</v>
      </c>
      <c r="I253" s="18">
        <v>0</v>
      </c>
      <c r="J253" s="18">
        <v>0</v>
      </c>
      <c r="K253" s="21">
        <v>4</v>
      </c>
      <c r="L253" s="21">
        <v>2</v>
      </c>
      <c r="M253" s="21">
        <v>0</v>
      </c>
      <c r="N253" s="21">
        <v>1</v>
      </c>
      <c r="O253" s="21">
        <v>0</v>
      </c>
      <c r="P253" s="21">
        <v>0.139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3">
        <v>399684</v>
      </c>
      <c r="B254" s="23" t="s">
        <v>405</v>
      </c>
      <c r="C254" s="23">
        <v>1752.743</v>
      </c>
      <c r="D254" s="23">
        <v>1977.025</v>
      </c>
      <c r="E254" s="23">
        <v>0</v>
      </c>
      <c r="F254" s="23">
        <v>0</v>
      </c>
      <c r="G254" s="23">
        <v>1</v>
      </c>
      <c r="H254" s="18">
        <v>0</v>
      </c>
      <c r="I254" s="18">
        <v>0</v>
      </c>
      <c r="J254" s="18">
        <v>0</v>
      </c>
      <c r="K254" s="21">
        <v>4</v>
      </c>
      <c r="L254" s="21">
        <v>2</v>
      </c>
      <c r="M254" s="21">
        <v>0</v>
      </c>
      <c r="N254" s="21">
        <v>1</v>
      </c>
      <c r="O254" s="21">
        <v>0</v>
      </c>
      <c r="P254" s="21">
        <v>-6.08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3">
        <v>399685</v>
      </c>
      <c r="B255" s="23" t="s">
        <v>406</v>
      </c>
      <c r="C255" s="23">
        <v>1614.233</v>
      </c>
      <c r="D255" s="23">
        <v>1794.598</v>
      </c>
      <c r="E255" s="23">
        <v>0</v>
      </c>
      <c r="F255" s="23">
        <v>0</v>
      </c>
      <c r="G255" s="23">
        <v>1</v>
      </c>
      <c r="H255" s="18">
        <v>0</v>
      </c>
      <c r="I255" s="18">
        <v>0</v>
      </c>
      <c r="J255" s="18">
        <v>0</v>
      </c>
      <c r="K255" s="21">
        <v>1</v>
      </c>
      <c r="L255" s="21">
        <v>2</v>
      </c>
      <c r="M255" s="21">
        <v>1</v>
      </c>
      <c r="N255" s="21">
        <v>-1</v>
      </c>
      <c r="O255" s="21">
        <v>0</v>
      </c>
      <c r="P255" s="21">
        <v>6.709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3">
        <v>399707</v>
      </c>
      <c r="B256" s="23" t="s">
        <v>407</v>
      </c>
      <c r="C256" s="23">
        <v>6248.5</v>
      </c>
      <c r="D256" s="23">
        <v>6990.814</v>
      </c>
      <c r="E256" s="23">
        <v>0</v>
      </c>
      <c r="F256" s="23">
        <v>0</v>
      </c>
      <c r="G256" s="23">
        <v>1</v>
      </c>
      <c r="H256" s="18">
        <v>0</v>
      </c>
      <c r="I256" s="18">
        <v>0</v>
      </c>
      <c r="J256" s="18">
        <v>0</v>
      </c>
      <c r="K256" s="21">
        <v>4</v>
      </c>
      <c r="L256" s="21">
        <v>2</v>
      </c>
      <c r="M256" s="21">
        <v>0</v>
      </c>
      <c r="N256" s="21">
        <v>0</v>
      </c>
      <c r="O256" s="21">
        <v>-1</v>
      </c>
      <c r="P256" s="21">
        <v>-2.628</v>
      </c>
      <c r="Q256" s="21">
        <v>0</v>
      </c>
      <c r="R256" s="21">
        <v>1</v>
      </c>
      <c r="S256" s="22"/>
      <c r="T256" s="22"/>
      <c r="U256" s="22"/>
      <c r="V256" s="22"/>
      <c r="W256" s="22"/>
    </row>
    <row r="257" ht="16.5" spans="1:23">
      <c r="A257" s="23">
        <v>399812</v>
      </c>
      <c r="B257" s="23" t="s">
        <v>408</v>
      </c>
      <c r="C257" s="23">
        <v>6267.587</v>
      </c>
      <c r="D257" s="23">
        <v>6728.82</v>
      </c>
      <c r="E257" s="23">
        <v>0</v>
      </c>
      <c r="F257" s="23">
        <v>0</v>
      </c>
      <c r="G257" s="23">
        <v>1</v>
      </c>
      <c r="H257" s="18">
        <v>0</v>
      </c>
      <c r="I257" s="18">
        <v>0</v>
      </c>
      <c r="J257" s="18">
        <v>0</v>
      </c>
      <c r="K257" s="21">
        <v>0</v>
      </c>
      <c r="L257" s="21">
        <v>2</v>
      </c>
      <c r="M257" s="21">
        <v>1</v>
      </c>
      <c r="N257" s="21">
        <v>0</v>
      </c>
      <c r="O257" s="21">
        <v>0</v>
      </c>
      <c r="P257" s="21">
        <v>-24.542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3">
        <v>399913</v>
      </c>
      <c r="B258" s="23" t="s">
        <v>409</v>
      </c>
      <c r="C258" s="23">
        <v>8152.615</v>
      </c>
      <c r="D258" s="23">
        <v>9301.111</v>
      </c>
      <c r="E258" s="23">
        <v>0</v>
      </c>
      <c r="F258" s="23">
        <v>0</v>
      </c>
      <c r="G258" s="23">
        <v>1</v>
      </c>
      <c r="H258" s="18">
        <v>0</v>
      </c>
      <c r="I258" s="18">
        <v>0</v>
      </c>
      <c r="J258" s="18">
        <v>0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-18.318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3">
        <v>399914</v>
      </c>
      <c r="B259" s="23" t="s">
        <v>410</v>
      </c>
      <c r="C259" s="23">
        <v>6367.459</v>
      </c>
      <c r="D259" s="23">
        <v>6914.754</v>
      </c>
      <c r="E259" s="23">
        <v>0</v>
      </c>
      <c r="F259" s="23">
        <v>0</v>
      </c>
      <c r="G259" s="23">
        <v>1</v>
      </c>
      <c r="H259" s="18">
        <v>0</v>
      </c>
      <c r="I259" s="18">
        <v>0</v>
      </c>
      <c r="J259" s="18">
        <v>0</v>
      </c>
      <c r="K259" s="21">
        <v>1</v>
      </c>
      <c r="L259" s="21">
        <v>2</v>
      </c>
      <c r="M259" s="21">
        <v>0</v>
      </c>
      <c r="N259" s="21">
        <v>0</v>
      </c>
      <c r="O259" s="21">
        <v>0</v>
      </c>
      <c r="P259" s="21">
        <v>2.957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3">
        <v>399932</v>
      </c>
      <c r="B260" s="23" t="s">
        <v>376</v>
      </c>
      <c r="C260" s="23">
        <v>14942.149</v>
      </c>
      <c r="D260" s="23">
        <v>16545.443</v>
      </c>
      <c r="E260" s="23">
        <v>0</v>
      </c>
      <c r="F260" s="23">
        <v>0</v>
      </c>
      <c r="G260" s="23">
        <v>1</v>
      </c>
      <c r="H260" s="18">
        <v>0</v>
      </c>
      <c r="I260" s="18">
        <v>0</v>
      </c>
      <c r="J260" s="18">
        <v>0</v>
      </c>
      <c r="K260" s="21">
        <v>4</v>
      </c>
      <c r="L260" s="21">
        <v>2</v>
      </c>
      <c r="M260" s="21">
        <v>0</v>
      </c>
      <c r="N260" s="21">
        <v>1</v>
      </c>
      <c r="O260" s="21">
        <v>0</v>
      </c>
      <c r="P260" s="21">
        <v>-39.255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3">
        <v>399933</v>
      </c>
      <c r="B261" s="23" t="s">
        <v>377</v>
      </c>
      <c r="C261" s="23">
        <v>8063.805</v>
      </c>
      <c r="D261" s="23">
        <v>9059.827</v>
      </c>
      <c r="E261" s="23">
        <v>0</v>
      </c>
      <c r="F261" s="23">
        <v>0</v>
      </c>
      <c r="G261" s="23">
        <v>1</v>
      </c>
      <c r="H261" s="18">
        <v>0</v>
      </c>
      <c r="I261" s="18">
        <v>0</v>
      </c>
      <c r="J261" s="18">
        <v>0</v>
      </c>
      <c r="K261" s="21">
        <v>4</v>
      </c>
      <c r="L261" s="21">
        <v>2</v>
      </c>
      <c r="M261" s="21">
        <v>0</v>
      </c>
      <c r="N261" s="21">
        <v>1</v>
      </c>
      <c r="O261" s="21">
        <v>0</v>
      </c>
      <c r="P261" s="21">
        <v>-8.879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3">
        <v>399934</v>
      </c>
      <c r="B262" s="23" t="s">
        <v>378</v>
      </c>
      <c r="C262" s="23">
        <v>5991.666</v>
      </c>
      <c r="D262" s="23">
        <v>6463.906</v>
      </c>
      <c r="E262" s="23">
        <v>0</v>
      </c>
      <c r="F262" s="23">
        <v>0</v>
      </c>
      <c r="G262" s="23">
        <v>1</v>
      </c>
      <c r="H262" s="18">
        <v>0</v>
      </c>
      <c r="I262" s="18">
        <v>0</v>
      </c>
      <c r="J262" s="18">
        <v>0</v>
      </c>
      <c r="K262" s="21">
        <v>4</v>
      </c>
      <c r="L262" s="21">
        <v>2</v>
      </c>
      <c r="M262" s="21">
        <v>0</v>
      </c>
      <c r="N262" s="21">
        <v>1</v>
      </c>
      <c r="O262" s="21">
        <v>0</v>
      </c>
      <c r="P262" s="21">
        <v>-20.895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3">
        <v>399975</v>
      </c>
      <c r="B263" s="23" t="s">
        <v>411</v>
      </c>
      <c r="C263" s="23">
        <v>814.248</v>
      </c>
      <c r="D263" s="23">
        <v>910.889</v>
      </c>
      <c r="E263" s="23">
        <v>0</v>
      </c>
      <c r="F263" s="23">
        <v>0</v>
      </c>
      <c r="G263" s="23">
        <v>1</v>
      </c>
      <c r="H263" s="18">
        <v>0</v>
      </c>
      <c r="I263" s="18">
        <v>0</v>
      </c>
      <c r="J263" s="18">
        <v>0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13.852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3">
        <v>399987</v>
      </c>
      <c r="B264" s="23" t="s">
        <v>412</v>
      </c>
      <c r="C264" s="23">
        <v>4947.504</v>
      </c>
      <c r="D264" s="23">
        <v>5706.145</v>
      </c>
      <c r="E264" s="23">
        <v>0</v>
      </c>
      <c r="F264" s="23">
        <v>0</v>
      </c>
      <c r="G264" s="23">
        <v>1</v>
      </c>
      <c r="H264" s="18">
        <v>0</v>
      </c>
      <c r="I264" s="18">
        <v>0</v>
      </c>
      <c r="J264" s="18">
        <v>0</v>
      </c>
      <c r="K264" s="21">
        <v>4</v>
      </c>
      <c r="L264" s="21">
        <v>2</v>
      </c>
      <c r="M264" s="21">
        <v>0</v>
      </c>
      <c r="N264" s="21">
        <v>1</v>
      </c>
      <c r="O264" s="21">
        <v>0</v>
      </c>
      <c r="P264" s="21">
        <v>-26.945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3">
        <v>399993</v>
      </c>
      <c r="B265" s="23" t="s">
        <v>413</v>
      </c>
      <c r="C265" s="23">
        <v>2581.383</v>
      </c>
      <c r="D265" s="23">
        <v>2991.446</v>
      </c>
      <c r="E265" s="23">
        <v>0</v>
      </c>
      <c r="F265" s="23">
        <v>0</v>
      </c>
      <c r="G265" s="23">
        <v>1</v>
      </c>
      <c r="H265" s="18">
        <v>0</v>
      </c>
      <c r="I265" s="18">
        <v>0</v>
      </c>
      <c r="J265" s="18">
        <v>0</v>
      </c>
      <c r="K265" s="21">
        <v>4</v>
      </c>
      <c r="L265" s="21">
        <v>2</v>
      </c>
      <c r="M265" s="21">
        <v>0</v>
      </c>
      <c r="N265" s="21">
        <v>1</v>
      </c>
      <c r="O265" s="21">
        <v>0</v>
      </c>
      <c r="P265" s="21">
        <v>-15.806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3">
        <v>399997</v>
      </c>
      <c r="B266" s="23" t="s">
        <v>414</v>
      </c>
      <c r="C266" s="23">
        <v>8628.386</v>
      </c>
      <c r="D266" s="23">
        <v>10097.522</v>
      </c>
      <c r="E266" s="23">
        <v>0</v>
      </c>
      <c r="F266" s="23">
        <v>0</v>
      </c>
      <c r="G266" s="23">
        <v>1</v>
      </c>
      <c r="H266" s="18">
        <v>0</v>
      </c>
      <c r="I266" s="18">
        <v>0</v>
      </c>
      <c r="J266" s="18">
        <v>0</v>
      </c>
      <c r="K266" s="21">
        <v>4</v>
      </c>
      <c r="L266" s="21">
        <v>2</v>
      </c>
      <c r="M266" s="21">
        <v>0</v>
      </c>
      <c r="N266" s="21">
        <v>0</v>
      </c>
      <c r="O266" s="21">
        <v>0</v>
      </c>
      <c r="P266" s="21">
        <v>-12.967</v>
      </c>
      <c r="Q266" s="21">
        <v>0</v>
      </c>
      <c r="R266" s="21">
        <v>1</v>
      </c>
      <c r="S266" s="22"/>
      <c r="T266" s="22"/>
      <c r="U266" s="22"/>
      <c r="V266" s="22"/>
      <c r="W266" s="22"/>
    </row>
    <row r="267" ht="16.5" spans="1:23">
      <c r="A267" s="23">
        <v>980001</v>
      </c>
      <c r="B267" s="23" t="s">
        <v>415</v>
      </c>
      <c r="C267" s="23">
        <v>1458.951</v>
      </c>
      <c r="D267" s="23">
        <v>1589.826</v>
      </c>
      <c r="E267" s="23">
        <v>0</v>
      </c>
      <c r="F267" s="23">
        <v>0</v>
      </c>
      <c r="G267" s="23">
        <v>1</v>
      </c>
      <c r="H267" s="18">
        <v>0</v>
      </c>
      <c r="I267" s="18">
        <v>0</v>
      </c>
      <c r="J267" s="18">
        <v>0</v>
      </c>
      <c r="K267" s="21">
        <v>1</v>
      </c>
      <c r="L267" s="21">
        <v>2</v>
      </c>
      <c r="M267" s="21">
        <v>1</v>
      </c>
      <c r="N267" s="21">
        <v>-1</v>
      </c>
      <c r="O267" s="21">
        <v>0</v>
      </c>
      <c r="P267" s="21">
        <v>-2.019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3">
        <v>980015</v>
      </c>
      <c r="B268" s="23" t="s">
        <v>416</v>
      </c>
      <c r="C268" s="23">
        <v>6281.955</v>
      </c>
      <c r="D268" s="23">
        <v>7151.958</v>
      </c>
      <c r="E268" s="23">
        <v>0</v>
      </c>
      <c r="F268" s="23">
        <v>0</v>
      </c>
      <c r="G268" s="23">
        <v>1</v>
      </c>
      <c r="H268" s="18">
        <v>0</v>
      </c>
      <c r="I268" s="18">
        <v>0</v>
      </c>
      <c r="J268" s="18">
        <v>0</v>
      </c>
      <c r="K268" s="21">
        <v>0</v>
      </c>
      <c r="L268" s="21">
        <v>2</v>
      </c>
      <c r="M268" s="21">
        <v>1</v>
      </c>
      <c r="N268" s="21">
        <v>-1</v>
      </c>
      <c r="O268" s="21">
        <v>0</v>
      </c>
      <c r="P268" s="21">
        <v>-23.773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3">
        <v>980016</v>
      </c>
      <c r="B269" s="23" t="s">
        <v>417</v>
      </c>
      <c r="C269" s="23">
        <v>6044.541</v>
      </c>
      <c r="D269" s="23">
        <v>6843.108</v>
      </c>
      <c r="E269" s="23">
        <v>0</v>
      </c>
      <c r="F269" s="23">
        <v>0</v>
      </c>
      <c r="G269" s="23">
        <v>1</v>
      </c>
      <c r="H269" s="18">
        <v>0</v>
      </c>
      <c r="I269" s="18">
        <v>0</v>
      </c>
      <c r="J269" s="18">
        <v>0</v>
      </c>
      <c r="K269" s="21">
        <v>1</v>
      </c>
      <c r="L269" s="21">
        <v>2</v>
      </c>
      <c r="M269" s="21">
        <v>1</v>
      </c>
      <c r="N269" s="21">
        <v>-1</v>
      </c>
      <c r="O269" s="21">
        <v>0</v>
      </c>
      <c r="P269" s="21">
        <v>4.066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141</v>
      </c>
      <c r="B1" s="2"/>
      <c r="C1" s="2"/>
      <c r="D1" s="2"/>
      <c r="E1" s="2"/>
      <c r="F1" s="2"/>
      <c r="G1" s="2"/>
      <c r="H1" s="2"/>
      <c r="I1" s="2"/>
      <c r="J1" s="2"/>
      <c r="K1" s="10" t="s">
        <v>418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143</v>
      </c>
      <c r="B2" s="4" t="s">
        <v>144</v>
      </c>
      <c r="C2" s="4" t="s">
        <v>145</v>
      </c>
      <c r="D2" s="4" t="s">
        <v>146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12" t="s">
        <v>153</v>
      </c>
      <c r="L2" s="12" t="s">
        <v>154</v>
      </c>
      <c r="M2" s="12" t="s">
        <v>155</v>
      </c>
      <c r="N2" s="12" t="s">
        <v>156</v>
      </c>
      <c r="O2" s="12" t="s">
        <v>157</v>
      </c>
      <c r="P2" s="12" t="s">
        <v>158</v>
      </c>
      <c r="Q2" s="12" t="s">
        <v>159</v>
      </c>
      <c r="R2" s="12" t="s">
        <v>160</v>
      </c>
    </row>
    <row r="3" ht="20.25" spans="1:18">
      <c r="A3" s="5" t="s">
        <v>419</v>
      </c>
      <c r="B3" s="5" t="s">
        <v>420</v>
      </c>
      <c r="C3" s="5">
        <v>8762.96</v>
      </c>
      <c r="D3" s="5">
        <v>9950.342</v>
      </c>
      <c r="E3" s="5">
        <v>1</v>
      </c>
      <c r="F3" s="6">
        <v>0</v>
      </c>
      <c r="G3" s="6">
        <v>0</v>
      </c>
      <c r="H3" s="6">
        <v>1</v>
      </c>
      <c r="I3" s="6">
        <v>3.235</v>
      </c>
      <c r="J3" s="6">
        <v>14.782</v>
      </c>
      <c r="K3" s="13">
        <v>4</v>
      </c>
      <c r="L3" s="13">
        <v>0</v>
      </c>
      <c r="M3" s="13">
        <v>-1</v>
      </c>
      <c r="N3" s="13">
        <v>1</v>
      </c>
      <c r="O3" s="13">
        <v>0</v>
      </c>
      <c r="P3" s="13">
        <v>50.222</v>
      </c>
      <c r="Q3" s="13">
        <v>0</v>
      </c>
      <c r="R3" s="13">
        <v>0</v>
      </c>
    </row>
    <row r="4" ht="20.25" spans="1:18">
      <c r="A4" s="5" t="s">
        <v>421</v>
      </c>
      <c r="B4" s="5" t="s">
        <v>422</v>
      </c>
      <c r="C4" s="5">
        <v>5654.702</v>
      </c>
      <c r="D4" s="5">
        <v>6076.081</v>
      </c>
      <c r="E4" s="5">
        <v>1</v>
      </c>
      <c r="F4" s="6">
        <v>0</v>
      </c>
      <c r="G4" s="6">
        <v>0</v>
      </c>
      <c r="H4" s="6">
        <v>1</v>
      </c>
      <c r="I4" s="6">
        <v>0.685</v>
      </c>
      <c r="J4" s="6">
        <v>7.573</v>
      </c>
      <c r="K4" s="13">
        <v>4</v>
      </c>
      <c r="L4" s="13">
        <v>1</v>
      </c>
      <c r="M4" s="13">
        <v>0</v>
      </c>
      <c r="N4" s="13">
        <v>1</v>
      </c>
      <c r="O4" s="13">
        <v>0</v>
      </c>
      <c r="P4" s="13">
        <v>19.013</v>
      </c>
      <c r="Q4" s="13">
        <v>1</v>
      </c>
      <c r="R4" s="13">
        <v>0</v>
      </c>
    </row>
    <row r="5" ht="20.25" spans="1:18">
      <c r="A5" s="7" t="s">
        <v>423</v>
      </c>
      <c r="B5" s="7" t="s">
        <v>424</v>
      </c>
      <c r="C5" s="7">
        <v>902.753</v>
      </c>
      <c r="D5" s="7">
        <v>1117.368</v>
      </c>
      <c r="E5" s="7">
        <v>0</v>
      </c>
      <c r="F5" s="7">
        <v>0</v>
      </c>
      <c r="G5" s="7">
        <v>0</v>
      </c>
      <c r="H5" s="7">
        <v>1</v>
      </c>
      <c r="I5" s="9">
        <v>2.611</v>
      </c>
      <c r="J5" s="9">
        <v>21.316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0.451</v>
      </c>
      <c r="Q5" s="13">
        <v>0</v>
      </c>
      <c r="R5" s="13">
        <v>0</v>
      </c>
    </row>
    <row r="6" ht="20.25" spans="1:18">
      <c r="A6" s="7" t="s">
        <v>425</v>
      </c>
      <c r="B6" s="7" t="s">
        <v>426</v>
      </c>
      <c r="C6" s="7">
        <v>10164.773</v>
      </c>
      <c r="D6" s="7">
        <v>12857.275</v>
      </c>
      <c r="E6" s="7">
        <v>0</v>
      </c>
      <c r="F6" s="7">
        <v>0</v>
      </c>
      <c r="G6" s="7">
        <v>0</v>
      </c>
      <c r="H6" s="7">
        <v>1</v>
      </c>
      <c r="I6" s="9">
        <v>5.669</v>
      </c>
      <c r="J6" s="9">
        <v>25.424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68.137</v>
      </c>
      <c r="Q6" s="13">
        <v>1</v>
      </c>
      <c r="R6" s="13">
        <v>0</v>
      </c>
    </row>
    <row r="7" ht="20.25" spans="1:18">
      <c r="A7" s="7" t="s">
        <v>427</v>
      </c>
      <c r="B7" s="7" t="s">
        <v>428</v>
      </c>
      <c r="C7" s="7">
        <v>2876.865</v>
      </c>
      <c r="D7" s="7">
        <v>3428.67</v>
      </c>
      <c r="E7" s="7">
        <v>0</v>
      </c>
      <c r="F7" s="7">
        <v>0</v>
      </c>
      <c r="G7" s="7">
        <v>0</v>
      </c>
      <c r="H7" s="7">
        <v>1</v>
      </c>
      <c r="I7" s="9">
        <v>7.032</v>
      </c>
      <c r="J7" s="9">
        <v>21.994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14.558</v>
      </c>
      <c r="Q7" s="13">
        <v>0</v>
      </c>
      <c r="R7" s="13">
        <v>0</v>
      </c>
    </row>
    <row r="8" ht="20.25" spans="1:18">
      <c r="A8" s="7" t="s">
        <v>429</v>
      </c>
      <c r="B8" s="7" t="s">
        <v>430</v>
      </c>
      <c r="C8" s="7">
        <v>2354.199</v>
      </c>
      <c r="D8" s="7">
        <v>2948.648</v>
      </c>
      <c r="E8" s="7">
        <v>0</v>
      </c>
      <c r="F8" s="7">
        <v>0</v>
      </c>
      <c r="G8" s="7">
        <v>0</v>
      </c>
      <c r="H8" s="7">
        <v>1</v>
      </c>
      <c r="I8" s="9">
        <v>24.16</v>
      </c>
      <c r="J8" s="9">
        <v>39.45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26.458</v>
      </c>
      <c r="Q8" s="13">
        <v>0</v>
      </c>
      <c r="R8" s="13">
        <v>0</v>
      </c>
    </row>
    <row r="9" ht="20.25" spans="1:18">
      <c r="A9" s="7" t="s">
        <v>431</v>
      </c>
      <c r="B9" s="7" t="s">
        <v>432</v>
      </c>
      <c r="C9" s="7">
        <v>14775.582</v>
      </c>
      <c r="D9" s="7">
        <v>16454.281</v>
      </c>
      <c r="E9" s="7">
        <v>0</v>
      </c>
      <c r="F9" s="7">
        <v>0</v>
      </c>
      <c r="G9" s="7">
        <v>0</v>
      </c>
      <c r="H9" s="7">
        <v>1</v>
      </c>
      <c r="I9" s="9">
        <v>0.217</v>
      </c>
      <c r="J9" s="9">
        <v>10.397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-37.262</v>
      </c>
      <c r="Q9" s="13">
        <v>0</v>
      </c>
      <c r="R9" s="13">
        <v>-1</v>
      </c>
    </row>
    <row r="10" ht="20.25" spans="1:18">
      <c r="A10" s="7" t="s">
        <v>433</v>
      </c>
      <c r="B10" s="7" t="s">
        <v>434</v>
      </c>
      <c r="C10" s="7">
        <v>4024.434</v>
      </c>
      <c r="D10" s="7">
        <v>4421.987</v>
      </c>
      <c r="E10" s="7">
        <v>0</v>
      </c>
      <c r="F10" s="7">
        <v>0</v>
      </c>
      <c r="G10" s="7">
        <v>0</v>
      </c>
      <c r="H10" s="7">
        <v>1</v>
      </c>
      <c r="I10" s="9">
        <v>4.883</v>
      </c>
      <c r="J10" s="9">
        <v>13.434</v>
      </c>
      <c r="K10" s="13">
        <v>4</v>
      </c>
      <c r="L10" s="13">
        <v>1</v>
      </c>
      <c r="M10" s="13">
        <v>0</v>
      </c>
      <c r="N10" s="13">
        <v>0</v>
      </c>
      <c r="O10" s="13">
        <v>0</v>
      </c>
      <c r="P10" s="13">
        <v>-10.742</v>
      </c>
      <c r="Q10" s="13">
        <v>0</v>
      </c>
      <c r="R10" s="13">
        <v>0</v>
      </c>
    </row>
    <row r="11" ht="20.25" spans="1:18">
      <c r="A11" s="7" t="s">
        <v>435</v>
      </c>
      <c r="B11" s="7" t="s">
        <v>436</v>
      </c>
      <c r="C11" s="7">
        <v>3334.158</v>
      </c>
      <c r="D11" s="7">
        <v>3569.752</v>
      </c>
      <c r="E11" s="7">
        <v>0</v>
      </c>
      <c r="F11" s="7">
        <v>0</v>
      </c>
      <c r="G11" s="7">
        <v>0</v>
      </c>
      <c r="H11" s="7">
        <v>1</v>
      </c>
      <c r="I11" s="6">
        <v>1.334</v>
      </c>
      <c r="J11" s="6">
        <v>7.845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3.561</v>
      </c>
      <c r="Q11" s="13">
        <v>0</v>
      </c>
      <c r="R11" s="13">
        <v>0</v>
      </c>
    </row>
    <row r="12" ht="20.25" spans="1:18">
      <c r="A12" s="7" t="s">
        <v>437</v>
      </c>
      <c r="B12" s="7" t="s">
        <v>438</v>
      </c>
      <c r="C12" s="7">
        <v>5389.105</v>
      </c>
      <c r="D12" s="7">
        <v>6212.722</v>
      </c>
      <c r="E12" s="7">
        <v>0</v>
      </c>
      <c r="F12" s="7">
        <v>0</v>
      </c>
      <c r="G12" s="7">
        <v>0</v>
      </c>
      <c r="H12" s="7">
        <v>1</v>
      </c>
      <c r="I12" s="6">
        <v>10.091</v>
      </c>
      <c r="J12" s="6">
        <v>22.01</v>
      </c>
      <c r="K12" s="13">
        <v>3</v>
      </c>
      <c r="L12" s="13">
        <v>2</v>
      </c>
      <c r="M12" s="13">
        <v>0</v>
      </c>
      <c r="N12" s="13">
        <v>1</v>
      </c>
      <c r="O12" s="13">
        <v>0</v>
      </c>
      <c r="P12" s="13">
        <v>49.363</v>
      </c>
      <c r="Q12" s="13">
        <v>0</v>
      </c>
      <c r="R12" s="13">
        <v>0</v>
      </c>
    </row>
    <row r="13" ht="20.25" spans="1:18">
      <c r="A13" s="7" t="s">
        <v>439</v>
      </c>
      <c r="B13" s="7" t="s">
        <v>440</v>
      </c>
      <c r="C13" s="7">
        <v>2126.951</v>
      </c>
      <c r="D13" s="7">
        <v>2318.084</v>
      </c>
      <c r="E13" s="7">
        <v>0</v>
      </c>
      <c r="F13" s="7">
        <v>0</v>
      </c>
      <c r="G13" s="7">
        <v>0</v>
      </c>
      <c r="H13" s="7">
        <v>1</v>
      </c>
      <c r="I13" s="6">
        <v>2.396</v>
      </c>
      <c r="J13" s="6">
        <v>10.444</v>
      </c>
      <c r="K13" s="13">
        <v>4</v>
      </c>
      <c r="L13" s="13">
        <v>2</v>
      </c>
      <c r="M13" s="13">
        <v>-1</v>
      </c>
      <c r="N13" s="13">
        <v>0</v>
      </c>
      <c r="O13" s="13">
        <v>0</v>
      </c>
      <c r="P13" s="13">
        <v>-0.675</v>
      </c>
      <c r="Q13" s="13">
        <v>0</v>
      </c>
      <c r="R13" s="13">
        <v>0</v>
      </c>
    </row>
    <row r="14" ht="20.25" spans="1:18">
      <c r="A14" s="7" t="s">
        <v>441</v>
      </c>
      <c r="B14" s="7" t="s">
        <v>442</v>
      </c>
      <c r="C14" s="7">
        <v>2482.376</v>
      </c>
      <c r="D14" s="7">
        <v>2664.807</v>
      </c>
      <c r="E14" s="7">
        <v>0</v>
      </c>
      <c r="F14" s="7">
        <v>0</v>
      </c>
      <c r="G14" s="7">
        <v>0</v>
      </c>
      <c r="H14" s="7">
        <v>1</v>
      </c>
      <c r="I14" s="6">
        <v>0.715</v>
      </c>
      <c r="J14" s="6">
        <v>7.512</v>
      </c>
      <c r="K14" s="13">
        <v>4</v>
      </c>
      <c r="L14" s="13">
        <v>1</v>
      </c>
      <c r="M14" s="13">
        <v>0</v>
      </c>
      <c r="N14" s="13">
        <v>0</v>
      </c>
      <c r="O14" s="13">
        <v>0</v>
      </c>
      <c r="P14" s="13">
        <v>-1.045</v>
      </c>
      <c r="Q14" s="13">
        <v>0</v>
      </c>
      <c r="R14" s="13">
        <v>0</v>
      </c>
    </row>
    <row r="15" ht="20.25" spans="1:18">
      <c r="A15" s="7" t="s">
        <v>443</v>
      </c>
      <c r="B15" s="7" t="s">
        <v>444</v>
      </c>
      <c r="C15" s="7">
        <v>6307.514</v>
      </c>
      <c r="D15" s="7">
        <v>7476.336</v>
      </c>
      <c r="E15" s="7">
        <v>0</v>
      </c>
      <c r="F15" s="7">
        <v>0</v>
      </c>
      <c r="G15" s="7">
        <v>0</v>
      </c>
      <c r="H15" s="7">
        <v>1</v>
      </c>
      <c r="I15" s="6">
        <v>9.367</v>
      </c>
      <c r="J15" s="6">
        <v>23.536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49.878</v>
      </c>
      <c r="Q15" s="13">
        <v>0</v>
      </c>
      <c r="R15" s="13">
        <v>0</v>
      </c>
    </row>
    <row r="16" ht="20.25" spans="1:18">
      <c r="A16" s="7" t="s">
        <v>445</v>
      </c>
      <c r="B16" s="7" t="s">
        <v>446</v>
      </c>
      <c r="C16" s="7">
        <v>6278.104</v>
      </c>
      <c r="D16" s="7">
        <v>7116.298</v>
      </c>
      <c r="E16" s="7">
        <v>0</v>
      </c>
      <c r="F16" s="7">
        <v>0</v>
      </c>
      <c r="G16" s="7">
        <v>0</v>
      </c>
      <c r="H16" s="7">
        <v>1</v>
      </c>
      <c r="I16" s="6">
        <v>3.782</v>
      </c>
      <c r="J16" s="6">
        <v>15.115</v>
      </c>
      <c r="K16" s="13">
        <v>2</v>
      </c>
      <c r="L16" s="13">
        <v>2</v>
      </c>
      <c r="M16" s="13">
        <v>0</v>
      </c>
      <c r="N16" s="13">
        <v>1</v>
      </c>
      <c r="O16" s="13">
        <v>0</v>
      </c>
      <c r="P16" s="13">
        <v>56.734</v>
      </c>
      <c r="Q16" s="13">
        <v>0</v>
      </c>
      <c r="R16" s="13">
        <v>0</v>
      </c>
    </row>
    <row r="17" ht="20.25" spans="1:18">
      <c r="A17" s="7" t="s">
        <v>447</v>
      </c>
      <c r="B17" s="7" t="s">
        <v>448</v>
      </c>
      <c r="C17" s="7">
        <v>6127.638</v>
      </c>
      <c r="D17" s="7">
        <v>6842.226</v>
      </c>
      <c r="E17" s="7">
        <v>0</v>
      </c>
      <c r="F17" s="7">
        <v>0</v>
      </c>
      <c r="G17" s="7">
        <v>0</v>
      </c>
      <c r="H17" s="7">
        <v>1</v>
      </c>
      <c r="I17" s="6">
        <v>8.158</v>
      </c>
      <c r="J17" s="6">
        <v>17.75</v>
      </c>
      <c r="K17" s="13">
        <v>2</v>
      </c>
      <c r="L17" s="13">
        <v>2</v>
      </c>
      <c r="M17" s="13">
        <v>0</v>
      </c>
      <c r="N17" s="13">
        <v>1</v>
      </c>
      <c r="O17" s="13">
        <v>0</v>
      </c>
      <c r="P17" s="13">
        <v>62.893</v>
      </c>
      <c r="Q17" s="13">
        <v>1</v>
      </c>
      <c r="R17" s="13">
        <v>0</v>
      </c>
    </row>
    <row r="18" ht="20.25" spans="1:18">
      <c r="A18" s="7" t="s">
        <v>449</v>
      </c>
      <c r="B18" s="7" t="s">
        <v>450</v>
      </c>
      <c r="C18" s="7">
        <v>6271.659</v>
      </c>
      <c r="D18" s="7">
        <v>7123.536</v>
      </c>
      <c r="E18" s="7">
        <v>0</v>
      </c>
      <c r="F18" s="7">
        <v>0</v>
      </c>
      <c r="G18" s="7">
        <v>0</v>
      </c>
      <c r="H18" s="7">
        <v>1</v>
      </c>
      <c r="I18" s="6">
        <v>3.775</v>
      </c>
      <c r="J18" s="6">
        <v>15.282</v>
      </c>
      <c r="K18" s="13">
        <v>3</v>
      </c>
      <c r="L18" s="13">
        <v>2</v>
      </c>
      <c r="M18" s="13">
        <v>0</v>
      </c>
      <c r="N18" s="13">
        <v>1</v>
      </c>
      <c r="O18" s="13">
        <v>0</v>
      </c>
      <c r="P18" s="13">
        <v>50.383</v>
      </c>
      <c r="Q18" s="13">
        <v>0</v>
      </c>
      <c r="R18" s="13">
        <v>0</v>
      </c>
    </row>
    <row r="19" ht="20.25" spans="1:18">
      <c r="A19" s="7" t="s">
        <v>451</v>
      </c>
      <c r="B19" s="7" t="s">
        <v>452</v>
      </c>
      <c r="C19" s="7">
        <v>3945.547</v>
      </c>
      <c r="D19" s="7">
        <v>4512.769</v>
      </c>
      <c r="E19" s="7">
        <v>0</v>
      </c>
      <c r="F19" s="7">
        <v>0</v>
      </c>
      <c r="G19" s="7">
        <v>0</v>
      </c>
      <c r="H19" s="7">
        <v>1</v>
      </c>
      <c r="I19" s="6">
        <v>16.692</v>
      </c>
      <c r="J19" s="6">
        <v>27.164</v>
      </c>
      <c r="K19" s="13">
        <v>4</v>
      </c>
      <c r="L19" s="13">
        <v>2</v>
      </c>
      <c r="M19" s="13">
        <v>-1</v>
      </c>
      <c r="N19" s="13">
        <v>1</v>
      </c>
      <c r="O19" s="13">
        <v>0</v>
      </c>
      <c r="P19" s="13">
        <v>66.683</v>
      </c>
      <c r="Q19" s="13">
        <v>0</v>
      </c>
      <c r="R19" s="13">
        <v>0</v>
      </c>
    </row>
    <row r="20" ht="20.25" spans="1:18">
      <c r="A20" s="7" t="s">
        <v>453</v>
      </c>
      <c r="B20" s="7" t="s">
        <v>454</v>
      </c>
      <c r="C20" s="7">
        <v>6116.377</v>
      </c>
      <c r="D20" s="7">
        <v>6891.011</v>
      </c>
      <c r="E20" s="7">
        <v>0</v>
      </c>
      <c r="F20" s="7">
        <v>0</v>
      </c>
      <c r="G20" s="7">
        <v>0</v>
      </c>
      <c r="H20" s="7">
        <v>1</v>
      </c>
      <c r="I20" s="6">
        <v>7.516</v>
      </c>
      <c r="J20" s="6">
        <v>17.912</v>
      </c>
      <c r="K20" s="13">
        <v>3</v>
      </c>
      <c r="L20" s="13">
        <v>2</v>
      </c>
      <c r="M20" s="13">
        <v>0</v>
      </c>
      <c r="N20" s="13">
        <v>1</v>
      </c>
      <c r="O20" s="13">
        <v>0</v>
      </c>
      <c r="P20" s="13">
        <v>50.168</v>
      </c>
      <c r="Q20" s="13">
        <v>0</v>
      </c>
      <c r="R20" s="13">
        <v>0</v>
      </c>
    </row>
    <row r="21" ht="20.25" spans="1:18">
      <c r="A21" s="7" t="s">
        <v>455</v>
      </c>
      <c r="B21" s="7" t="s">
        <v>456</v>
      </c>
      <c r="C21" s="7">
        <v>7696.286</v>
      </c>
      <c r="D21" s="7">
        <v>8281.197</v>
      </c>
      <c r="E21" s="7">
        <v>0</v>
      </c>
      <c r="F21" s="7">
        <v>0</v>
      </c>
      <c r="G21" s="7">
        <v>0</v>
      </c>
      <c r="H21" s="7">
        <v>1</v>
      </c>
      <c r="I21" s="6">
        <v>1.132</v>
      </c>
      <c r="J21" s="6">
        <v>8.115</v>
      </c>
      <c r="K21" s="13">
        <v>2</v>
      </c>
      <c r="L21" s="13">
        <v>2</v>
      </c>
      <c r="M21" s="13">
        <v>0</v>
      </c>
      <c r="N21" s="13">
        <v>1</v>
      </c>
      <c r="O21" s="13">
        <v>0</v>
      </c>
      <c r="P21" s="13">
        <v>13.72</v>
      </c>
      <c r="Q21" s="13">
        <v>0</v>
      </c>
      <c r="R21" s="13">
        <v>0</v>
      </c>
    </row>
    <row r="22" ht="20.25" spans="1:18">
      <c r="A22" s="7" t="s">
        <v>457</v>
      </c>
      <c r="B22" s="7" t="s">
        <v>458</v>
      </c>
      <c r="C22" s="7">
        <v>13353.546</v>
      </c>
      <c r="D22" s="7">
        <v>14857.002</v>
      </c>
      <c r="E22" s="7">
        <v>0</v>
      </c>
      <c r="F22" s="7">
        <v>0</v>
      </c>
      <c r="G22" s="7">
        <v>0</v>
      </c>
      <c r="H22" s="7">
        <v>1</v>
      </c>
      <c r="I22" s="6">
        <v>1.999</v>
      </c>
      <c r="J22" s="6">
        <v>11.916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-13.78</v>
      </c>
      <c r="Q22" s="13">
        <v>0</v>
      </c>
      <c r="R22" s="13">
        <v>0</v>
      </c>
    </row>
    <row r="23" ht="20.25" spans="1:18">
      <c r="A23" s="7" t="s">
        <v>459</v>
      </c>
      <c r="B23" s="7" t="s">
        <v>460</v>
      </c>
      <c r="C23" s="7">
        <v>2043.784</v>
      </c>
      <c r="D23" s="7">
        <v>2394.858</v>
      </c>
      <c r="E23" s="7">
        <v>0</v>
      </c>
      <c r="F23" s="7">
        <v>0</v>
      </c>
      <c r="G23" s="7">
        <v>0</v>
      </c>
      <c r="H23" s="7">
        <v>1</v>
      </c>
      <c r="I23" s="6">
        <v>7.784</v>
      </c>
      <c r="J23" s="6">
        <v>21.302</v>
      </c>
      <c r="K23" s="13">
        <v>4</v>
      </c>
      <c r="L23" s="13">
        <v>2</v>
      </c>
      <c r="M23" s="13">
        <v>0</v>
      </c>
      <c r="N23" s="13">
        <v>1</v>
      </c>
      <c r="O23" s="13">
        <v>0</v>
      </c>
      <c r="P23" s="13">
        <v>29.36</v>
      </c>
      <c r="Q23" s="13">
        <v>1</v>
      </c>
      <c r="R23" s="13">
        <v>0</v>
      </c>
    </row>
    <row r="24" ht="20.25" spans="1:18">
      <c r="A24" s="7" t="s">
        <v>461</v>
      </c>
      <c r="B24" s="7" t="s">
        <v>462</v>
      </c>
      <c r="C24" s="7">
        <v>6124.919</v>
      </c>
      <c r="D24" s="7">
        <v>6794.229</v>
      </c>
      <c r="E24" s="7">
        <v>0</v>
      </c>
      <c r="F24" s="7">
        <v>0</v>
      </c>
      <c r="G24" s="7">
        <v>0</v>
      </c>
      <c r="H24" s="7">
        <v>1</v>
      </c>
      <c r="I24" s="6">
        <v>4.923</v>
      </c>
      <c r="J24" s="6">
        <v>14.289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30.174</v>
      </c>
      <c r="Q24" s="13">
        <v>1</v>
      </c>
      <c r="R24" s="13">
        <v>0</v>
      </c>
    </row>
    <row r="25" ht="20.25" spans="1:18">
      <c r="A25" s="7" t="s">
        <v>463</v>
      </c>
      <c r="B25" s="7" t="s">
        <v>464</v>
      </c>
      <c r="C25" s="7">
        <v>5724.222</v>
      </c>
      <c r="D25" s="7">
        <v>6491.641</v>
      </c>
      <c r="E25" s="7">
        <v>0</v>
      </c>
      <c r="F25" s="7">
        <v>0</v>
      </c>
      <c r="G25" s="7">
        <v>0</v>
      </c>
      <c r="H25" s="7">
        <v>1</v>
      </c>
      <c r="I25" s="6">
        <v>7.92</v>
      </c>
      <c r="J25" s="6">
        <v>18.805</v>
      </c>
      <c r="K25" s="13">
        <v>3</v>
      </c>
      <c r="L25" s="13">
        <v>2</v>
      </c>
      <c r="M25" s="13">
        <v>0</v>
      </c>
      <c r="N25" s="13">
        <v>1</v>
      </c>
      <c r="O25" s="13">
        <v>0</v>
      </c>
      <c r="P25" s="13">
        <v>67.919</v>
      </c>
      <c r="Q25" s="13">
        <v>1</v>
      </c>
      <c r="R25" s="13">
        <v>0</v>
      </c>
    </row>
    <row r="26" ht="20.25" spans="1:18">
      <c r="A26" s="7" t="s">
        <v>465</v>
      </c>
      <c r="B26" s="7" t="s">
        <v>466</v>
      </c>
      <c r="C26" s="7">
        <v>5603.428</v>
      </c>
      <c r="D26" s="7">
        <v>6270.574</v>
      </c>
      <c r="E26" s="7">
        <v>0</v>
      </c>
      <c r="F26" s="7">
        <v>0</v>
      </c>
      <c r="G26" s="7">
        <v>0</v>
      </c>
      <c r="H26" s="7">
        <v>1</v>
      </c>
      <c r="I26" s="6">
        <v>5.592</v>
      </c>
      <c r="J26" s="6">
        <v>15.636</v>
      </c>
      <c r="K26" s="13">
        <v>4</v>
      </c>
      <c r="L26" s="13">
        <v>2</v>
      </c>
      <c r="M26" s="13">
        <v>0</v>
      </c>
      <c r="N26" s="13">
        <v>1</v>
      </c>
      <c r="O26" s="13">
        <v>0</v>
      </c>
      <c r="P26" s="13">
        <v>34.622</v>
      </c>
      <c r="Q26" s="13">
        <v>1</v>
      </c>
      <c r="R26" s="13">
        <v>0</v>
      </c>
    </row>
    <row r="27" ht="20.25" spans="1:18">
      <c r="A27" s="7" t="s">
        <v>467</v>
      </c>
      <c r="B27" s="7" t="s">
        <v>468</v>
      </c>
      <c r="C27" s="7">
        <v>6616.341</v>
      </c>
      <c r="D27" s="7">
        <v>7621.158</v>
      </c>
      <c r="E27" s="7">
        <v>0</v>
      </c>
      <c r="F27" s="7">
        <v>0</v>
      </c>
      <c r="G27" s="7">
        <v>0</v>
      </c>
      <c r="H27" s="7">
        <v>1</v>
      </c>
      <c r="I27" s="6">
        <v>5.609</v>
      </c>
      <c r="J27" s="6">
        <v>18.054</v>
      </c>
      <c r="K27" s="13">
        <v>4</v>
      </c>
      <c r="L27" s="13">
        <v>2</v>
      </c>
      <c r="M27" s="13">
        <v>-1</v>
      </c>
      <c r="N27" s="13">
        <v>1</v>
      </c>
      <c r="O27" s="13">
        <v>0</v>
      </c>
      <c r="P27" s="13">
        <v>49.804</v>
      </c>
      <c r="Q27" s="13">
        <v>1</v>
      </c>
      <c r="R27" s="13">
        <v>0</v>
      </c>
    </row>
    <row r="28" ht="20.25" spans="1:18">
      <c r="A28" s="7" t="s">
        <v>469</v>
      </c>
      <c r="B28" s="7" t="s">
        <v>470</v>
      </c>
      <c r="C28" s="7">
        <v>4871.927</v>
      </c>
      <c r="D28" s="7">
        <v>5798.527</v>
      </c>
      <c r="E28" s="7">
        <v>0</v>
      </c>
      <c r="F28" s="7">
        <v>0</v>
      </c>
      <c r="G28" s="7">
        <v>0</v>
      </c>
      <c r="H28" s="7">
        <v>1</v>
      </c>
      <c r="I28" s="6">
        <v>0.693</v>
      </c>
      <c r="J28" s="6">
        <v>16.562</v>
      </c>
      <c r="K28" s="14">
        <v>2</v>
      </c>
      <c r="L28" s="13">
        <v>1</v>
      </c>
      <c r="M28" s="13">
        <v>0</v>
      </c>
      <c r="N28" s="13">
        <v>0</v>
      </c>
      <c r="O28" s="13">
        <v>0</v>
      </c>
      <c r="P28" s="13">
        <v>-4.04</v>
      </c>
      <c r="Q28" s="13">
        <v>0</v>
      </c>
      <c r="R28" s="13">
        <v>0</v>
      </c>
    </row>
    <row r="29" ht="20.25" spans="1:18">
      <c r="A29" s="7" t="s">
        <v>471</v>
      </c>
      <c r="B29" s="7" t="s">
        <v>472</v>
      </c>
      <c r="C29" s="7">
        <v>4554.567</v>
      </c>
      <c r="D29" s="7">
        <v>5306.783</v>
      </c>
      <c r="E29" s="7">
        <v>0</v>
      </c>
      <c r="F29" s="7">
        <v>0</v>
      </c>
      <c r="G29" s="7">
        <v>0</v>
      </c>
      <c r="H29" s="7">
        <v>1</v>
      </c>
      <c r="I29" s="6">
        <v>6.439</v>
      </c>
      <c r="J29" s="6">
        <v>19.701</v>
      </c>
      <c r="K29" s="14">
        <v>4</v>
      </c>
      <c r="L29" s="13">
        <v>2</v>
      </c>
      <c r="M29" s="13">
        <v>0</v>
      </c>
      <c r="N29" s="13">
        <v>1</v>
      </c>
      <c r="O29" s="13">
        <v>0</v>
      </c>
      <c r="P29" s="13">
        <v>25.179</v>
      </c>
      <c r="Q29" s="13">
        <v>0</v>
      </c>
      <c r="R29" s="13">
        <v>0</v>
      </c>
    </row>
    <row r="30" ht="20.25" spans="1:18">
      <c r="A30" s="7" t="s">
        <v>473</v>
      </c>
      <c r="B30" s="7" t="s">
        <v>474</v>
      </c>
      <c r="C30" s="7">
        <v>1635.65</v>
      </c>
      <c r="D30" s="7">
        <v>1800.681</v>
      </c>
      <c r="E30" s="7">
        <v>0</v>
      </c>
      <c r="F30" s="7">
        <v>0</v>
      </c>
      <c r="G30" s="7">
        <v>0</v>
      </c>
      <c r="H30" s="7">
        <v>1</v>
      </c>
      <c r="I30" s="6">
        <v>1.007</v>
      </c>
      <c r="J30" s="6">
        <v>10.08</v>
      </c>
      <c r="K30" s="14">
        <v>2</v>
      </c>
      <c r="L30" s="13">
        <v>2</v>
      </c>
      <c r="M30" s="13">
        <v>0</v>
      </c>
      <c r="N30" s="13">
        <v>0</v>
      </c>
      <c r="O30" s="13">
        <v>-1</v>
      </c>
      <c r="P30" s="13">
        <v>-4.035</v>
      </c>
      <c r="Q30" s="13">
        <v>0</v>
      </c>
      <c r="R30" s="13">
        <v>-1</v>
      </c>
    </row>
    <row r="31" ht="20.25" spans="1:18">
      <c r="A31" s="7" t="s">
        <v>475</v>
      </c>
      <c r="B31" s="7" t="s">
        <v>476</v>
      </c>
      <c r="C31" s="7">
        <v>6656.473</v>
      </c>
      <c r="D31" s="7">
        <v>8112.248</v>
      </c>
      <c r="E31" s="7">
        <v>0</v>
      </c>
      <c r="F31" s="7">
        <v>0</v>
      </c>
      <c r="G31" s="7">
        <v>0</v>
      </c>
      <c r="H31" s="7">
        <v>1</v>
      </c>
      <c r="I31" s="6">
        <v>1.862</v>
      </c>
      <c r="J31" s="6">
        <v>19.474</v>
      </c>
      <c r="K31" s="14">
        <v>4</v>
      </c>
      <c r="L31" s="13">
        <v>2</v>
      </c>
      <c r="M31" s="13">
        <v>0</v>
      </c>
      <c r="N31" s="13">
        <v>1</v>
      </c>
      <c r="O31" s="13">
        <v>0</v>
      </c>
      <c r="P31" s="13">
        <v>-39.745</v>
      </c>
      <c r="Q31" s="13">
        <v>0</v>
      </c>
      <c r="R31" s="13">
        <v>0</v>
      </c>
    </row>
    <row r="32" ht="20.25" spans="1:18">
      <c r="A32" s="7" t="s">
        <v>477</v>
      </c>
      <c r="B32" s="7" t="s">
        <v>478</v>
      </c>
      <c r="C32" s="7">
        <v>6824.305</v>
      </c>
      <c r="D32" s="7">
        <v>8054.874</v>
      </c>
      <c r="E32" s="7">
        <v>0</v>
      </c>
      <c r="F32" s="7">
        <v>0</v>
      </c>
      <c r="G32" s="7">
        <v>0</v>
      </c>
      <c r="H32" s="7">
        <v>1</v>
      </c>
      <c r="I32" s="6">
        <v>0.917</v>
      </c>
      <c r="J32" s="6">
        <v>16.054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-38.629</v>
      </c>
      <c r="Q32" s="13">
        <v>0</v>
      </c>
      <c r="R32" s="13">
        <v>0</v>
      </c>
    </row>
    <row r="33" ht="20.25" spans="1:18">
      <c r="A33" s="7" t="s">
        <v>479</v>
      </c>
      <c r="B33" s="7" t="s">
        <v>480</v>
      </c>
      <c r="C33" s="7">
        <v>909.341</v>
      </c>
      <c r="D33" s="7">
        <v>1300.03</v>
      </c>
      <c r="E33" s="7">
        <v>0</v>
      </c>
      <c r="F33" s="7">
        <v>0</v>
      </c>
      <c r="G33" s="7">
        <v>0</v>
      </c>
      <c r="H33" s="7">
        <v>1</v>
      </c>
      <c r="I33" s="6">
        <v>20.961</v>
      </c>
      <c r="J33" s="6">
        <v>44.714</v>
      </c>
      <c r="K33" s="14">
        <v>3</v>
      </c>
      <c r="L33" s="13">
        <v>2</v>
      </c>
      <c r="M33" s="13">
        <v>0</v>
      </c>
      <c r="N33" s="13">
        <v>0</v>
      </c>
      <c r="O33" s="13">
        <v>0</v>
      </c>
      <c r="P33" s="13">
        <v>16.992</v>
      </c>
      <c r="Q33" s="13">
        <v>0</v>
      </c>
      <c r="R33" s="13">
        <v>0</v>
      </c>
    </row>
    <row r="34" ht="20.25" spans="1:18">
      <c r="A34" s="7" t="s">
        <v>481</v>
      </c>
      <c r="B34" s="7" t="s">
        <v>482</v>
      </c>
      <c r="C34" s="7">
        <v>2859.054</v>
      </c>
      <c r="D34" s="7">
        <v>3449.392</v>
      </c>
      <c r="E34" s="7">
        <v>0</v>
      </c>
      <c r="F34" s="7">
        <v>0</v>
      </c>
      <c r="G34" s="7">
        <v>0</v>
      </c>
      <c r="H34" s="7">
        <v>1</v>
      </c>
      <c r="I34" s="6">
        <v>21.175</v>
      </c>
      <c r="J34" s="6">
        <v>34.665</v>
      </c>
      <c r="K34" s="14">
        <v>4</v>
      </c>
      <c r="L34" s="13">
        <v>2</v>
      </c>
      <c r="M34" s="13">
        <v>-1</v>
      </c>
      <c r="N34" s="13">
        <v>1</v>
      </c>
      <c r="O34" s="13">
        <v>0</v>
      </c>
      <c r="P34" s="13">
        <v>56.517</v>
      </c>
      <c r="Q34" s="13">
        <v>0</v>
      </c>
      <c r="R34" s="13">
        <v>0</v>
      </c>
    </row>
    <row r="35" ht="20.25" spans="1:18">
      <c r="A35" s="7" t="s">
        <v>483</v>
      </c>
      <c r="B35" s="7" t="s">
        <v>484</v>
      </c>
      <c r="C35" s="7">
        <v>421.258</v>
      </c>
      <c r="D35" s="7">
        <v>498.076</v>
      </c>
      <c r="E35" s="7">
        <v>0</v>
      </c>
      <c r="F35" s="7">
        <v>0</v>
      </c>
      <c r="G35" s="7">
        <v>0</v>
      </c>
      <c r="H35" s="7">
        <v>1</v>
      </c>
      <c r="I35" s="6">
        <v>22.309</v>
      </c>
      <c r="J35" s="6">
        <v>34.291</v>
      </c>
      <c r="K35" s="14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5.771</v>
      </c>
      <c r="Q35" s="13">
        <v>1</v>
      </c>
      <c r="R35" s="13">
        <v>0</v>
      </c>
    </row>
    <row r="36" ht="20.25" spans="1:18">
      <c r="A36" s="8" t="s">
        <v>485</v>
      </c>
      <c r="B36" s="8" t="s">
        <v>486</v>
      </c>
      <c r="C36" s="8">
        <v>11407.997</v>
      </c>
      <c r="D36" s="8">
        <v>12953.768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2</v>
      </c>
      <c r="M36" s="13">
        <v>0</v>
      </c>
      <c r="N36" s="13">
        <v>0</v>
      </c>
      <c r="O36" s="13">
        <v>0</v>
      </c>
      <c r="P36" s="13">
        <v>-13.592</v>
      </c>
      <c r="Q36" s="13">
        <v>0</v>
      </c>
      <c r="R36" s="13">
        <v>-1</v>
      </c>
    </row>
    <row r="37" ht="20.25" spans="1:18">
      <c r="A37" s="8" t="s">
        <v>487</v>
      </c>
      <c r="B37" s="8" t="s">
        <v>488</v>
      </c>
      <c r="C37" s="8">
        <v>2627.982</v>
      </c>
      <c r="D37" s="8">
        <v>3237.309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2</v>
      </c>
      <c r="L37" s="13">
        <v>0</v>
      </c>
      <c r="M37" s="13">
        <v>1</v>
      </c>
      <c r="N37" s="13">
        <v>-1</v>
      </c>
      <c r="O37" s="13">
        <v>0</v>
      </c>
      <c r="P37" s="13">
        <v>7.748</v>
      </c>
      <c r="Q37" s="13">
        <v>0</v>
      </c>
      <c r="R37" s="13">
        <v>0</v>
      </c>
    </row>
    <row r="38" ht="20.25" spans="1:18">
      <c r="A38" s="8" t="s">
        <v>489</v>
      </c>
      <c r="B38" s="8" t="s">
        <v>490</v>
      </c>
      <c r="C38" s="8">
        <v>2544.073</v>
      </c>
      <c r="D38" s="8">
        <v>3003.527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4</v>
      </c>
      <c r="L38" s="13">
        <v>0</v>
      </c>
      <c r="M38" s="13">
        <v>0</v>
      </c>
      <c r="N38" s="13">
        <v>1</v>
      </c>
      <c r="O38" s="13">
        <v>0</v>
      </c>
      <c r="P38" s="13">
        <v>3.728</v>
      </c>
      <c r="Q38" s="13">
        <v>0</v>
      </c>
      <c r="R38" s="13">
        <v>0</v>
      </c>
    </row>
    <row r="39" ht="20.25" spans="1:18">
      <c r="A39" s="8" t="s">
        <v>491</v>
      </c>
      <c r="B39" s="8" t="s">
        <v>492</v>
      </c>
      <c r="C39" s="8">
        <v>2173.405</v>
      </c>
      <c r="D39" s="8">
        <v>2690.61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1</v>
      </c>
      <c r="L39" s="13">
        <v>2</v>
      </c>
      <c r="M39" s="13">
        <v>0</v>
      </c>
      <c r="N39" s="13">
        <v>1</v>
      </c>
      <c r="O39" s="13">
        <v>0</v>
      </c>
      <c r="P39" s="13">
        <v>1.759</v>
      </c>
      <c r="Q39" s="13">
        <v>0</v>
      </c>
      <c r="R39" s="13">
        <v>0</v>
      </c>
    </row>
    <row r="40" ht="20.25" spans="1:18">
      <c r="A40" s="8" t="s">
        <v>493</v>
      </c>
      <c r="B40" s="8" t="s">
        <v>494</v>
      </c>
      <c r="C40" s="8">
        <v>967.581</v>
      </c>
      <c r="D40" s="8">
        <v>1188.864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8" t="s">
        <v>495</v>
      </c>
      <c r="B41" s="8" t="s">
        <v>496</v>
      </c>
      <c r="C41" s="8">
        <v>47680.789</v>
      </c>
      <c r="D41" s="8">
        <v>61440.117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1</v>
      </c>
      <c r="L41" s="13">
        <v>2</v>
      </c>
      <c r="M41" s="13">
        <v>0</v>
      </c>
      <c r="N41" s="13">
        <v>-1</v>
      </c>
      <c r="O41" s="13">
        <v>0</v>
      </c>
      <c r="P41" s="13">
        <v>-311.732</v>
      </c>
      <c r="Q41" s="13">
        <v>0</v>
      </c>
      <c r="R41" s="13">
        <v>0</v>
      </c>
    </row>
    <row r="42" ht="20.25" spans="1:18">
      <c r="A42" s="9" t="s">
        <v>497</v>
      </c>
      <c r="B42" s="9" t="s">
        <v>498</v>
      </c>
      <c r="C42" s="9">
        <v>20331.285</v>
      </c>
      <c r="D42" s="9">
        <v>23354.215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11.89</v>
      </c>
      <c r="K42" s="14">
        <v>1</v>
      </c>
      <c r="L42" s="13">
        <v>2</v>
      </c>
      <c r="M42" s="13">
        <v>0</v>
      </c>
      <c r="N42" s="13">
        <v>0</v>
      </c>
      <c r="O42" s="13">
        <v>0</v>
      </c>
      <c r="P42" s="13">
        <v>19.063</v>
      </c>
      <c r="Q42" s="13">
        <v>0</v>
      </c>
      <c r="R42" s="13">
        <v>0</v>
      </c>
    </row>
    <row r="43" ht="20.25" spans="1:18">
      <c r="A43" s="9" t="s">
        <v>499</v>
      </c>
      <c r="B43" s="9" t="s">
        <v>500</v>
      </c>
      <c r="C43" s="9">
        <v>11266.824</v>
      </c>
      <c r="D43" s="9">
        <v>24208.83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47.169</v>
      </c>
      <c r="K43" s="14">
        <v>3</v>
      </c>
      <c r="L43" s="13">
        <v>2</v>
      </c>
      <c r="M43" s="13">
        <v>0</v>
      </c>
      <c r="N43" s="13">
        <v>0</v>
      </c>
      <c r="O43" s="13">
        <v>0</v>
      </c>
      <c r="P43" s="13">
        <v>-75.212</v>
      </c>
      <c r="Q43" s="13">
        <v>0</v>
      </c>
      <c r="R43" s="13">
        <v>-1</v>
      </c>
    </row>
    <row r="44" ht="20.25" spans="1:18">
      <c r="A44" s="9" t="s">
        <v>501</v>
      </c>
      <c r="B44" s="9" t="s">
        <v>502</v>
      </c>
      <c r="C44" s="9">
        <v>21275.344</v>
      </c>
      <c r="D44" s="9">
        <v>24693.727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12.86</v>
      </c>
      <c r="K44" s="14">
        <v>2</v>
      </c>
      <c r="L44" s="13">
        <v>2</v>
      </c>
      <c r="M44" s="13">
        <v>0</v>
      </c>
      <c r="N44" s="13">
        <v>0</v>
      </c>
      <c r="O44" s="13">
        <v>0</v>
      </c>
      <c r="P44" s="13">
        <v>38.529</v>
      </c>
      <c r="Q44" s="13">
        <v>0</v>
      </c>
      <c r="R44" s="13">
        <v>-1</v>
      </c>
    </row>
    <row r="45" ht="20.25" spans="1:18">
      <c r="A45" s="9" t="s">
        <v>503</v>
      </c>
      <c r="B45" s="9" t="s">
        <v>504</v>
      </c>
      <c r="C45" s="9">
        <v>2553.812</v>
      </c>
      <c r="D45" s="9">
        <v>3020.395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8.727</v>
      </c>
      <c r="K45" s="14">
        <v>0</v>
      </c>
      <c r="L45" s="13">
        <v>2</v>
      </c>
      <c r="M45" s="13">
        <v>0</v>
      </c>
      <c r="N45" s="13">
        <v>0</v>
      </c>
      <c r="O45" s="13">
        <v>0</v>
      </c>
      <c r="P45" s="13">
        <v>5.954</v>
      </c>
      <c r="Q45" s="13">
        <v>0</v>
      </c>
      <c r="R45" s="13">
        <v>0</v>
      </c>
    </row>
    <row r="46" ht="20.25" spans="1:18">
      <c r="A46" s="9" t="s">
        <v>505</v>
      </c>
      <c r="B46" s="9" t="s">
        <v>506</v>
      </c>
      <c r="C46" s="9">
        <v>85029.992</v>
      </c>
      <c r="D46" s="9">
        <v>105914.383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16.161</v>
      </c>
      <c r="K46" s="14">
        <v>2</v>
      </c>
      <c r="L46" s="13">
        <v>2</v>
      </c>
      <c r="M46" s="13">
        <v>0</v>
      </c>
      <c r="N46" s="13">
        <v>0</v>
      </c>
      <c r="O46" s="13">
        <v>0</v>
      </c>
      <c r="P46" s="13">
        <v>93.049</v>
      </c>
      <c r="Q46" s="13">
        <v>0</v>
      </c>
      <c r="R46" s="13">
        <v>0</v>
      </c>
    </row>
    <row r="47" ht="20.25" spans="1:18">
      <c r="A47" s="9" t="s">
        <v>507</v>
      </c>
      <c r="B47" s="9" t="s">
        <v>508</v>
      </c>
      <c r="C47" s="9">
        <v>3192.783</v>
      </c>
      <c r="D47" s="9">
        <v>3360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0.66</v>
      </c>
      <c r="K47" s="14">
        <v>0</v>
      </c>
      <c r="L47" s="13">
        <v>2</v>
      </c>
      <c r="M47" s="13">
        <v>0</v>
      </c>
      <c r="N47" s="13">
        <v>0</v>
      </c>
      <c r="O47" s="13">
        <v>0</v>
      </c>
      <c r="P47" s="13">
        <v>3.72</v>
      </c>
      <c r="Q47" s="13">
        <v>0</v>
      </c>
      <c r="R47" s="13">
        <v>0</v>
      </c>
    </row>
    <row r="48" ht="20.25" spans="1:18">
      <c r="A48" s="9" t="s">
        <v>509</v>
      </c>
      <c r="B48" s="9" t="s">
        <v>510</v>
      </c>
      <c r="C48" s="9">
        <v>113377.992</v>
      </c>
      <c r="D48" s="9">
        <v>144704.906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16.713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-54.223</v>
      </c>
      <c r="Q48" s="13">
        <v>0</v>
      </c>
      <c r="R48" s="13">
        <v>-1</v>
      </c>
    </row>
    <row r="49" ht="20.25" spans="1:18">
      <c r="A49" s="9" t="s">
        <v>511</v>
      </c>
      <c r="B49" s="9" t="s">
        <v>512</v>
      </c>
      <c r="C49" s="9">
        <v>3944.324</v>
      </c>
      <c r="D49" s="9">
        <v>4331.565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6.533</v>
      </c>
      <c r="K49" s="14">
        <v>2</v>
      </c>
      <c r="L49" s="13">
        <v>0</v>
      </c>
      <c r="M49" s="13">
        <v>0</v>
      </c>
      <c r="N49" s="13">
        <v>0</v>
      </c>
      <c r="O49" s="13">
        <v>0</v>
      </c>
      <c r="P49" s="13">
        <v>3.557</v>
      </c>
      <c r="Q49" s="13">
        <v>1</v>
      </c>
      <c r="R49" s="13">
        <v>0</v>
      </c>
    </row>
    <row r="50" ht="20.25" spans="1:18">
      <c r="A50" s="9" t="s">
        <v>513</v>
      </c>
      <c r="B50" s="9" t="s">
        <v>514</v>
      </c>
      <c r="C50" s="9">
        <v>15999.523</v>
      </c>
      <c r="D50" s="9">
        <v>17906.189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4.736</v>
      </c>
      <c r="K50" s="14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10.225</v>
      </c>
      <c r="Q50" s="13">
        <v>0</v>
      </c>
      <c r="R50" s="13">
        <v>0</v>
      </c>
    </row>
    <row r="51" ht="20.25" spans="1:18">
      <c r="A51" s="9" t="s">
        <v>515</v>
      </c>
      <c r="B51" s="9" t="s">
        <v>516</v>
      </c>
      <c r="C51" s="9">
        <v>3028.834</v>
      </c>
      <c r="D51" s="9">
        <v>3200.568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1.244</v>
      </c>
      <c r="K51" s="14">
        <v>0</v>
      </c>
      <c r="L51" s="13">
        <v>2</v>
      </c>
      <c r="M51" s="13">
        <v>0</v>
      </c>
      <c r="N51" s="13">
        <v>0</v>
      </c>
      <c r="O51" s="13">
        <v>0</v>
      </c>
      <c r="P51" s="13">
        <v>2.835</v>
      </c>
      <c r="Q51" s="13">
        <v>0</v>
      </c>
      <c r="R51" s="13">
        <v>0</v>
      </c>
    </row>
    <row r="52" ht="20.25" spans="1:18">
      <c r="A52" s="9" t="s">
        <v>517</v>
      </c>
      <c r="B52" s="9" t="s">
        <v>518</v>
      </c>
      <c r="C52" s="9">
        <v>285419.188</v>
      </c>
      <c r="D52" s="9">
        <v>410874.438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26.294</v>
      </c>
      <c r="K52" s="14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-2753.185</v>
      </c>
      <c r="Q52" s="13">
        <v>0</v>
      </c>
      <c r="R52" s="13">
        <v>-1</v>
      </c>
    </row>
    <row r="53" ht="20.25" spans="1:18">
      <c r="A53" s="9" t="s">
        <v>519</v>
      </c>
      <c r="B53" s="9" t="s">
        <v>520</v>
      </c>
      <c r="C53" s="9">
        <v>5177.48</v>
      </c>
      <c r="D53" s="9">
        <v>5699.323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1.718</v>
      </c>
      <c r="K53" s="14">
        <v>0</v>
      </c>
      <c r="L53" s="13">
        <v>2</v>
      </c>
      <c r="M53" s="13">
        <v>0</v>
      </c>
      <c r="N53" s="13">
        <v>-1</v>
      </c>
      <c r="O53" s="13">
        <v>1</v>
      </c>
      <c r="P53" s="13">
        <v>6.685</v>
      </c>
      <c r="Q53" s="13">
        <v>0</v>
      </c>
      <c r="R53" s="13">
        <v>0</v>
      </c>
    </row>
    <row r="54" ht="20.25" spans="1:18">
      <c r="A54" s="9" t="s">
        <v>521</v>
      </c>
      <c r="B54" s="9" t="s">
        <v>522</v>
      </c>
      <c r="C54" s="9">
        <v>12516.476</v>
      </c>
      <c r="D54" s="9">
        <v>14353.595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11.669</v>
      </c>
      <c r="K54" s="14">
        <v>4</v>
      </c>
      <c r="L54" s="13">
        <v>2</v>
      </c>
      <c r="M54" s="13">
        <v>0</v>
      </c>
      <c r="N54" s="13">
        <v>0</v>
      </c>
      <c r="O54" s="13">
        <v>0</v>
      </c>
      <c r="P54" s="13">
        <v>-4.536</v>
      </c>
      <c r="Q54" s="13">
        <v>0</v>
      </c>
      <c r="R54" s="13">
        <v>0</v>
      </c>
    </row>
    <row r="55" ht="20.25" spans="1:18">
      <c r="A55" s="9" t="s">
        <v>523</v>
      </c>
      <c r="B55" s="9" t="s">
        <v>524</v>
      </c>
      <c r="C55" s="9">
        <v>2996.837</v>
      </c>
      <c r="D55" s="9">
        <v>3487.142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10.167</v>
      </c>
      <c r="K55" s="14">
        <v>2</v>
      </c>
      <c r="L55" s="13">
        <v>2</v>
      </c>
      <c r="M55" s="13">
        <v>0</v>
      </c>
      <c r="N55" s="13">
        <v>0</v>
      </c>
      <c r="O55" s="13">
        <v>0</v>
      </c>
      <c r="P55" s="13">
        <v>1.3</v>
      </c>
      <c r="Q55" s="13">
        <v>0</v>
      </c>
      <c r="R55" s="13">
        <v>0</v>
      </c>
    </row>
    <row r="56" ht="20.25" spans="1:18">
      <c r="A56" s="9" t="s">
        <v>525</v>
      </c>
      <c r="B56" s="9" t="s">
        <v>526</v>
      </c>
      <c r="C56" s="9">
        <v>22190.77</v>
      </c>
      <c r="D56" s="9">
        <v>25364.592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9.333</v>
      </c>
      <c r="K56" s="14">
        <v>2</v>
      </c>
      <c r="L56" s="13">
        <v>2</v>
      </c>
      <c r="M56" s="13">
        <v>0</v>
      </c>
      <c r="N56" s="13">
        <v>0</v>
      </c>
      <c r="O56" s="13">
        <v>0</v>
      </c>
      <c r="P56" s="13">
        <v>16.333</v>
      </c>
      <c r="Q56" s="13">
        <v>0</v>
      </c>
      <c r="R56" s="13">
        <v>-1</v>
      </c>
    </row>
    <row r="57" ht="20.25" spans="1:18">
      <c r="A57" s="6" t="s">
        <v>527</v>
      </c>
      <c r="B57" s="6" t="s">
        <v>528</v>
      </c>
      <c r="C57" s="6">
        <v>136.595</v>
      </c>
      <c r="D57" s="6">
        <v>151.921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7.047</v>
      </c>
      <c r="K57" s="14">
        <v>2</v>
      </c>
      <c r="L57" s="13">
        <v>0</v>
      </c>
      <c r="M57" s="13">
        <v>0</v>
      </c>
      <c r="N57" s="13">
        <v>0</v>
      </c>
      <c r="O57" s="13">
        <v>0</v>
      </c>
      <c r="P57" s="13">
        <v>-0.039</v>
      </c>
      <c r="Q57" s="13">
        <v>0</v>
      </c>
      <c r="R57" s="13">
        <v>0</v>
      </c>
    </row>
    <row r="58" ht="20.25" spans="1:18">
      <c r="A58" s="6" t="s">
        <v>529</v>
      </c>
      <c r="B58" s="6" t="s">
        <v>530</v>
      </c>
      <c r="C58" s="6">
        <v>3624.604</v>
      </c>
      <c r="D58" s="6">
        <v>4183.207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11.509</v>
      </c>
      <c r="K58" s="14">
        <v>2</v>
      </c>
      <c r="L58" s="13">
        <v>2</v>
      </c>
      <c r="M58" s="13">
        <v>0</v>
      </c>
      <c r="N58" s="13">
        <v>1</v>
      </c>
      <c r="O58" s="13">
        <v>0</v>
      </c>
      <c r="P58" s="13">
        <v>28.413</v>
      </c>
      <c r="Q58" s="13">
        <v>0</v>
      </c>
      <c r="R58" s="13">
        <v>0</v>
      </c>
    </row>
    <row r="59" ht="20.25" spans="1:18">
      <c r="A59" s="6" t="s">
        <v>531</v>
      </c>
      <c r="B59" s="6" t="s">
        <v>532</v>
      </c>
      <c r="C59" s="6">
        <v>1249.509</v>
      </c>
      <c r="D59" s="6">
        <v>1305.158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3.662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0.879</v>
      </c>
      <c r="Q59" s="13">
        <v>0</v>
      </c>
      <c r="R59" s="13">
        <v>0</v>
      </c>
    </row>
    <row r="60" ht="20.25" spans="1:18">
      <c r="A60" s="6" t="s">
        <v>533</v>
      </c>
      <c r="B60" s="6" t="s">
        <v>534</v>
      </c>
      <c r="C60" s="6">
        <v>4506.343</v>
      </c>
      <c r="D60" s="6">
        <v>5163.406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10.854</v>
      </c>
      <c r="K60" s="14">
        <v>2</v>
      </c>
      <c r="L60" s="13">
        <v>2</v>
      </c>
      <c r="M60" s="13">
        <v>0</v>
      </c>
      <c r="N60" s="13">
        <v>0</v>
      </c>
      <c r="O60" s="13">
        <v>0</v>
      </c>
      <c r="P60" s="13">
        <v>16.987</v>
      </c>
      <c r="Q60" s="13">
        <v>0</v>
      </c>
      <c r="R60" s="13">
        <v>1</v>
      </c>
    </row>
    <row r="61" ht="20.25" spans="1:18">
      <c r="A61" s="6" t="s">
        <v>535</v>
      </c>
      <c r="B61" s="6" t="s">
        <v>536</v>
      </c>
      <c r="C61" s="6">
        <v>740.219</v>
      </c>
      <c r="D61" s="6">
        <v>819.083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0.841</v>
      </c>
      <c r="K61" s="14">
        <v>0</v>
      </c>
      <c r="L61" s="13">
        <v>2</v>
      </c>
      <c r="M61" s="13">
        <v>0</v>
      </c>
      <c r="N61" s="13">
        <v>0</v>
      </c>
      <c r="O61" s="13">
        <v>0</v>
      </c>
      <c r="P61" s="13">
        <v>0.999</v>
      </c>
      <c r="Q61" s="13">
        <v>0</v>
      </c>
      <c r="R61" s="13">
        <v>0</v>
      </c>
    </row>
    <row r="62" ht="20.25" spans="1:18">
      <c r="A62" s="6" t="s">
        <v>537</v>
      </c>
      <c r="B62" s="6" t="s">
        <v>538</v>
      </c>
      <c r="C62" s="6">
        <v>1587.145</v>
      </c>
      <c r="D62" s="6">
        <v>1924.593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5.695</v>
      </c>
      <c r="K62" s="14">
        <v>1</v>
      </c>
      <c r="L62" s="13">
        <v>2</v>
      </c>
      <c r="M62" s="13">
        <v>0</v>
      </c>
      <c r="N62" s="13">
        <v>1</v>
      </c>
      <c r="O62" s="13">
        <v>0</v>
      </c>
      <c r="P62" s="13">
        <v>4.609</v>
      </c>
      <c r="Q62" s="13">
        <v>0</v>
      </c>
      <c r="R62" s="13">
        <v>0</v>
      </c>
    </row>
    <row r="63" ht="20.25" spans="1:18">
      <c r="A63" s="6" t="s">
        <v>539</v>
      </c>
      <c r="B63" s="6" t="s">
        <v>540</v>
      </c>
      <c r="C63" s="6">
        <v>3127.792</v>
      </c>
      <c r="D63" s="6">
        <v>3513.808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2.165</v>
      </c>
      <c r="K63" s="14">
        <v>3</v>
      </c>
      <c r="L63" s="13">
        <v>1</v>
      </c>
      <c r="M63" s="13">
        <v>0</v>
      </c>
      <c r="N63" s="13">
        <v>1</v>
      </c>
      <c r="O63" s="13">
        <v>0</v>
      </c>
      <c r="P63" s="13">
        <v>-6.628</v>
      </c>
      <c r="Q63" s="13">
        <v>0</v>
      </c>
      <c r="R63" s="13">
        <v>0</v>
      </c>
    </row>
    <row r="64" ht="20.25" spans="1:18">
      <c r="A64" s="6" t="s">
        <v>541</v>
      </c>
      <c r="B64" s="6" t="s">
        <v>542</v>
      </c>
      <c r="C64" s="6">
        <v>1012.473</v>
      </c>
      <c r="D64" s="6">
        <v>1369.716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9.358</v>
      </c>
      <c r="K64" s="14">
        <v>0</v>
      </c>
      <c r="L64" s="13">
        <v>2</v>
      </c>
      <c r="M64" s="13">
        <v>0</v>
      </c>
      <c r="N64" s="13">
        <v>0</v>
      </c>
      <c r="O64" s="13">
        <v>0</v>
      </c>
      <c r="P64" s="13">
        <v>3.534</v>
      </c>
      <c r="Q64" s="13">
        <v>0</v>
      </c>
      <c r="R64" s="13">
        <v>1</v>
      </c>
    </row>
    <row r="65" ht="20.25" spans="1:18">
      <c r="A65" s="6" t="s">
        <v>543</v>
      </c>
      <c r="B65" s="6" t="s">
        <v>544</v>
      </c>
      <c r="C65" s="6">
        <v>751.745</v>
      </c>
      <c r="D65" s="6">
        <v>832.719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5.973</v>
      </c>
      <c r="K65" s="14">
        <v>2</v>
      </c>
      <c r="L65" s="13">
        <v>2</v>
      </c>
      <c r="M65" s="13">
        <v>-1</v>
      </c>
      <c r="N65" s="13">
        <v>1</v>
      </c>
      <c r="O65" s="13">
        <v>0</v>
      </c>
      <c r="P65" s="13">
        <v>-0.552</v>
      </c>
      <c r="Q65" s="13">
        <v>0</v>
      </c>
      <c r="R65" s="13">
        <v>0</v>
      </c>
    </row>
    <row r="66" ht="20.25" spans="1:18">
      <c r="A66" s="6" t="s">
        <v>545</v>
      </c>
      <c r="B66" s="6" t="s">
        <v>546</v>
      </c>
      <c r="C66" s="6">
        <v>2692.758</v>
      </c>
      <c r="D66" s="6">
        <v>2892.475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5.118</v>
      </c>
      <c r="K66" s="14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-1.065</v>
      </c>
      <c r="Q66" s="13">
        <v>0</v>
      </c>
      <c r="R66" s="13">
        <v>0</v>
      </c>
    </row>
    <row r="67" ht="20.25" spans="1:18">
      <c r="A67" s="6" t="s">
        <v>547</v>
      </c>
      <c r="B67" s="6" t="s">
        <v>548</v>
      </c>
      <c r="C67" s="6">
        <v>8240.086</v>
      </c>
      <c r="D67" s="6">
        <v>9354.75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8.849</v>
      </c>
      <c r="K67" s="14">
        <v>2</v>
      </c>
      <c r="L67" s="13">
        <v>2</v>
      </c>
      <c r="M67" s="13">
        <v>0</v>
      </c>
      <c r="N67" s="13">
        <v>0</v>
      </c>
      <c r="O67" s="13">
        <v>0</v>
      </c>
      <c r="P67" s="13">
        <v>26.106</v>
      </c>
      <c r="Q67" s="13">
        <v>0</v>
      </c>
      <c r="R67" s="13">
        <v>1</v>
      </c>
    </row>
    <row r="68" ht="20.25" spans="1:18">
      <c r="A68" s="6" t="s">
        <v>549</v>
      </c>
      <c r="B68" s="6" t="s">
        <v>550</v>
      </c>
      <c r="C68" s="6">
        <v>3533.209</v>
      </c>
      <c r="D68" s="6">
        <v>3641.968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2.774</v>
      </c>
      <c r="K68" s="14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-0.287</v>
      </c>
      <c r="Q68" s="13">
        <v>1</v>
      </c>
      <c r="R68" s="13">
        <v>0</v>
      </c>
    </row>
    <row r="69" ht="20.25" spans="1:18">
      <c r="A69" s="6" t="s">
        <v>551</v>
      </c>
      <c r="B69" s="6" t="s">
        <v>552</v>
      </c>
      <c r="C69" s="6">
        <v>4471.95</v>
      </c>
      <c r="D69" s="6">
        <v>5149.504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10.256</v>
      </c>
      <c r="K69" s="14">
        <v>3</v>
      </c>
      <c r="L69" s="13">
        <v>2</v>
      </c>
      <c r="M69" s="13">
        <v>0</v>
      </c>
      <c r="N69" s="13">
        <v>0</v>
      </c>
      <c r="O69" s="13">
        <v>0</v>
      </c>
      <c r="P69" s="13">
        <v>15.411</v>
      </c>
      <c r="Q69" s="13">
        <v>0</v>
      </c>
      <c r="R69" s="13">
        <v>1</v>
      </c>
    </row>
    <row r="70" ht="20.25" spans="1:18">
      <c r="A70" s="6" t="s">
        <v>553</v>
      </c>
      <c r="B70" s="6" t="s">
        <v>554</v>
      </c>
      <c r="C70" s="6">
        <v>8723.544</v>
      </c>
      <c r="D70" s="6">
        <v>10607.652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1.928</v>
      </c>
      <c r="K70" s="14">
        <v>2</v>
      </c>
      <c r="L70" s="13">
        <v>0</v>
      </c>
      <c r="M70" s="13">
        <v>-1</v>
      </c>
      <c r="N70" s="13">
        <v>1</v>
      </c>
      <c r="O70" s="13">
        <v>0</v>
      </c>
      <c r="P70" s="13">
        <v>2.155</v>
      </c>
      <c r="Q70" s="13">
        <v>0</v>
      </c>
      <c r="R70" s="13">
        <v>0</v>
      </c>
    </row>
    <row r="71" ht="20.25" spans="1:18">
      <c r="A71" s="6" t="s">
        <v>555</v>
      </c>
      <c r="B71" s="6" t="s">
        <v>556</v>
      </c>
      <c r="C71" s="6">
        <v>19658.752</v>
      </c>
      <c r="D71" s="6">
        <v>21023.24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6.275</v>
      </c>
      <c r="K71" s="14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-20.049</v>
      </c>
      <c r="Q71" s="13">
        <v>0</v>
      </c>
      <c r="R71" s="13">
        <v>0</v>
      </c>
    </row>
    <row r="72" ht="20.25" spans="1:18">
      <c r="A72" s="6" t="s">
        <v>557</v>
      </c>
      <c r="B72" s="6" t="s">
        <v>558</v>
      </c>
      <c r="C72" s="6">
        <v>1019.82</v>
      </c>
      <c r="D72" s="6">
        <v>1253.405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2.782</v>
      </c>
      <c r="K72" s="14">
        <v>0</v>
      </c>
      <c r="L72" s="13">
        <v>2</v>
      </c>
      <c r="M72" s="13">
        <v>0</v>
      </c>
      <c r="N72" s="13">
        <v>0</v>
      </c>
      <c r="O72" s="13">
        <v>0</v>
      </c>
      <c r="P72" s="13">
        <v>0.984</v>
      </c>
      <c r="Q72" s="13">
        <v>0</v>
      </c>
      <c r="R72" s="13">
        <v>0</v>
      </c>
    </row>
    <row r="73" ht="20.25" spans="1:18">
      <c r="A73" s="6" t="s">
        <v>559</v>
      </c>
      <c r="B73" s="6" t="s">
        <v>560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561</v>
      </c>
      <c r="B74" s="6" t="s">
        <v>562</v>
      </c>
      <c r="C74" s="6">
        <v>8755.529</v>
      </c>
      <c r="D74" s="6">
        <v>9732.211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8.271</v>
      </c>
      <c r="K74" s="14">
        <v>4</v>
      </c>
      <c r="L74" s="13">
        <v>2</v>
      </c>
      <c r="M74" s="13">
        <v>0</v>
      </c>
      <c r="N74" s="13">
        <v>1</v>
      </c>
      <c r="O74" s="13">
        <v>0</v>
      </c>
      <c r="P74" s="13">
        <v>22.313</v>
      </c>
      <c r="Q74" s="13">
        <v>0</v>
      </c>
      <c r="R74" s="13">
        <v>0</v>
      </c>
    </row>
    <row r="75" ht="20.25" spans="1:18">
      <c r="A75" s="6" t="s">
        <v>563</v>
      </c>
      <c r="B75" s="6" t="s">
        <v>564</v>
      </c>
      <c r="C75" s="6">
        <v>7627.931</v>
      </c>
      <c r="D75" s="6">
        <v>8100.734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3.542</v>
      </c>
      <c r="K75" s="14">
        <v>0</v>
      </c>
      <c r="L75" s="13">
        <v>2</v>
      </c>
      <c r="M75" s="13">
        <v>0</v>
      </c>
      <c r="N75" s="13">
        <v>0</v>
      </c>
      <c r="O75" s="13">
        <v>0</v>
      </c>
      <c r="P75" s="13">
        <v>-0.157</v>
      </c>
      <c r="Q75" s="13">
        <v>0</v>
      </c>
      <c r="R75" s="13">
        <v>0</v>
      </c>
    </row>
    <row r="76" ht="20.25" spans="1:18">
      <c r="A76" s="6" t="s">
        <v>565</v>
      </c>
      <c r="B76" s="6" t="s">
        <v>566</v>
      </c>
      <c r="C76" s="6">
        <v>2242.509</v>
      </c>
      <c r="D76" s="6">
        <v>2821.127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19.91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6" t="s">
        <v>567</v>
      </c>
      <c r="B77" s="6" t="s">
        <v>568</v>
      </c>
      <c r="C77" s="6">
        <v>2233.115</v>
      </c>
      <c r="D77" s="6">
        <v>2499.663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3.745</v>
      </c>
      <c r="K77" s="14">
        <v>2</v>
      </c>
      <c r="L77" s="13">
        <v>2</v>
      </c>
      <c r="M77" s="13">
        <v>0</v>
      </c>
      <c r="N77" s="13">
        <v>1</v>
      </c>
      <c r="O77" s="13">
        <v>0</v>
      </c>
      <c r="P77" s="13">
        <v>2.602</v>
      </c>
      <c r="Q77" s="13">
        <v>0</v>
      </c>
      <c r="R77" s="13">
        <v>0</v>
      </c>
    </row>
    <row r="78" ht="20.25" spans="1:18">
      <c r="A78" s="6" t="s">
        <v>569</v>
      </c>
      <c r="B78" s="6" t="s">
        <v>570</v>
      </c>
      <c r="C78" s="6">
        <v>1121.3</v>
      </c>
      <c r="D78" s="6">
        <v>1304.526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7.56</v>
      </c>
      <c r="K78" s="14">
        <v>2</v>
      </c>
      <c r="L78" s="13">
        <v>2</v>
      </c>
      <c r="M78" s="13">
        <v>0</v>
      </c>
      <c r="N78" s="13">
        <v>1</v>
      </c>
      <c r="O78" s="13">
        <v>0</v>
      </c>
      <c r="P78" s="13">
        <v>3.767</v>
      </c>
      <c r="Q78" s="13">
        <v>0</v>
      </c>
      <c r="R78" s="13">
        <v>0</v>
      </c>
    </row>
    <row r="79" ht="20.25" spans="1:18">
      <c r="A79" s="6" t="s">
        <v>571</v>
      </c>
      <c r="B79" s="6" t="s">
        <v>572</v>
      </c>
      <c r="C79" s="6">
        <v>5346.418</v>
      </c>
      <c r="D79" s="6">
        <v>5854.989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7.597</v>
      </c>
      <c r="K79" s="14">
        <v>4</v>
      </c>
      <c r="L79" s="13">
        <v>2</v>
      </c>
      <c r="M79" s="13">
        <v>0</v>
      </c>
      <c r="N79" s="13">
        <v>1</v>
      </c>
      <c r="O79" s="13">
        <v>0</v>
      </c>
      <c r="P79" s="13">
        <v>16.744</v>
      </c>
      <c r="Q79" s="13">
        <v>1</v>
      </c>
      <c r="R79" s="13">
        <v>0</v>
      </c>
    </row>
    <row r="80" ht="20.25" spans="1:18">
      <c r="A80" s="6" t="s">
        <v>573</v>
      </c>
      <c r="B80" s="6" t="s">
        <v>574</v>
      </c>
      <c r="C80" s="6">
        <v>5088.33</v>
      </c>
      <c r="D80" s="6">
        <v>5393.488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4.102</v>
      </c>
      <c r="K80" s="14">
        <v>2</v>
      </c>
      <c r="L80" s="13">
        <v>1</v>
      </c>
      <c r="M80" s="13">
        <v>0</v>
      </c>
      <c r="N80" s="13">
        <v>0</v>
      </c>
      <c r="O80" s="13">
        <v>0</v>
      </c>
      <c r="P80" s="13">
        <v>-1.054</v>
      </c>
      <c r="Q80" s="13">
        <v>0</v>
      </c>
      <c r="R80" s="13">
        <v>0</v>
      </c>
    </row>
    <row r="81" ht="20.25" spans="1:18">
      <c r="A81" s="6" t="s">
        <v>575</v>
      </c>
      <c r="B81" s="6" t="s">
        <v>576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577</v>
      </c>
      <c r="B82" s="6" t="s">
        <v>578</v>
      </c>
      <c r="C82" s="6">
        <v>4374.965</v>
      </c>
      <c r="D82" s="6">
        <v>4778.387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5.943</v>
      </c>
      <c r="K82" s="14">
        <v>4</v>
      </c>
      <c r="L82" s="13">
        <v>2</v>
      </c>
      <c r="M82" s="13">
        <v>0</v>
      </c>
      <c r="N82" s="13">
        <v>1</v>
      </c>
      <c r="O82" s="13">
        <v>0</v>
      </c>
      <c r="P82" s="13">
        <v>-5.448</v>
      </c>
      <c r="Q82" s="13">
        <v>0</v>
      </c>
      <c r="R82" s="13">
        <v>0</v>
      </c>
    </row>
    <row r="83" ht="20.25" spans="1:18">
      <c r="A83" s="6" t="s">
        <v>579</v>
      </c>
      <c r="B83" s="6" t="s">
        <v>580</v>
      </c>
      <c r="C83" s="6">
        <v>2917.976</v>
      </c>
      <c r="D83" s="6">
        <v>3140.243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3.346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-2.206</v>
      </c>
      <c r="Q83" s="13">
        <v>0</v>
      </c>
      <c r="R83" s="13">
        <v>0</v>
      </c>
    </row>
    <row r="84" ht="20.25" spans="1:18">
      <c r="A84" s="6" t="s">
        <v>581</v>
      </c>
      <c r="B84" s="6" t="s">
        <v>582</v>
      </c>
      <c r="C84" s="6">
        <v>107.577</v>
      </c>
      <c r="D84" s="6">
        <v>108.663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0.851</v>
      </c>
      <c r="K84" s="14">
        <v>4</v>
      </c>
      <c r="L84" s="13">
        <v>0</v>
      </c>
      <c r="M84" s="13">
        <v>0</v>
      </c>
      <c r="N84" s="13">
        <v>0</v>
      </c>
      <c r="O84" s="13">
        <v>0</v>
      </c>
      <c r="P84" s="13">
        <v>-0.003</v>
      </c>
      <c r="Q84" s="13">
        <v>0</v>
      </c>
      <c r="R84" s="13">
        <v>0</v>
      </c>
    </row>
    <row r="85" ht="20.25" spans="1:18">
      <c r="A85" s="6" t="s">
        <v>583</v>
      </c>
      <c r="B85" s="6" t="s">
        <v>584</v>
      </c>
      <c r="C85" s="6">
        <v>105.617</v>
      </c>
      <c r="D85" s="6">
        <v>106.338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0.422</v>
      </c>
      <c r="K85" s="14">
        <v>3</v>
      </c>
      <c r="L85" s="13">
        <v>0</v>
      </c>
      <c r="M85" s="13">
        <v>0</v>
      </c>
      <c r="N85" s="13">
        <v>0</v>
      </c>
      <c r="O85" s="13">
        <v>0</v>
      </c>
      <c r="P85" s="13">
        <v>0.002</v>
      </c>
      <c r="Q85" s="13">
        <v>0</v>
      </c>
      <c r="R85" s="13">
        <v>0</v>
      </c>
    </row>
    <row r="86" ht="20.25" spans="1:18">
      <c r="A86" s="6" t="s">
        <v>585</v>
      </c>
      <c r="B86" s="6" t="s">
        <v>586</v>
      </c>
      <c r="C86" s="6">
        <v>111.06</v>
      </c>
      <c r="D86" s="6">
        <v>116.577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1.516</v>
      </c>
      <c r="K86" s="14">
        <v>0</v>
      </c>
      <c r="L86" s="13">
        <v>1</v>
      </c>
      <c r="M86" s="13">
        <v>0</v>
      </c>
      <c r="N86" s="13">
        <v>0</v>
      </c>
      <c r="O86" s="13">
        <v>0</v>
      </c>
      <c r="P86" s="13">
        <v>0.031</v>
      </c>
      <c r="Q86" s="13">
        <v>0</v>
      </c>
      <c r="R86" s="13">
        <v>0</v>
      </c>
    </row>
    <row r="87" ht="20.25" spans="1:18">
      <c r="A87" s="6" t="s">
        <v>587</v>
      </c>
      <c r="B87" s="6" t="s">
        <v>588</v>
      </c>
      <c r="C87" s="6">
        <v>102.355</v>
      </c>
      <c r="D87" s="6">
        <v>102.639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0.112</v>
      </c>
      <c r="K87" s="14">
        <v>2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ht="20.25" spans="1:18">
      <c r="A88" s="6" t="s">
        <v>589</v>
      </c>
      <c r="B88" s="6" t="s">
        <v>590</v>
      </c>
      <c r="C88" s="6">
        <v>73706.227</v>
      </c>
      <c r="D88" s="6">
        <v>93617.227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17.995</v>
      </c>
      <c r="K88" s="14">
        <v>2</v>
      </c>
      <c r="L88" s="13">
        <v>2</v>
      </c>
      <c r="M88" s="13">
        <v>0</v>
      </c>
      <c r="N88" s="13">
        <v>0</v>
      </c>
      <c r="O88" s="13">
        <v>0</v>
      </c>
      <c r="P88" s="13">
        <v>82.382</v>
      </c>
      <c r="Q88" s="13">
        <v>0</v>
      </c>
      <c r="R88" s="13">
        <v>0</v>
      </c>
    </row>
    <row r="89" ht="20.25" spans="1:18">
      <c r="A89" s="6" t="s">
        <v>591</v>
      </c>
      <c r="B89" s="6" t="s">
        <v>592</v>
      </c>
      <c r="C89" s="6">
        <v>11977.367</v>
      </c>
      <c r="D89" s="6">
        <v>13441.7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9.877</v>
      </c>
      <c r="K89" s="14">
        <v>3</v>
      </c>
      <c r="L89" s="13">
        <v>2</v>
      </c>
      <c r="M89" s="13">
        <v>0</v>
      </c>
      <c r="N89" s="13">
        <v>0</v>
      </c>
      <c r="O89" s="13">
        <v>0</v>
      </c>
      <c r="P89" s="13">
        <v>-35.957</v>
      </c>
      <c r="Q89" s="13">
        <v>0</v>
      </c>
      <c r="R89" s="13">
        <v>-1</v>
      </c>
    </row>
    <row r="90" ht="20.25" spans="1:18">
      <c r="A90" s="6" t="s">
        <v>593</v>
      </c>
      <c r="B90" s="6" t="s">
        <v>594</v>
      </c>
      <c r="C90" s="6">
        <v>81012.344</v>
      </c>
      <c r="D90" s="6">
        <v>156770.813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46.3</v>
      </c>
      <c r="K90" s="14">
        <v>2</v>
      </c>
      <c r="L90" s="13">
        <v>0</v>
      </c>
      <c r="M90" s="13">
        <v>0</v>
      </c>
      <c r="N90" s="13">
        <v>0</v>
      </c>
      <c r="O90" s="13">
        <v>0</v>
      </c>
      <c r="P90" s="13">
        <v>-2871.728</v>
      </c>
      <c r="Q90" s="13">
        <v>0</v>
      </c>
      <c r="R90" s="13">
        <v>-1</v>
      </c>
    </row>
    <row r="91" ht="20.25" spans="1:18">
      <c r="A91" s="6" t="s">
        <v>595</v>
      </c>
      <c r="B91" s="6" t="s">
        <v>596</v>
      </c>
      <c r="C91" s="6">
        <v>8181.862</v>
      </c>
      <c r="D91" s="6">
        <v>9444.768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0.282</v>
      </c>
      <c r="K91" s="14">
        <v>0</v>
      </c>
      <c r="L91" s="13">
        <v>1</v>
      </c>
      <c r="M91" s="13">
        <v>0</v>
      </c>
      <c r="N91" s="13">
        <v>0</v>
      </c>
      <c r="O91" s="13">
        <v>0</v>
      </c>
      <c r="P91" s="13">
        <v>-5.499</v>
      </c>
      <c r="Q91" s="13">
        <v>0</v>
      </c>
      <c r="R91" s="13">
        <v>0</v>
      </c>
    </row>
    <row r="92" ht="20.25" spans="1:18">
      <c r="A92" s="6" t="s">
        <v>597</v>
      </c>
      <c r="B92" s="6" t="s">
        <v>598</v>
      </c>
      <c r="C92" s="6">
        <v>367.131</v>
      </c>
      <c r="D92" s="6">
        <v>546.945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15.388</v>
      </c>
      <c r="K92" s="14">
        <v>1</v>
      </c>
      <c r="L92" s="13">
        <v>2</v>
      </c>
      <c r="M92" s="13">
        <v>0</v>
      </c>
      <c r="N92" s="13">
        <v>1</v>
      </c>
      <c r="O92" s="13">
        <v>0</v>
      </c>
      <c r="P92" s="13">
        <v>-2.512</v>
      </c>
      <c r="Q92" s="13">
        <v>0</v>
      </c>
      <c r="R92" s="13">
        <v>0</v>
      </c>
    </row>
    <row r="93" ht="20.25" spans="1:18">
      <c r="A93" s="6" t="s">
        <v>599</v>
      </c>
      <c r="B93" s="6" t="s">
        <v>600</v>
      </c>
      <c r="C93" s="6">
        <v>426.621</v>
      </c>
      <c r="D93" s="6">
        <v>687.209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25.194</v>
      </c>
      <c r="K93" s="14">
        <v>2</v>
      </c>
      <c r="L93" s="13">
        <v>2</v>
      </c>
      <c r="M93" s="13">
        <v>0</v>
      </c>
      <c r="N93" s="13">
        <v>1</v>
      </c>
      <c r="O93" s="13">
        <v>0</v>
      </c>
      <c r="P93" s="13">
        <v>-4.491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2026-03-03T16:47:13Z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7DE9E14EBB3446CFA1634A7ACCA3724D_13</vt:lpwstr>
  </property>
  <property fmtid="{D5CDD505-2E9C-101B-9397-08002B2CF9AE}" pid="3" name="KSOProductBuildVer">
    <vt:lpwstr>2052-12.1.0.15712</vt:lpwstr>
  </property>
</Properties>
</file>