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<sst xmlns="http://schemas.openxmlformats.org/spreadsheetml/2006/main" count="638" uniqueCount="598">
  <si>
    <t>强转弱</t>
  </si>
  <si>
    <t>弱转强</t>
  </si>
  <si>
    <t>代码</t>
  </si>
  <si>
    <t>简称</t>
  </si>
  <si>
    <t>总市值</t>
  </si>
  <si>
    <t>银行</t>
  </si>
  <si>
    <t>103390.09亿</t>
  </si>
  <si>
    <t>破净资产</t>
  </si>
  <si>
    <t>156932.84亿</t>
  </si>
  <si>
    <t>全指医药</t>
  </si>
  <si>
    <t>41809.43亿</t>
  </si>
  <si>
    <t>低市净率</t>
  </si>
  <si>
    <t>142191.97亿</t>
  </si>
  <si>
    <t>次新股</t>
  </si>
  <si>
    <t>23882.81亿</t>
  </si>
  <si>
    <t>红利指数</t>
  </si>
  <si>
    <t>123313.09亿</t>
  </si>
  <si>
    <t>电信运营</t>
  </si>
  <si>
    <t>8803.17亿</t>
  </si>
  <si>
    <t>全指可选</t>
  </si>
  <si>
    <t>54599.87亿</t>
  </si>
  <si>
    <t>日用化工</t>
  </si>
  <si>
    <t>1648.69亿</t>
  </si>
  <si>
    <t>医药</t>
  </si>
  <si>
    <t>43481.75亿</t>
  </si>
  <si>
    <t>次新预增</t>
  </si>
  <si>
    <t>698.81亿</t>
  </si>
  <si>
    <t>证券</t>
  </si>
  <si>
    <t>34944.61亿</t>
  </si>
  <si>
    <t>成份Ｂ指</t>
  </si>
  <si>
    <t>307.94亿</t>
  </si>
  <si>
    <t>电力</t>
  </si>
  <si>
    <t>33812.04亿</t>
  </si>
  <si>
    <t>国证服务</t>
  </si>
  <si>
    <t>--</t>
  </si>
  <si>
    <t>医疗保健</t>
  </si>
  <si>
    <t>20074.13亿</t>
  </si>
  <si>
    <t>食品饮料</t>
  </si>
  <si>
    <t>17032.40亿</t>
  </si>
  <si>
    <t>仿制药</t>
  </si>
  <si>
    <t>16312.99亿</t>
  </si>
  <si>
    <t>国资云</t>
  </si>
  <si>
    <t>15753.27亿</t>
  </si>
  <si>
    <t>重庆板块</t>
  </si>
  <si>
    <t>12083.41亿</t>
  </si>
  <si>
    <t>含B股</t>
  </si>
  <si>
    <t>11572.93亿</t>
  </si>
  <si>
    <t>商业连锁</t>
  </si>
  <si>
    <t>10030.77亿</t>
  </si>
  <si>
    <t>信托重仓</t>
  </si>
  <si>
    <t>9431.95亿</t>
  </si>
  <si>
    <t>山西板块</t>
  </si>
  <si>
    <t>8201.03亿</t>
  </si>
  <si>
    <t>维生素</t>
  </si>
  <si>
    <t>8173.29亿</t>
  </si>
  <si>
    <t>猪肉</t>
  </si>
  <si>
    <t>8011.85亿</t>
  </si>
  <si>
    <t>仓储物流</t>
  </si>
  <si>
    <t>7389.40亿</t>
  </si>
  <si>
    <t>运输设备</t>
  </si>
  <si>
    <t>5329.94亿</t>
  </si>
  <si>
    <t>风险提示</t>
  </si>
  <si>
    <t>5123.68亿</t>
  </si>
  <si>
    <t>Ｂ股指数</t>
  </si>
  <si>
    <t>684.00亿</t>
  </si>
  <si>
    <t>公共交通</t>
  </si>
  <si>
    <t>377.66亿</t>
  </si>
  <si>
    <t>大盘价值</t>
  </si>
  <si>
    <t>珠三角</t>
  </si>
  <si>
    <t>国证红利</t>
  </si>
  <si>
    <t>创医药</t>
  </si>
  <si>
    <t>基金指数</t>
  </si>
  <si>
    <t>深主板50</t>
  </si>
  <si>
    <t>金融科技</t>
  </si>
  <si>
    <t>绿色电力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</si>
  <si>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</si>
  <si>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</si>
  <si>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</si>
  <si>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</si>
  <si>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</si>
  <si>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</si>
  <si>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</si>
  <si>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</si>
  <si>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</si>
  <si>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</si>
  <si>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</si>
  <si>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</si>
  <si>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</si>
  <si>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</si>
  <si>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</si>
  <si>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</si>
  <si>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</si>
  <si>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</si>
  <si>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</si>
  <si>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</si>
  <si>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科创信息</t>
  </si>
  <si>
    <t>科创芯片</t>
  </si>
  <si>
    <t>300通信</t>
  </si>
  <si>
    <t>中证TMT</t>
  </si>
  <si>
    <t>创业300</t>
  </si>
  <si>
    <t>建筑指数</t>
  </si>
  <si>
    <t>综企指数</t>
  </si>
  <si>
    <t>创业制造</t>
  </si>
  <si>
    <t>数字经济</t>
  </si>
  <si>
    <t>创质量</t>
  </si>
  <si>
    <t>创科技</t>
  </si>
  <si>
    <t>深证成长</t>
  </si>
  <si>
    <t>国证算力</t>
  </si>
  <si>
    <t>创业成长</t>
  </si>
  <si>
    <t>深防御50</t>
  </si>
  <si>
    <t>深成电信</t>
  </si>
  <si>
    <t>深证中游</t>
  </si>
  <si>
    <t>国证芯片</t>
  </si>
  <si>
    <t>创业板指（美元）（CNH988007</t>
  </si>
  <si>
    <t>创业板R（美元）（CNH?88107</t>
  </si>
  <si>
    <t>上证指数</t>
  </si>
  <si>
    <t>Ａ股指数</t>
  </si>
  <si>
    <t>工业指数</t>
  </si>
  <si>
    <t>上证380</t>
  </si>
  <si>
    <t>企债指数</t>
  </si>
  <si>
    <t>新综指</t>
  </si>
  <si>
    <t>治理指数</t>
  </si>
  <si>
    <t>中型综指</t>
  </si>
  <si>
    <t>沪公司债</t>
  </si>
  <si>
    <t>180资源</t>
  </si>
  <si>
    <t>180成长</t>
  </si>
  <si>
    <t>上证能源</t>
  </si>
  <si>
    <t>上证材料</t>
  </si>
  <si>
    <t>上证电信</t>
  </si>
  <si>
    <t>上证小盘</t>
  </si>
  <si>
    <t>上证中小</t>
  </si>
  <si>
    <t>上证全指</t>
  </si>
  <si>
    <t>上证地企</t>
  </si>
  <si>
    <t>上证国企</t>
  </si>
  <si>
    <t>全指成长</t>
  </si>
  <si>
    <t>全R成长</t>
  </si>
  <si>
    <t>上证龙头</t>
  </si>
  <si>
    <t>上证商品</t>
  </si>
  <si>
    <t>上证新兴</t>
  </si>
  <si>
    <t>上证资源</t>
  </si>
  <si>
    <t>能源等权</t>
  </si>
  <si>
    <t>材料等权</t>
  </si>
  <si>
    <t>电信等权</t>
  </si>
  <si>
    <t>上证流通</t>
  </si>
  <si>
    <t>沪财中小</t>
  </si>
  <si>
    <t>资源50</t>
  </si>
  <si>
    <t>上证上游</t>
  </si>
  <si>
    <t>上证中游</t>
  </si>
  <si>
    <t>高端装备</t>
  </si>
  <si>
    <t>上证F300</t>
  </si>
  <si>
    <t>5年信用</t>
  </si>
  <si>
    <t>沪投资品</t>
  </si>
  <si>
    <t>380能源</t>
  </si>
  <si>
    <t>380材料</t>
  </si>
  <si>
    <t>380工业</t>
  </si>
  <si>
    <t>380信息</t>
  </si>
  <si>
    <t>380电信</t>
  </si>
  <si>
    <t>380等权</t>
  </si>
  <si>
    <t>信用100</t>
  </si>
  <si>
    <t>380成长</t>
  </si>
  <si>
    <t>380价值</t>
  </si>
  <si>
    <t>380R成长</t>
  </si>
  <si>
    <t>380R价值</t>
  </si>
  <si>
    <t>农业主题</t>
  </si>
  <si>
    <t>180动态</t>
  </si>
  <si>
    <t>380基本</t>
  </si>
  <si>
    <t>380波动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</si>
  <si>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</si>
  <si>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</si>
  <si>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</si>
  <si>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</si>
  <si>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</si>
  <si>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</si>
  <si>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</si>
  <si>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</si>
  <si>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</si>
  <si>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</si>
  <si>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380红利</t>
  </si>
  <si>
    <t>上民红利</t>
  </si>
  <si>
    <t>沪股通</t>
  </si>
  <si>
    <t>沪新丝路</t>
  </si>
  <si>
    <t>沪中国造</t>
  </si>
  <si>
    <t>中证A500</t>
  </si>
  <si>
    <t>科创综指</t>
  </si>
  <si>
    <t>科创价格</t>
  </si>
  <si>
    <t>科创高装</t>
  </si>
  <si>
    <t>科创材料</t>
  </si>
  <si>
    <t>科创成长</t>
  </si>
  <si>
    <t>科创机械</t>
  </si>
  <si>
    <t>科大湾区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</si>
  <si>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</si>
  <si>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</si>
  <si>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</si>
  <si>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</si>
  <si>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</si>
  <si>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</si>
  <si>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</si>
  <si>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</si>
  <si>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中证转债</t>
  </si>
  <si>
    <t>腾讯济安</t>
  </si>
  <si>
    <t>百发100</t>
  </si>
  <si>
    <t>中证1000</t>
  </si>
  <si>
    <t>500原料</t>
  </si>
  <si>
    <t>500工业</t>
  </si>
  <si>
    <t>500信息</t>
  </si>
  <si>
    <t>国企一带一路</t>
  </si>
  <si>
    <t>结构调整</t>
  </si>
  <si>
    <t>央企创新</t>
  </si>
  <si>
    <t>HK银行</t>
  </si>
  <si>
    <t>上证收益</t>
  </si>
  <si>
    <t>新兴综指</t>
  </si>
  <si>
    <t>中证流通</t>
  </si>
  <si>
    <t>中证200</t>
  </si>
  <si>
    <t>中证500</t>
  </si>
  <si>
    <t>中证800</t>
  </si>
  <si>
    <t>中证700</t>
  </si>
  <si>
    <t>300能源</t>
  </si>
  <si>
    <t>300材料</t>
  </si>
  <si>
    <t>公司债指</t>
  </si>
  <si>
    <t>中证央企</t>
  </si>
  <si>
    <t>中证能源</t>
  </si>
  <si>
    <t>800材料</t>
  </si>
  <si>
    <t>800通信</t>
  </si>
  <si>
    <t>内地资源</t>
  </si>
  <si>
    <t>中证农业</t>
  </si>
  <si>
    <t>中证上游</t>
  </si>
  <si>
    <t>基本400</t>
  </si>
  <si>
    <t>大宗商品</t>
  </si>
  <si>
    <t>500等权</t>
  </si>
  <si>
    <t>中证全指</t>
  </si>
  <si>
    <t>全指能源</t>
  </si>
  <si>
    <t>全指材料</t>
  </si>
  <si>
    <t>全指通信</t>
  </si>
  <si>
    <t>深证成指</t>
  </si>
  <si>
    <t>深成指R</t>
  </si>
  <si>
    <t>深证300</t>
  </si>
  <si>
    <t>中小300</t>
  </si>
  <si>
    <t>深证200</t>
  </si>
  <si>
    <t>深证700</t>
  </si>
  <si>
    <t>深证1000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</si>
  <si>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</si>
  <si>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</si>
  <si>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</si>
  <si>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</si>
  <si>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</si>
  <si>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</si>
  <si>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</si>
  <si>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</si>
  <si>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</si>
  <si>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</si>
  <si>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</si>
  <si>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</si>
  <si>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</si>
  <si>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</si>
  <si>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</si>
  <si>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水电指数</t>
  </si>
  <si>
    <t>商务指数</t>
  </si>
  <si>
    <t>创业数字</t>
  </si>
  <si>
    <t>专精特新</t>
  </si>
  <si>
    <t>深小巨人</t>
  </si>
  <si>
    <t>深新基建</t>
  </si>
  <si>
    <t>长江100</t>
  </si>
  <si>
    <t>云科技50</t>
  </si>
  <si>
    <t>物联网50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</si>
  <si>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</si>
  <si>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</si>
  <si>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</si>
  <si>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</si>
  <si>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</si>
  <si>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</si>
  <si>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</si>
  <si>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</si>
  <si>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</si>
  <si>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</si>
  <si>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深证转债</t>
  </si>
  <si>
    <t>国证1000</t>
  </si>
  <si>
    <t>巨潮中盘</t>
  </si>
  <si>
    <t>巨潮小盘</t>
  </si>
  <si>
    <t>国证Ａ指</t>
  </si>
  <si>
    <t>资源优势</t>
  </si>
  <si>
    <t>深证红利</t>
  </si>
  <si>
    <t>成长40</t>
  </si>
  <si>
    <t>深证央企</t>
  </si>
  <si>
    <t>深证300R</t>
  </si>
  <si>
    <t>深证价值</t>
  </si>
  <si>
    <t>皖江30</t>
  </si>
  <si>
    <t>国证粮食</t>
  </si>
  <si>
    <t>能源金属</t>
  </si>
  <si>
    <t>国证军工</t>
  </si>
  <si>
    <t>国证成长</t>
  </si>
  <si>
    <t>中盘成长</t>
  </si>
  <si>
    <t>中盘价值</t>
  </si>
  <si>
    <t>小盘成长</t>
  </si>
  <si>
    <t>小盘价值</t>
  </si>
  <si>
    <t>国证基金</t>
  </si>
  <si>
    <t>国证ETF</t>
  </si>
  <si>
    <t>1000能源</t>
  </si>
  <si>
    <t>1000材料</t>
  </si>
  <si>
    <t>国证通信</t>
  </si>
  <si>
    <t>国证有色</t>
  </si>
  <si>
    <t>国证文化</t>
  </si>
  <si>
    <t>中小盘</t>
  </si>
  <si>
    <t>大盘低波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</si>
  <si>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</si>
  <si>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</si>
  <si>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</si>
  <si>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</si>
  <si>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</si>
  <si>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</si>
  <si>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</si>
  <si>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</si>
  <si>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中关村A</t>
  </si>
  <si>
    <t>专利领先</t>
  </si>
  <si>
    <t>国证定增</t>
  </si>
  <si>
    <t>新丝路</t>
  </si>
  <si>
    <t>数字传媒</t>
  </si>
  <si>
    <t>国证油气</t>
  </si>
  <si>
    <t>国证钢铁</t>
  </si>
  <si>
    <t>央视50</t>
  </si>
  <si>
    <t>央视创新</t>
  </si>
  <si>
    <t>央视文化</t>
  </si>
  <si>
    <t>中小价值</t>
  </si>
  <si>
    <t>深证能源</t>
  </si>
  <si>
    <t>深证材料</t>
  </si>
  <si>
    <t>深证电信</t>
  </si>
  <si>
    <t>中小基础</t>
  </si>
  <si>
    <t>中创400</t>
  </si>
  <si>
    <t>中创500</t>
  </si>
  <si>
    <t>700成长</t>
  </si>
  <si>
    <t>700价值</t>
  </si>
  <si>
    <t>1000成长</t>
  </si>
  <si>
    <t>1000价值</t>
  </si>
  <si>
    <t>深300EW</t>
  </si>
  <si>
    <t>中小等权</t>
  </si>
  <si>
    <t>创业板EW</t>
  </si>
  <si>
    <t>深证大宗</t>
  </si>
  <si>
    <t>创业基础</t>
  </si>
  <si>
    <t>深证时钟</t>
  </si>
  <si>
    <t>深证GDP</t>
  </si>
  <si>
    <t>中小红利</t>
  </si>
  <si>
    <t>中创高新</t>
  </si>
  <si>
    <t>深证文化</t>
  </si>
  <si>
    <t>深证绩效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</si>
  <si>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</si>
  <si>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</si>
  <si>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</si>
  <si>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</si>
  <si>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</si>
  <si>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</si>
  <si>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</si>
  <si>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中创低波</t>
  </si>
  <si>
    <t>中创高贝</t>
  </si>
  <si>
    <t>深次新股</t>
  </si>
  <si>
    <t>深证200R</t>
  </si>
  <si>
    <t>深成能源</t>
  </si>
  <si>
    <t>深成材料</t>
  </si>
  <si>
    <t>创业高贝</t>
  </si>
  <si>
    <t>深证创投</t>
  </si>
  <si>
    <t>中关村60</t>
  </si>
  <si>
    <t>优势成长</t>
  </si>
  <si>
    <t>深证F200</t>
  </si>
  <si>
    <t>深证上游</t>
  </si>
  <si>
    <t>500深市</t>
  </si>
  <si>
    <t>保险主题</t>
  </si>
  <si>
    <t>CSSW传媒</t>
  </si>
  <si>
    <t>中证国安</t>
  </si>
  <si>
    <t>大农业</t>
  </si>
  <si>
    <t>中证 500</t>
  </si>
  <si>
    <t>军工指数</t>
  </si>
  <si>
    <t>中证军工</t>
  </si>
  <si>
    <t>中证传媒</t>
  </si>
  <si>
    <t>中证国防</t>
  </si>
  <si>
    <t>国企改革</t>
  </si>
  <si>
    <t>一带一路</t>
  </si>
  <si>
    <t>CSWD并购</t>
  </si>
  <si>
    <t>基建工程</t>
  </si>
  <si>
    <t>智能家居</t>
  </si>
  <si>
    <t>卫星通信</t>
  </si>
  <si>
    <t>化肥农药</t>
  </si>
  <si>
    <t>蓝色100</t>
  </si>
  <si>
    <t>通用航空</t>
  </si>
  <si>
    <t>自由现金流</t>
  </si>
  <si>
    <t>创业板指(港币)(CNH)</t>
  </si>
  <si>
    <t>创业板R(港币)(CNH)</t>
  </si>
  <si>
    <t>180基建</t>
  </si>
  <si>
    <t>上证消费</t>
  </si>
  <si>
    <t>消费80</t>
  </si>
  <si>
    <t>上证下游</t>
  </si>
  <si>
    <t>沪消费品</t>
  </si>
  <si>
    <t>消费50</t>
  </si>
  <si>
    <t>上证银行</t>
  </si>
  <si>
    <t>180低贝</t>
  </si>
  <si>
    <t>优势消费</t>
  </si>
  <si>
    <t>细分医药</t>
  </si>
  <si>
    <t>细分食品</t>
  </si>
  <si>
    <t>800医药</t>
  </si>
  <si>
    <t>300可选</t>
  </si>
  <si>
    <t>300消费</t>
  </si>
  <si>
    <t>300医药</t>
  </si>
  <si>
    <t>300公用</t>
  </si>
  <si>
    <t>基本面50</t>
  </si>
  <si>
    <t>中证消费</t>
  </si>
  <si>
    <t>内地消费</t>
  </si>
  <si>
    <t>全指消费</t>
  </si>
  <si>
    <t>深证Ｂ指</t>
  </si>
  <si>
    <t>农林指数</t>
  </si>
  <si>
    <t>运输指数</t>
  </si>
  <si>
    <t>国证基建</t>
  </si>
  <si>
    <t>1000消费</t>
  </si>
  <si>
    <t>国证医药</t>
  </si>
  <si>
    <t>国证食品</t>
  </si>
  <si>
    <t>国证银行</t>
  </si>
  <si>
    <t>深证消费</t>
  </si>
  <si>
    <t>深成消费</t>
  </si>
  <si>
    <t>300 医药</t>
  </si>
  <si>
    <t>中证银行</t>
  </si>
  <si>
    <t>中证酒</t>
  </si>
  <si>
    <t>中证白酒</t>
  </si>
  <si>
    <t>医疗健康</t>
  </si>
  <si>
    <t>【数据引擎：奇衡DK阿赖耶识系统】情绪值</t>
  </si>
  <si>
    <t>B00</t>
  </si>
  <si>
    <t>豆二连续</t>
  </si>
  <si>
    <t>F_V00</t>
  </si>
  <si>
    <t>F聚氯乙烯连续</t>
  </si>
  <si>
    <t>PX00</t>
  </si>
  <si>
    <t>对二甲苯连续</t>
  </si>
  <si>
    <t>RS00</t>
  </si>
  <si>
    <t>菜籽连续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</si>
  <si>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</si>
  <si>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</si>
  <si>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</si>
  <si>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</si>
  <si>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</si>
  <si>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</si>
  <si>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</si>
  <si>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</si>
  <si>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</si>
  <si>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</si>
  <si>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</si>
  <si>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</si>
  <si>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</si>
  <si>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</si>
  <si>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NI00</t>
  </si>
  <si>
    <t>沪镍连续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</si>
  <si>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</si>
  <si>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</si>
  <si>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</si>
  <si>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</si>
  <si>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</si>
  <si>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</si>
  <si>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</si>
  <si>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</si>
  <si>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</si>
  <si>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</si>
  <si>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</si>
  <si>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</si>
  <si>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BZ00</t>
  </si>
  <si>
    <t>纯苯连续</t>
  </si>
  <si>
    <t>EB00</t>
  </si>
  <si>
    <t>苯乙烯连续</t>
  </si>
  <si>
    <t>F_PP00</t>
  </si>
  <si>
    <t>F聚丙烯连续</t>
  </si>
  <si>
    <t>PG00</t>
  </si>
  <si>
    <t>液化气连续</t>
  </si>
  <si>
    <t>Y00</t>
  </si>
  <si>
    <t>豆油连续</t>
  </si>
  <si>
    <t>CF00</t>
  </si>
  <si>
    <t>棉花连续</t>
  </si>
  <si>
    <t>PF00</t>
  </si>
  <si>
    <t>短纤连续</t>
  </si>
  <si>
    <t>PR00</t>
  </si>
  <si>
    <t>瓶片连续</t>
  </si>
  <si>
    <t>TA00</t>
  </si>
  <si>
    <t>PTA连续</t>
  </si>
  <si>
    <t>UR00</t>
  </si>
  <si>
    <t>尿素连续</t>
  </si>
  <si>
    <t>IC00</t>
  </si>
  <si>
    <t>500股指连续</t>
  </si>
  <si>
    <t>IM00</t>
  </si>
  <si>
    <t>1000股指连续</t>
  </si>
  <si>
    <t>BC00</t>
  </si>
  <si>
    <t>国际铜连续</t>
  </si>
  <si>
    <t>NR00</t>
  </si>
  <si>
    <t>20号胶连续</t>
  </si>
  <si>
    <t>LC00</t>
  </si>
  <si>
    <t>碳酸锂连续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</si>
  <si>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</si>
  <si>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</si>
  <si>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</si>
  <si>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</si>
  <si>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</si>
  <si>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</si>
  <si>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</si>
  <si>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</si>
  <si>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PS00</t>
  </si>
  <si>
    <t>多晶硅连续</t>
  </si>
  <si>
    <t>AO00</t>
  </si>
  <si>
    <t>氧化铝连续</t>
  </si>
  <si>
    <t>FU00</t>
  </si>
  <si>
    <t>燃油连续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</si>
  <si>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</si>
  <si>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</si>
  <si>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</si>
  <si>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</si>
  <si>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</si>
  <si>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</si>
  <si>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</si>
  <si>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</si>
  <si>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SP00</t>
  </si>
  <si>
    <t>纸浆连续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</si>
  <si>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</si>
  <si>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</si>
  <si>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</si>
  <si>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</si>
  <si>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</si>
  <si>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</si>
  <si>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</si>
  <si>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</si>
  <si>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FB00</t>
  </si>
  <si>
    <t>纤维板连续</t>
  </si>
  <si>
    <t>F_L00</t>
  </si>
  <si>
    <t>F塑料连续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</si>
  <si>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</si>
  <si>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</si>
  <si>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</si>
  <si>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</si>
  <si>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</si>
  <si>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</si>
  <si>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</si>
  <si>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</si>
  <si>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</si>
  <si>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</si>
  <si>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</si>
  <si>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</si>
  <si>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</si>
  <si>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</si>
  <si>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</si>
  <si>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</si>
  <si>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</si>
  <si>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</si>
  <si>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</si>
  <si>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</si>
  <si>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</si>
  <si>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</si>
  <si>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</si>
  <si>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</si>
  <si>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</si>
  <si>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</si>
  <si>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</si>
  <si>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</si>
  <si>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</si>
  <si>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</si>
  <si>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</si>
  <si>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</si>
  <si>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</si>
  <si>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</si>
  <si>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</si>
  <si>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</si>
  <si>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</si>
  <si>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</si>
  <si>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</si>
  <si>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</si>
  <si>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PL00</t>
  </si>
  <si>
    <t>丙烯连续</t>
  </si>
  <si>
    <t>PM00</t>
  </si>
  <si>
    <t>普麦连续</t>
  </si>
  <si>
    <t>RM00</t>
  </si>
  <si>
    <t>菜粕连续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</si>
  <si>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</si>
  <si>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</si>
  <si>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</si>
  <si>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</si>
  <si>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</si>
  <si>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</si>
  <si>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</si>
  <si>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</si>
  <si>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</si>
  <si>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</si>
  <si>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</si>
  <si>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</si>
  <si>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</si>
  <si>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</si>
  <si>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</si>
  <si>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</si>
  <si>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</si>
  <si>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</si>
  <si>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</si>
  <si>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</si>
  <si>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</si>
  <si>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</si>
  <si>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</si>
  <si>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</si>
  <si>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LU00</t>
  </si>
  <si>
    <t>低硫燃油连续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</si>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</sst>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6" sqref="E6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"880471"</f>
        <v>880471</v>
      </c>
      <c r="B3" s="38" t="s">
        <v>5</v>
      </c>
      <c r="C3" s="38" t="s">
        <v>6</v>
      </c>
      <c r="D3" s="38" t="str">
        <f>"880846"</f>
        <v>880846</v>
      </c>
      <c r="E3" s="38" t="s">
        <v>7</v>
      </c>
      <c r="F3" s="38" t="s">
        <v>8</v>
      </c>
    </row>
    <row r="4" ht="13.5" spans="1:6">
      <c r="A4" s="38" t="str">
        <f>"000991"</f>
        <v>000991</v>
      </c>
      <c r="B4" s="39" t="s">
        <v>9</v>
      </c>
      <c r="C4" s="38" t="s">
        <v>10</v>
      </c>
      <c r="D4" s="38" t="str">
        <f>"880829"</f>
        <v>880829</v>
      </c>
      <c r="E4" s="38" t="s">
        <v>11</v>
      </c>
      <c r="F4" s="38" t="s">
        <v>12</v>
      </c>
    </row>
    <row r="5" ht="13.5" spans="1:6">
      <c r="A5" s="38" t="str">
        <f>"880529"</f>
        <v>880529</v>
      </c>
      <c r="B5" s="38" t="s">
        <v>13</v>
      </c>
      <c r="C5" s="38" t="s">
        <v>14</v>
      </c>
      <c r="D5" s="38" t="str">
        <f>"000015"</f>
        <v>000015</v>
      </c>
      <c r="E5" s="38" t="s">
        <v>15</v>
      </c>
      <c r="F5" s="38" t="s">
        <v>16</v>
      </c>
    </row>
    <row r="6" ht="13.5" spans="1:6">
      <c r="A6" s="38" t="str">
        <f>"880452"</f>
        <v>880452</v>
      </c>
      <c r="B6" s="38" t="s">
        <v>17</v>
      </c>
      <c r="C6" s="38" t="s">
        <v>18</v>
      </c>
      <c r="D6" s="38" t="str">
        <f>"000989"</f>
        <v>000989</v>
      </c>
      <c r="E6" s="39" t="s">
        <v>19</v>
      </c>
      <c r="F6" s="38" t="s">
        <v>20</v>
      </c>
    </row>
    <row r="7" ht="13.5" spans="1:6">
      <c r="A7" s="38" t="str">
        <f>"880355"</f>
        <v>880355</v>
      </c>
      <c r="B7" s="38" t="s">
        <v>21</v>
      </c>
      <c r="C7" s="38" t="s">
        <v>22</v>
      </c>
      <c r="D7" s="38" t="str">
        <f>"880400"</f>
        <v>880400</v>
      </c>
      <c r="E7" s="38" t="s">
        <v>23</v>
      </c>
      <c r="F7" s="38" t="s">
        <v>24</v>
      </c>
    </row>
    <row r="8" ht="13.5" spans="1:6">
      <c r="A8" s="38" t="str">
        <f>"880778"</f>
        <v>880778</v>
      </c>
      <c r="B8" s="38" t="s">
        <v>25</v>
      </c>
      <c r="C8" s="38" t="s">
        <v>26</v>
      </c>
      <c r="D8" s="38" t="str">
        <f>"880472"</f>
        <v>880472</v>
      </c>
      <c r="E8" s="38" t="s">
        <v>27</v>
      </c>
      <c r="F8" s="38" t="s">
        <v>28</v>
      </c>
    </row>
    <row r="9" ht="13.5" spans="1:6">
      <c r="A9" s="38" t="str">
        <f>"399003"</f>
        <v>399003</v>
      </c>
      <c r="B9" s="38" t="s">
        <v>29</v>
      </c>
      <c r="C9" s="38" t="s">
        <v>30</v>
      </c>
      <c r="D9" s="38" t="str">
        <f>"880305"</f>
        <v>880305</v>
      </c>
      <c r="E9" s="38" t="s">
        <v>31</v>
      </c>
      <c r="F9" s="38" t="s">
        <v>32</v>
      </c>
    </row>
    <row r="10" ht="13.5" spans="1:6">
      <c r="A10" s="38" t="str">
        <f>"399320"</f>
        <v>399320</v>
      </c>
      <c r="B10" s="38" t="s">
        <v>33</v>
      </c>
      <c r="C10" s="38" t="s">
        <v>34</v>
      </c>
      <c r="D10" s="38" t="str">
        <f>"880398"</f>
        <v>880398</v>
      </c>
      <c r="E10" s="38" t="s">
        <v>35</v>
      </c>
      <c r="F10" s="38" t="s">
        <v>36</v>
      </c>
    </row>
    <row r="11" ht="13.5" spans="1:6">
      <c r="A11" s="40"/>
      <c r="B11" s="40"/>
      <c r="C11" s="40"/>
      <c r="D11" s="38" t="str">
        <f>"880372"</f>
        <v>880372</v>
      </c>
      <c r="E11" s="38" t="s">
        <v>37</v>
      </c>
      <c r="F11" s="38" t="s">
        <v>38</v>
      </c>
    </row>
    <row r="12" ht="13.5" spans="1:6">
      <c r="A12" s="40"/>
      <c r="B12" s="40"/>
      <c r="C12" s="40"/>
      <c r="D12" s="38" t="str">
        <f>"880960"</f>
        <v>880960</v>
      </c>
      <c r="E12" s="38" t="s">
        <v>39</v>
      </c>
      <c r="F12" s="38" t="s">
        <v>40</v>
      </c>
    </row>
    <row r="13" ht="13.5" spans="1:6">
      <c r="A13" s="40"/>
      <c r="B13" s="40"/>
      <c r="C13" s="40"/>
      <c r="D13" s="38" t="str">
        <f>"880746"</f>
        <v>880746</v>
      </c>
      <c r="E13" s="38" t="s">
        <v>41</v>
      </c>
      <c r="F13" s="38" t="s">
        <v>42</v>
      </c>
    </row>
    <row r="14" ht="13.5" spans="1:6">
      <c r="A14" s="40"/>
      <c r="B14" s="40"/>
      <c r="C14" s="40"/>
      <c r="D14" s="38" t="str">
        <f>"880225"</f>
        <v>880225</v>
      </c>
      <c r="E14" s="38" t="s">
        <v>43</v>
      </c>
      <c r="F14" s="38" t="s">
        <v>44</v>
      </c>
    </row>
    <row r="15" ht="13.5" spans="1:6">
      <c r="A15" s="40"/>
      <c r="B15" s="41"/>
      <c r="C15" s="40"/>
      <c r="D15" s="38" t="str">
        <f>"880502"</f>
        <v>880502</v>
      </c>
      <c r="E15" s="38" t="s">
        <v>45</v>
      </c>
      <c r="F15" s="38" t="s">
        <v>46</v>
      </c>
    </row>
    <row r="16" ht="16.5" spans="1:6">
      <c r="A16" s="26"/>
      <c r="B16" s="26"/>
      <c r="C16" s="26"/>
      <c r="D16" s="38" t="str">
        <f>"880406"</f>
        <v>880406</v>
      </c>
      <c r="E16" s="38" t="s">
        <v>47</v>
      </c>
      <c r="F16" s="38" t="s">
        <v>48</v>
      </c>
    </row>
    <row r="17" ht="16.5" spans="1:6">
      <c r="A17" s="26"/>
      <c r="B17" s="26"/>
      <c r="C17" s="26"/>
      <c r="D17" s="38" t="str">
        <f>"880804"</f>
        <v>880804</v>
      </c>
      <c r="E17" s="38" t="s">
        <v>49</v>
      </c>
      <c r="F17" s="38" t="s">
        <v>50</v>
      </c>
    </row>
    <row r="18" ht="16.5" spans="1:6">
      <c r="A18" s="26"/>
      <c r="B18" s="26"/>
      <c r="C18" s="26"/>
      <c r="D18" s="38" t="str">
        <f>"880217"</f>
        <v>880217</v>
      </c>
      <c r="E18" s="38" t="s">
        <v>51</v>
      </c>
      <c r="F18" s="38" t="s">
        <v>52</v>
      </c>
    </row>
    <row r="19" ht="16.5" spans="1:6">
      <c r="A19" s="26"/>
      <c r="B19" s="26"/>
      <c r="C19" s="26"/>
      <c r="D19" s="38" t="str">
        <f>"880929"</f>
        <v>880929</v>
      </c>
      <c r="E19" s="38" t="s">
        <v>53</v>
      </c>
      <c r="F19" s="38" t="s">
        <v>54</v>
      </c>
    </row>
    <row r="20" ht="16.5" spans="1:6">
      <c r="A20" s="26"/>
      <c r="B20" s="26"/>
      <c r="C20" s="26"/>
      <c r="D20" s="38" t="str">
        <f>"880936"</f>
        <v>880936</v>
      </c>
      <c r="E20" s="38" t="s">
        <v>55</v>
      </c>
      <c r="F20" s="38" t="s">
        <v>56</v>
      </c>
    </row>
    <row r="21" ht="16.5" spans="1:6">
      <c r="A21" s="26"/>
      <c r="B21" s="26"/>
      <c r="C21" s="26"/>
      <c r="D21" s="38" t="str">
        <f>"880464"</f>
        <v>880464</v>
      </c>
      <c r="E21" s="38" t="s">
        <v>57</v>
      </c>
      <c r="F21" s="38" t="s">
        <v>58</v>
      </c>
    </row>
    <row r="22" ht="16.5" spans="1:6">
      <c r="A22" s="26"/>
      <c r="B22" s="26"/>
      <c r="C22" s="26"/>
      <c r="D22" s="38" t="str">
        <f>"880432"</f>
        <v>880432</v>
      </c>
      <c r="E22" s="38" t="s">
        <v>59</v>
      </c>
      <c r="F22" s="38" t="s">
        <v>60</v>
      </c>
    </row>
    <row r="23" ht="16.5" spans="1:6">
      <c r="A23" s="26"/>
      <c r="B23" s="26"/>
      <c r="C23" s="26"/>
      <c r="D23" s="38" t="str">
        <f>"880896"</f>
        <v>880896</v>
      </c>
      <c r="E23" s="38" t="s">
        <v>61</v>
      </c>
      <c r="F23" s="38" t="s">
        <v>62</v>
      </c>
    </row>
    <row r="24" ht="16.5" spans="1:6">
      <c r="A24" s="26"/>
      <c r="B24" s="26"/>
      <c r="C24" s="26"/>
      <c r="D24" s="38" t="str">
        <f>"000003"</f>
        <v>000003</v>
      </c>
      <c r="E24" s="38" t="s">
        <v>63</v>
      </c>
      <c r="F24" s="38" t="s">
        <v>64</v>
      </c>
    </row>
    <row r="25" ht="16.5" spans="1:6">
      <c r="A25" s="26"/>
      <c r="B25" s="26"/>
      <c r="C25" s="26"/>
      <c r="D25" s="38" t="str">
        <f>"880453"</f>
        <v>880453</v>
      </c>
      <c r="E25" s="38" t="s">
        <v>65</v>
      </c>
      <c r="F25" s="38" t="s">
        <v>66</v>
      </c>
    </row>
    <row r="26" ht="16.5" spans="1:6">
      <c r="A26" s="26"/>
      <c r="B26" s="26"/>
      <c r="C26" s="26"/>
      <c r="D26" s="38" t="str">
        <f>"399373"</f>
        <v>399373</v>
      </c>
      <c r="E26" s="38" t="s">
        <v>67</v>
      </c>
      <c r="F26" s="38" t="s">
        <v>34</v>
      </c>
    </row>
    <row r="27" ht="16.5" spans="1:6">
      <c r="A27" s="26"/>
      <c r="B27" s="26"/>
      <c r="C27" s="26"/>
      <c r="D27" s="38" t="str">
        <f>"399356"</f>
        <v>399356</v>
      </c>
      <c r="E27" s="38" t="s">
        <v>68</v>
      </c>
      <c r="F27" s="38" t="s">
        <v>34</v>
      </c>
    </row>
    <row r="28" ht="16.5" spans="1:6">
      <c r="A28" s="26"/>
      <c r="B28" s="26"/>
      <c r="C28" s="26"/>
      <c r="D28" s="38" t="str">
        <f>"399321"</f>
        <v>399321</v>
      </c>
      <c r="E28" s="38" t="s">
        <v>69</v>
      </c>
      <c r="F28" s="38" t="s">
        <v>34</v>
      </c>
    </row>
    <row r="29" ht="16.5" spans="1:6">
      <c r="A29" s="26"/>
      <c r="B29" s="26"/>
      <c r="C29" s="26"/>
      <c r="D29" s="38" t="str">
        <f>"399275"</f>
        <v>399275</v>
      </c>
      <c r="E29" s="38" t="s">
        <v>70</v>
      </c>
      <c r="F29" s="38" t="s">
        <v>34</v>
      </c>
    </row>
    <row r="30" ht="16.5" spans="1:6">
      <c r="A30" s="26"/>
      <c r="B30" s="26"/>
      <c r="C30" s="26"/>
      <c r="D30" s="38" t="str">
        <f>"000011"</f>
        <v>000011</v>
      </c>
      <c r="E30" s="38" t="s">
        <v>71</v>
      </c>
      <c r="F30" s="38" t="s">
        <v>34</v>
      </c>
    </row>
    <row r="31" ht="16.5" spans="1:6">
      <c r="A31" s="26"/>
      <c r="B31" s="26"/>
      <c r="C31" s="26"/>
      <c r="D31" s="38" t="str">
        <f>"999997"</f>
        <v>999997</v>
      </c>
      <c r="E31" s="38" t="s">
        <v>63</v>
      </c>
      <c r="F31" s="38" t="s">
        <v>34</v>
      </c>
    </row>
    <row r="32" ht="16.5" spans="1:6">
      <c r="A32" s="26"/>
      <c r="B32" s="26"/>
      <c r="C32" s="26"/>
      <c r="D32" s="38" t="str">
        <f>"399750"</f>
        <v>399750</v>
      </c>
      <c r="E32" s="38" t="s">
        <v>72</v>
      </c>
      <c r="F32" s="38" t="s">
        <v>34</v>
      </c>
    </row>
    <row r="33" ht="16.5" spans="1:6">
      <c r="A33" s="26"/>
      <c r="B33" s="26"/>
      <c r="C33" s="26"/>
      <c r="D33" s="38" t="str">
        <f>"399699"</f>
        <v>399699</v>
      </c>
      <c r="E33" s="38" t="s">
        <v>73</v>
      </c>
      <c r="F33" s="38" t="s">
        <v>34</v>
      </c>
    </row>
    <row r="34" ht="16.5" spans="1:6">
      <c r="A34" s="26"/>
      <c r="B34" s="26"/>
      <c r="C34" s="26"/>
      <c r="D34" s="38" t="str">
        <f>"399438"</f>
        <v>399438</v>
      </c>
      <c r="E34" s="38" t="s">
        <v>74</v>
      </c>
      <c r="F34" s="38" t="s">
        <v>34</v>
      </c>
    </row>
    <row r="35" ht="16.5" spans="1:6">
      <c r="A35" s="26"/>
      <c r="B35" s="26"/>
      <c r="C35" s="26"/>
      <c r="D35" s="40"/>
      <c r="E35" s="40"/>
      <c r="F35" s="40"/>
    </row>
    <row r="36" ht="16.5" spans="1:6">
      <c r="A36" s="26"/>
      <c r="B36" s="26"/>
      <c r="C36" s="26"/>
      <c r="D36" s="40"/>
      <c r="E36" s="40"/>
      <c r="F36" s="40"/>
    </row>
    <row r="37" ht="16.5" spans="1:6">
      <c r="A37" s="26"/>
      <c r="B37" s="26"/>
      <c r="C37" s="26"/>
      <c r="D37" s="40"/>
      <c r="E37" s="40"/>
      <c r="F37" s="40"/>
    </row>
    <row r="38" ht="16.5" spans="1:6">
      <c r="A38" s="26"/>
      <c r="B38" s="26"/>
      <c r="C38" s="26"/>
      <c r="D38" s="40"/>
      <c r="E38" s="40"/>
      <c r="F38" s="40"/>
    </row>
    <row r="39" ht="16.5" spans="1:6">
      <c r="A39" s="26"/>
      <c r="B39" s="26"/>
      <c r="C39" s="26"/>
      <c r="D39" s="40"/>
      <c r="E39" s="40"/>
      <c r="F39" s="40"/>
    </row>
    <row r="40" ht="16.5" spans="1:6">
      <c r="A40" s="26"/>
      <c r="B40" s="26"/>
      <c r="C40" s="26"/>
      <c r="D40" s="40"/>
      <c r="E40" s="40"/>
      <c r="F40" s="40"/>
    </row>
    <row r="41" ht="16.5" spans="1:6">
      <c r="A41" s="26"/>
      <c r="B41" s="26"/>
      <c r="C41" s="26"/>
      <c r="D41" s="40"/>
      <c r="E41" s="40"/>
      <c r="F41" s="40"/>
    </row>
    <row r="42" ht="16.5" spans="1:6">
      <c r="A42" s="26"/>
      <c r="B42" s="26"/>
      <c r="C42" s="26"/>
      <c r="D42" s="40"/>
      <c r="E42" s="40"/>
      <c r="F42" s="40"/>
    </row>
    <row r="43" ht="16.5" spans="1:6">
      <c r="A43" s="26"/>
      <c r="B43" s="26"/>
      <c r="C43" s="26"/>
      <c r="D43" s="40"/>
      <c r="E43" s="40"/>
      <c r="F43" s="40"/>
    </row>
    <row r="44" ht="16.5" spans="1:6">
      <c r="A44" s="26"/>
      <c r="B44" s="26"/>
      <c r="C44" s="26"/>
      <c r="D44" s="40"/>
      <c r="E44" s="40"/>
      <c r="F44" s="40"/>
    </row>
    <row r="45" ht="16.5" spans="1:6">
      <c r="A45" s="26"/>
      <c r="B45" s="26"/>
      <c r="C45" s="26"/>
      <c r="D45" s="40"/>
      <c r="E45" s="40"/>
      <c r="F45" s="40"/>
    </row>
    <row r="46" ht="16.5" spans="1:6">
      <c r="A46" s="26"/>
      <c r="B46" s="26"/>
      <c r="C46" s="26"/>
      <c r="D46" s="40"/>
      <c r="E46" s="40"/>
      <c r="F46" s="40"/>
    </row>
    <row r="47" ht="16.5" spans="1:6">
      <c r="A47" s="26"/>
      <c r="B47" s="26"/>
      <c r="C47" s="26"/>
      <c r="D47" s="40"/>
      <c r="E47" s="40"/>
      <c r="F47" s="40"/>
    </row>
    <row r="48" ht="16.5" spans="1:6">
      <c r="A48" s="26"/>
      <c r="B48" s="26"/>
      <c r="C48" s="26"/>
      <c r="D48" s="40"/>
      <c r="E48" s="40"/>
      <c r="F48" s="40"/>
    </row>
    <row r="49" ht="16.5" spans="1:6">
      <c r="A49" s="26"/>
      <c r="B49" s="26"/>
      <c r="C49" s="26"/>
      <c r="D49" s="40"/>
      <c r="E49" s="40"/>
      <c r="F49" s="40"/>
    </row>
    <row r="50" ht="16.5" spans="1:6">
      <c r="A50" s="26"/>
      <c r="B50" s="26"/>
      <c r="C50" s="26"/>
      <c r="D50" s="40"/>
      <c r="E50" s="40"/>
      <c r="F50" s="40"/>
    </row>
    <row r="51" ht="16.5" spans="1:6">
      <c r="A51" s="26"/>
      <c r="B51" s="26"/>
      <c r="C51" s="26"/>
      <c r="D51" s="40"/>
      <c r="E51" s="40"/>
      <c r="F51" s="40"/>
    </row>
    <row r="52" ht="16.5" spans="1:6">
      <c r="A52" s="26"/>
      <c r="B52" s="26"/>
      <c r="C52" s="26"/>
      <c r="D52" s="40"/>
      <c r="E52" s="40"/>
      <c r="F52" s="40"/>
    </row>
    <row r="53" ht="16.5" spans="1:6">
      <c r="A53" s="26"/>
      <c r="B53" s="26"/>
      <c r="C53" s="26"/>
      <c r="D53" s="40"/>
      <c r="E53" s="40"/>
      <c r="F53" s="40"/>
    </row>
    <row r="54" ht="16.5" spans="1:6">
      <c r="A54" s="26"/>
      <c r="B54" s="26"/>
      <c r="C54" s="26"/>
      <c r="D54" s="40"/>
      <c r="E54" s="40"/>
      <c r="F54" s="40"/>
    </row>
    <row r="55" ht="16.5" spans="1:6">
      <c r="A55" s="26"/>
      <c r="B55" s="26"/>
      <c r="C55" s="26"/>
      <c r="D55" s="40"/>
      <c r="E55" s="40"/>
      <c r="F55" s="40"/>
    </row>
    <row r="56" ht="16.5" spans="1:6">
      <c r="A56" s="26"/>
      <c r="B56" s="26"/>
      <c r="C56" s="26"/>
      <c r="D56" s="40"/>
      <c r="E56" s="40"/>
      <c r="F56" s="40"/>
    </row>
    <row r="57" ht="16.5" spans="1:6">
      <c r="A57" s="26"/>
      <c r="B57" s="26"/>
      <c r="C57" s="26"/>
      <c r="D57" s="40"/>
      <c r="E57" s="40"/>
      <c r="F57" s="40"/>
    </row>
    <row r="58" ht="16.5" spans="1:6">
      <c r="A58" s="26"/>
      <c r="B58" s="26"/>
      <c r="C58" s="26"/>
      <c r="D58" s="40"/>
      <c r="E58" s="40"/>
      <c r="F58" s="40"/>
    </row>
    <row r="59" ht="16.5" spans="1:6">
      <c r="A59" s="26"/>
      <c r="B59" s="26"/>
      <c r="C59" s="26"/>
      <c r="D59" s="40"/>
      <c r="E59" s="40"/>
      <c r="F59" s="40"/>
    </row>
    <row r="60" ht="16.5" spans="1:6">
      <c r="A60" s="26"/>
      <c r="B60" s="26"/>
      <c r="C60" s="26"/>
      <c r="D60" s="40"/>
      <c r="E60" s="40"/>
      <c r="F60" s="40"/>
    </row>
    <row r="61" ht="16.5" spans="1:6">
      <c r="A61" s="26"/>
      <c r="B61" s="26"/>
      <c r="C61" s="26"/>
      <c r="D61" s="40"/>
      <c r="E61" s="40"/>
      <c r="F61" s="40"/>
    </row>
    <row r="62" ht="16.5" spans="1:6">
      <c r="A62" s="26"/>
      <c r="B62" s="26"/>
      <c r="C62" s="26"/>
      <c r="D62" s="40"/>
      <c r="E62" s="40"/>
      <c r="F62" s="40"/>
    </row>
    <row r="63" ht="16.5" spans="1:6">
      <c r="A63" s="26"/>
      <c r="B63" s="26"/>
      <c r="C63" s="26"/>
      <c r="D63" s="40"/>
      <c r="E63" s="40"/>
      <c r="F63" s="40"/>
    </row>
    <row r="64" ht="16.5" spans="1:6">
      <c r="A64" s="26"/>
      <c r="B64" s="26"/>
      <c r="C64" s="26"/>
      <c r="D64" s="40"/>
      <c r="E64" s="40"/>
      <c r="F64" s="40"/>
    </row>
    <row r="65" ht="16.5" spans="1:6">
      <c r="A65" s="26"/>
      <c r="B65" s="26"/>
      <c r="C65" s="26"/>
      <c r="D65" s="40"/>
      <c r="E65" s="40"/>
      <c r="F65" s="40"/>
    </row>
    <row r="66" ht="16.5" spans="1:6">
      <c r="A66" s="26"/>
      <c r="B66" s="26"/>
      <c r="C66" s="26"/>
      <c r="D66" s="40"/>
      <c r="E66" s="40"/>
      <c r="F66" s="40"/>
    </row>
    <row r="67" ht="16.5" spans="1:6">
      <c r="A67" s="26"/>
      <c r="B67" s="26"/>
      <c r="C67" s="26"/>
      <c r="D67" s="40"/>
      <c r="E67" s="40"/>
      <c r="F67" s="40"/>
    </row>
    <row r="68" ht="16.5" spans="1:6">
      <c r="A68" s="26"/>
      <c r="B68" s="26"/>
      <c r="C68" s="26"/>
      <c r="D68" s="40"/>
      <c r="E68" s="40"/>
      <c r="F68" s="40"/>
    </row>
    <row r="69" ht="16.5" spans="1:6">
      <c r="A69" s="26"/>
      <c r="B69" s="26"/>
      <c r="C69" s="26"/>
      <c r="D69" s="40"/>
      <c r="E69" s="40"/>
      <c r="F69" s="40"/>
    </row>
    <row r="70" ht="16.5" spans="1:6">
      <c r="A70" s="26"/>
      <c r="B70" s="26"/>
      <c r="C70" s="26"/>
      <c r="D70" s="40"/>
      <c r="E70" s="40"/>
      <c r="F70" s="40"/>
    </row>
    <row r="71" ht="16.5" spans="1:6">
      <c r="A71" s="26"/>
      <c r="B71" s="26"/>
      <c r="C71" s="26"/>
      <c r="D71" s="40"/>
      <c r="E71" s="40"/>
      <c r="F71" s="40"/>
    </row>
    <row r="72" ht="16.5" spans="1:6">
      <c r="A72" s="26"/>
      <c r="B72" s="26"/>
      <c r="C72" s="26"/>
      <c r="D72" s="40"/>
      <c r="E72" s="40"/>
      <c r="F72" s="40"/>
    </row>
    <row r="73" ht="16.5" spans="1:6">
      <c r="A73" s="26"/>
      <c r="B73" s="26"/>
      <c r="C73" s="26"/>
      <c r="D73" s="40"/>
      <c r="E73" s="40"/>
      <c r="F73" s="40"/>
    </row>
    <row r="74" ht="16.5" spans="1:6">
      <c r="A74" s="26"/>
      <c r="B74" s="26"/>
      <c r="C74" s="26"/>
      <c r="D74" s="40"/>
      <c r="E74" s="40"/>
      <c r="F74" s="40"/>
    </row>
    <row r="75" ht="16.5" spans="1:6">
      <c r="A75" s="26"/>
      <c r="B75" s="26"/>
      <c r="C75" s="26"/>
      <c r="D75" s="40"/>
      <c r="E75" s="40"/>
      <c r="F75" s="40"/>
    </row>
    <row r="76" ht="16.5" spans="1:6">
      <c r="A76" s="26"/>
      <c r="B76" s="26"/>
      <c r="C76" s="26"/>
      <c r="D76" s="40"/>
      <c r="E76" s="40"/>
      <c r="F76" s="40"/>
    </row>
    <row r="77" ht="16.5" spans="1:6">
      <c r="A77" s="26"/>
      <c r="B77" s="26"/>
      <c r="C77" s="26"/>
      <c r="D77" s="40"/>
      <c r="E77" s="40"/>
      <c r="F77" s="40"/>
    </row>
    <row r="78" ht="16.5" spans="1:6">
      <c r="A78" s="26"/>
      <c r="B78" s="26"/>
      <c r="C78" s="26"/>
      <c r="D78" s="40"/>
      <c r="E78" s="40"/>
      <c r="F78" s="40"/>
    </row>
    <row r="79" ht="16.5" spans="1:6">
      <c r="A79" s="26"/>
      <c r="B79" s="26"/>
      <c r="C79" s="26"/>
      <c r="D79" s="40"/>
      <c r="E79" s="40"/>
      <c r="F79" s="40"/>
    </row>
    <row r="80" ht="16.5" spans="1:6">
      <c r="A80" s="26"/>
      <c r="B80" s="26"/>
      <c r="C80" s="26"/>
      <c r="D80" s="40"/>
      <c r="E80" s="40"/>
      <c r="F80" s="40"/>
    </row>
    <row r="81" ht="16.5" spans="1:6">
      <c r="A81" s="26"/>
      <c r="B81" s="26"/>
      <c r="C81" s="26"/>
      <c r="D81" s="40"/>
      <c r="E81" s="40"/>
      <c r="F81" s="40"/>
    </row>
    <row r="82" ht="16.5" spans="1:6">
      <c r="A82" s="26"/>
      <c r="B82" s="26"/>
      <c r="C82" s="26"/>
      <c r="D82" s="40"/>
      <c r="E82" s="40"/>
      <c r="F82" s="40"/>
    </row>
    <row r="83" ht="16.5" spans="1:6">
      <c r="A83" s="26"/>
      <c r="B83" s="26"/>
      <c r="C83" s="26"/>
      <c r="D83" s="40"/>
      <c r="E83" s="40"/>
      <c r="F83" s="40"/>
    </row>
    <row r="84" ht="16.5" spans="1:6">
      <c r="A84" s="26"/>
      <c r="B84" s="26"/>
      <c r="C84" s="26"/>
      <c r="D84" s="40"/>
      <c r="E84" s="40"/>
      <c r="F84" s="40"/>
    </row>
    <row r="85" ht="16.5" spans="1:6">
      <c r="A85" s="26"/>
      <c r="B85" s="26"/>
      <c r="C85" s="26"/>
      <c r="D85" s="40"/>
      <c r="E85" s="40"/>
      <c r="F85" s="40"/>
    </row>
    <row r="86" ht="16.5" spans="1:6">
      <c r="A86" s="26"/>
      <c r="B86" s="26"/>
      <c r="C86" s="26"/>
      <c r="D86" s="40"/>
      <c r="E86" s="40"/>
      <c r="F86" s="40"/>
    </row>
    <row r="87" ht="16.5" spans="1:6">
      <c r="A87" s="26"/>
      <c r="B87" s="26"/>
      <c r="C87" s="26"/>
      <c r="D87" s="40"/>
      <c r="E87" s="40"/>
      <c r="F87" s="40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34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75</v>
      </c>
      <c r="B1" s="2"/>
      <c r="C1" s="2"/>
      <c r="D1" s="2"/>
      <c r="E1" s="2"/>
      <c r="F1" s="2"/>
      <c r="G1" s="2"/>
      <c r="H1" s="2"/>
      <c r="I1" s="2"/>
      <c r="J1" s="2"/>
      <c r="K1" s="1" t="s">
        <v>76</v>
      </c>
      <c r="L1" s="1"/>
      <c r="M1" s="1"/>
      <c r="N1" s="1"/>
      <c r="O1" s="1"/>
      <c r="P1" s="1"/>
      <c r="Q1" s="1"/>
      <c r="R1" s="1"/>
    </row>
    <row r="2" ht="22.5" spans="1:18">
      <c r="A2" s="3" t="s">
        <v>77</v>
      </c>
      <c r="B2" s="4" t="s">
        <v>78</v>
      </c>
      <c r="C2" s="4" t="s">
        <v>79</v>
      </c>
      <c r="D2" s="4" t="s">
        <v>80</v>
      </c>
      <c r="E2" s="4" t="s">
        <v>81</v>
      </c>
      <c r="F2" s="4" t="s">
        <v>82</v>
      </c>
      <c r="G2" s="4" t="s">
        <v>83</v>
      </c>
      <c r="H2" s="4" t="s">
        <v>84</v>
      </c>
      <c r="I2" s="4" t="s">
        <v>85</v>
      </c>
      <c r="J2" s="4" t="s">
        <v>86</v>
      </c>
      <c r="K2" s="12" t="s">
        <v>87</v>
      </c>
      <c r="L2" s="12" t="s">
        <v>88</v>
      </c>
      <c r="M2" s="12" t="s">
        <v>89</v>
      </c>
      <c r="N2" s="12" t="s">
        <v>90</v>
      </c>
      <c r="O2" s="12" t="s">
        <v>91</v>
      </c>
      <c r="P2" s="12" t="s">
        <v>92</v>
      </c>
      <c r="Q2" s="12" t="s">
        <v>93</v>
      </c>
      <c r="R2" s="12" t="s">
        <v>94</v>
      </c>
    </row>
    <row r="3" ht="16.5" spans="1:23">
      <c r="A3" s="17">
        <v>682</v>
      </c>
      <c r="B3" s="17" t="s">
        <v>95</v>
      </c>
      <c r="C3" s="17">
        <v>1779.215</v>
      </c>
      <c r="D3" s="17">
        <v>2308.848</v>
      </c>
      <c r="E3" s="17">
        <v>1</v>
      </c>
      <c r="F3" s="18">
        <v>0</v>
      </c>
      <c r="G3" s="18">
        <v>0</v>
      </c>
      <c r="H3" s="18">
        <v>1</v>
      </c>
      <c r="I3" s="18">
        <v>0.065</v>
      </c>
      <c r="J3" s="18">
        <v>22.989</v>
      </c>
      <c r="K3" s="21">
        <v>4</v>
      </c>
      <c r="L3" s="21">
        <v>2</v>
      </c>
      <c r="M3" s="21">
        <v>0</v>
      </c>
      <c r="N3" s="21">
        <v>0</v>
      </c>
      <c r="O3" s="21">
        <v>0</v>
      </c>
      <c r="P3" s="21">
        <v>-2.524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685</v>
      </c>
      <c r="B4" s="17" t="s">
        <v>96</v>
      </c>
      <c r="C4" s="17">
        <v>2290.984</v>
      </c>
      <c r="D4" s="17">
        <v>3046.12</v>
      </c>
      <c r="E4" s="17">
        <v>1</v>
      </c>
      <c r="F4" s="18">
        <v>0</v>
      </c>
      <c r="G4" s="18">
        <v>0</v>
      </c>
      <c r="H4" s="18">
        <v>1</v>
      </c>
      <c r="I4" s="18">
        <v>1.379</v>
      </c>
      <c r="J4" s="18">
        <v>25.828</v>
      </c>
      <c r="K4" s="21">
        <v>4</v>
      </c>
      <c r="L4" s="21">
        <v>2</v>
      </c>
      <c r="M4" s="21">
        <v>0</v>
      </c>
      <c r="N4" s="21">
        <v>0</v>
      </c>
      <c r="O4" s="21">
        <v>0</v>
      </c>
      <c r="P4" s="21">
        <v>-2.641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916</v>
      </c>
      <c r="B5" s="17" t="s">
        <v>97</v>
      </c>
      <c r="C5" s="17">
        <v>4664.268</v>
      </c>
      <c r="D5" s="17">
        <v>5949.691</v>
      </c>
      <c r="E5" s="17">
        <v>1</v>
      </c>
      <c r="F5" s="18">
        <v>0</v>
      </c>
      <c r="G5" s="18">
        <v>0</v>
      </c>
      <c r="H5" s="18">
        <v>1</v>
      </c>
      <c r="I5" s="18">
        <v>2.765</v>
      </c>
      <c r="J5" s="18">
        <v>23.773</v>
      </c>
      <c r="K5" s="21">
        <v>4</v>
      </c>
      <c r="L5" s="21">
        <v>0</v>
      </c>
      <c r="M5" s="21">
        <v>-1</v>
      </c>
      <c r="N5" s="21">
        <v>1</v>
      </c>
      <c r="O5" s="21">
        <v>0</v>
      </c>
      <c r="P5" s="21">
        <v>-0.364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998</v>
      </c>
      <c r="B6" s="17" t="s">
        <v>98</v>
      </c>
      <c r="C6" s="17">
        <v>2595.832</v>
      </c>
      <c r="D6" s="17">
        <v>3198.774</v>
      </c>
      <c r="E6" s="17">
        <v>1</v>
      </c>
      <c r="F6" s="18">
        <v>0</v>
      </c>
      <c r="G6" s="18">
        <v>0</v>
      </c>
      <c r="H6" s="18">
        <v>1</v>
      </c>
      <c r="I6" s="18">
        <v>0.193</v>
      </c>
      <c r="J6" s="18">
        <v>19.006</v>
      </c>
      <c r="K6" s="21">
        <v>4</v>
      </c>
      <c r="L6" s="21">
        <v>2</v>
      </c>
      <c r="M6" s="21">
        <v>0</v>
      </c>
      <c r="N6" s="21">
        <v>0</v>
      </c>
      <c r="O6" s="21">
        <v>0</v>
      </c>
      <c r="P6" s="21">
        <v>-5.854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7">
        <v>399012</v>
      </c>
      <c r="B7" s="17" t="s">
        <v>99</v>
      </c>
      <c r="C7" s="17">
        <v>4061.722</v>
      </c>
      <c r="D7" s="17">
        <v>4721.222</v>
      </c>
      <c r="E7" s="17">
        <v>1</v>
      </c>
      <c r="F7" s="18">
        <v>0</v>
      </c>
      <c r="G7" s="18">
        <v>0</v>
      </c>
      <c r="H7" s="18">
        <v>1</v>
      </c>
      <c r="I7" s="18">
        <v>0.518</v>
      </c>
      <c r="J7" s="18">
        <v>14.415</v>
      </c>
      <c r="K7" s="21">
        <v>4</v>
      </c>
      <c r="L7" s="21">
        <v>2</v>
      </c>
      <c r="M7" s="21">
        <v>0</v>
      </c>
      <c r="N7" s="21">
        <v>0</v>
      </c>
      <c r="O7" s="21">
        <v>0</v>
      </c>
      <c r="P7" s="21">
        <v>1.201</v>
      </c>
      <c r="Q7" s="21">
        <v>0</v>
      </c>
      <c r="R7" s="21">
        <v>1</v>
      </c>
      <c r="S7" s="22"/>
      <c r="T7" s="22"/>
      <c r="U7" s="22"/>
      <c r="V7" s="22"/>
      <c r="W7" s="22"/>
    </row>
    <row r="8" ht="16.5" spans="1:23">
      <c r="A8" s="17">
        <v>399235</v>
      </c>
      <c r="B8" s="17" t="s">
        <v>100</v>
      </c>
      <c r="C8" s="17">
        <v>1018.81</v>
      </c>
      <c r="D8" s="17">
        <v>1134.037</v>
      </c>
      <c r="E8" s="17">
        <v>1</v>
      </c>
      <c r="F8" s="18">
        <v>0</v>
      </c>
      <c r="G8" s="18">
        <v>0</v>
      </c>
      <c r="H8" s="18">
        <v>1</v>
      </c>
      <c r="I8" s="18">
        <v>0.45</v>
      </c>
      <c r="J8" s="18">
        <v>10.565</v>
      </c>
      <c r="K8" s="21">
        <v>4</v>
      </c>
      <c r="L8" s="21">
        <v>2</v>
      </c>
      <c r="M8" s="21">
        <v>0</v>
      </c>
      <c r="N8" s="21">
        <v>1</v>
      </c>
      <c r="O8" s="21">
        <v>0</v>
      </c>
      <c r="P8" s="21">
        <v>1.351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7">
        <v>399249</v>
      </c>
      <c r="B9" s="17" t="s">
        <v>101</v>
      </c>
      <c r="C9" s="17">
        <v>2365.72</v>
      </c>
      <c r="D9" s="17">
        <v>3203.439</v>
      </c>
      <c r="E9" s="17">
        <v>1</v>
      </c>
      <c r="F9" s="18">
        <v>0</v>
      </c>
      <c r="G9" s="18">
        <v>0</v>
      </c>
      <c r="H9" s="18">
        <v>1</v>
      </c>
      <c r="I9" s="18">
        <v>0.588</v>
      </c>
      <c r="J9" s="18">
        <v>26.585</v>
      </c>
      <c r="K9" s="21">
        <v>4</v>
      </c>
      <c r="L9" s="21">
        <v>2</v>
      </c>
      <c r="M9" s="21">
        <v>0</v>
      </c>
      <c r="N9" s="21">
        <v>0</v>
      </c>
      <c r="O9" s="21">
        <v>0</v>
      </c>
      <c r="P9" s="21">
        <v>-1.143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7">
        <v>399261</v>
      </c>
      <c r="B10" s="17" t="s">
        <v>102</v>
      </c>
      <c r="C10" s="17">
        <v>5254.608</v>
      </c>
      <c r="D10" s="17">
        <v>6516.573</v>
      </c>
      <c r="E10" s="17">
        <v>1</v>
      </c>
      <c r="F10" s="18">
        <v>0</v>
      </c>
      <c r="G10" s="18">
        <v>0</v>
      </c>
      <c r="H10" s="18">
        <v>1</v>
      </c>
      <c r="I10" s="18">
        <v>0.923</v>
      </c>
      <c r="J10" s="18">
        <v>20.11</v>
      </c>
      <c r="K10" s="21">
        <v>2</v>
      </c>
      <c r="L10" s="21">
        <v>2</v>
      </c>
      <c r="M10" s="21">
        <v>0</v>
      </c>
      <c r="N10" s="21">
        <v>0</v>
      </c>
      <c r="O10" s="21">
        <v>0</v>
      </c>
      <c r="P10" s="21">
        <v>4.317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7">
        <v>399262</v>
      </c>
      <c r="B11" s="17" t="s">
        <v>103</v>
      </c>
      <c r="C11" s="17">
        <v>2468.697</v>
      </c>
      <c r="D11" s="17">
        <v>3011.96</v>
      </c>
      <c r="E11" s="17">
        <v>1</v>
      </c>
      <c r="F11" s="18">
        <v>0</v>
      </c>
      <c r="G11" s="18">
        <v>0</v>
      </c>
      <c r="H11" s="18">
        <v>1</v>
      </c>
      <c r="I11" s="18">
        <v>0.57</v>
      </c>
      <c r="J11" s="18">
        <v>18.504</v>
      </c>
      <c r="K11" s="21">
        <v>4</v>
      </c>
      <c r="L11" s="21">
        <v>2</v>
      </c>
      <c r="M11" s="21">
        <v>0</v>
      </c>
      <c r="N11" s="21">
        <v>0</v>
      </c>
      <c r="O11" s="21">
        <v>0</v>
      </c>
      <c r="P11" s="21">
        <v>-19.126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7">
        <v>399269</v>
      </c>
      <c r="B12" s="17" t="s">
        <v>104</v>
      </c>
      <c r="C12" s="17">
        <v>6793.19</v>
      </c>
      <c r="D12" s="17">
        <v>8444.853</v>
      </c>
      <c r="E12" s="17">
        <v>1</v>
      </c>
      <c r="F12" s="18">
        <v>0</v>
      </c>
      <c r="G12" s="18">
        <v>0</v>
      </c>
      <c r="H12" s="18">
        <v>1</v>
      </c>
      <c r="I12" s="18">
        <v>2.324</v>
      </c>
      <c r="J12" s="18">
        <v>21.427</v>
      </c>
      <c r="K12" s="21">
        <v>3</v>
      </c>
      <c r="L12" s="21">
        <v>2</v>
      </c>
      <c r="M12" s="21">
        <v>0</v>
      </c>
      <c r="N12" s="21">
        <v>0</v>
      </c>
      <c r="O12" s="21">
        <v>0</v>
      </c>
      <c r="P12" s="21">
        <v>-5.183</v>
      </c>
      <c r="Q12" s="21">
        <v>0</v>
      </c>
      <c r="R12" s="21">
        <v>1</v>
      </c>
      <c r="S12" s="22"/>
      <c r="T12" s="22"/>
      <c r="U12" s="22"/>
      <c r="V12" s="22"/>
      <c r="W12" s="22"/>
    </row>
    <row r="13" ht="16.5" spans="1:23">
      <c r="A13" s="17">
        <v>399276</v>
      </c>
      <c r="B13" s="17" t="s">
        <v>105</v>
      </c>
      <c r="C13" s="17">
        <v>6915.234</v>
      </c>
      <c r="D13" s="17">
        <v>8460.539</v>
      </c>
      <c r="E13" s="17">
        <v>1</v>
      </c>
      <c r="F13" s="18">
        <v>0</v>
      </c>
      <c r="G13" s="18">
        <v>0</v>
      </c>
      <c r="H13" s="18">
        <v>1</v>
      </c>
      <c r="I13" s="18">
        <v>1.051</v>
      </c>
      <c r="J13" s="18">
        <v>19.124</v>
      </c>
      <c r="K13" s="21">
        <v>4</v>
      </c>
      <c r="L13" s="21">
        <v>2</v>
      </c>
      <c r="M13" s="21">
        <v>0</v>
      </c>
      <c r="N13" s="21">
        <v>1</v>
      </c>
      <c r="O13" s="21">
        <v>0</v>
      </c>
      <c r="P13" s="21">
        <v>-1.417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7">
        <v>399346</v>
      </c>
      <c r="B14" s="17" t="s">
        <v>106</v>
      </c>
      <c r="C14" s="17">
        <v>3930.687</v>
      </c>
      <c r="D14" s="17">
        <v>4602.442</v>
      </c>
      <c r="E14" s="17">
        <v>1</v>
      </c>
      <c r="F14" s="18">
        <v>0</v>
      </c>
      <c r="G14" s="18">
        <v>0</v>
      </c>
      <c r="H14" s="18">
        <v>1</v>
      </c>
      <c r="I14" s="18">
        <v>0.012</v>
      </c>
      <c r="J14" s="18">
        <v>14.606</v>
      </c>
      <c r="K14" s="21">
        <v>1</v>
      </c>
      <c r="L14" s="21">
        <v>0</v>
      </c>
      <c r="M14" s="21">
        <v>0</v>
      </c>
      <c r="N14" s="21">
        <v>0</v>
      </c>
      <c r="O14" s="21">
        <v>0</v>
      </c>
      <c r="P14" s="21">
        <v>-0.013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7">
        <v>399363</v>
      </c>
      <c r="B15" s="17" t="s">
        <v>107</v>
      </c>
      <c r="C15" s="17">
        <v>7801.81</v>
      </c>
      <c r="D15" s="17">
        <v>9938.854</v>
      </c>
      <c r="E15" s="17">
        <v>1</v>
      </c>
      <c r="F15" s="18">
        <v>0</v>
      </c>
      <c r="G15" s="18">
        <v>0</v>
      </c>
      <c r="H15" s="18">
        <v>1</v>
      </c>
      <c r="I15" s="18">
        <v>2.545</v>
      </c>
      <c r="J15" s="18">
        <v>23.499</v>
      </c>
      <c r="K15" s="21">
        <v>1</v>
      </c>
      <c r="L15" s="21">
        <v>2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7">
        <v>399667</v>
      </c>
      <c r="B16" s="17" t="s">
        <v>108</v>
      </c>
      <c r="C16" s="17">
        <v>4725.864</v>
      </c>
      <c r="D16" s="17">
        <v>5739.332</v>
      </c>
      <c r="E16" s="17">
        <v>1</v>
      </c>
      <c r="F16" s="18">
        <v>0</v>
      </c>
      <c r="G16" s="18">
        <v>0</v>
      </c>
      <c r="H16" s="18">
        <v>1</v>
      </c>
      <c r="I16" s="18">
        <v>1.265</v>
      </c>
      <c r="J16" s="18">
        <v>18.7</v>
      </c>
      <c r="K16" s="21">
        <v>4</v>
      </c>
      <c r="L16" s="21">
        <v>2</v>
      </c>
      <c r="M16" s="21">
        <v>0</v>
      </c>
      <c r="N16" s="21">
        <v>1</v>
      </c>
      <c r="O16" s="21">
        <v>0</v>
      </c>
      <c r="P16" s="21">
        <v>0.775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7">
        <v>399671</v>
      </c>
      <c r="B17" s="17" t="s">
        <v>109</v>
      </c>
      <c r="C17" s="17">
        <v>8982.878</v>
      </c>
      <c r="D17" s="17">
        <v>10278.429</v>
      </c>
      <c r="E17" s="17">
        <v>1</v>
      </c>
      <c r="F17" s="18">
        <v>0</v>
      </c>
      <c r="G17" s="18">
        <v>0</v>
      </c>
      <c r="H17" s="18">
        <v>1</v>
      </c>
      <c r="I17" s="18">
        <v>0.302</v>
      </c>
      <c r="J17" s="18">
        <v>12.869</v>
      </c>
      <c r="K17" s="21">
        <v>2</v>
      </c>
      <c r="L17" s="21">
        <v>2</v>
      </c>
      <c r="M17" s="21">
        <v>0</v>
      </c>
      <c r="N17" s="21">
        <v>0</v>
      </c>
      <c r="O17" s="21">
        <v>0</v>
      </c>
      <c r="P17" s="21">
        <v>2.844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7">
        <v>399688</v>
      </c>
      <c r="B18" s="17" t="s">
        <v>110</v>
      </c>
      <c r="C18" s="17">
        <v>4828.005</v>
      </c>
      <c r="D18" s="17">
        <v>6814.06</v>
      </c>
      <c r="E18" s="17">
        <v>1</v>
      </c>
      <c r="F18" s="18">
        <v>0</v>
      </c>
      <c r="G18" s="18">
        <v>0</v>
      </c>
      <c r="H18" s="18">
        <v>1</v>
      </c>
      <c r="I18" s="18">
        <v>4.34</v>
      </c>
      <c r="J18" s="18">
        <v>32.221</v>
      </c>
      <c r="K18" s="21">
        <v>4</v>
      </c>
      <c r="L18" s="21">
        <v>2</v>
      </c>
      <c r="M18" s="21">
        <v>0</v>
      </c>
      <c r="N18" s="21">
        <v>0</v>
      </c>
      <c r="O18" s="21">
        <v>0</v>
      </c>
      <c r="P18" s="21">
        <v>-2.131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7">
        <v>399705</v>
      </c>
      <c r="B19" s="17" t="s">
        <v>111</v>
      </c>
      <c r="C19" s="17">
        <v>3752.959</v>
      </c>
      <c r="D19" s="17">
        <v>4484.178</v>
      </c>
      <c r="E19" s="17">
        <v>1</v>
      </c>
      <c r="F19" s="18">
        <v>0</v>
      </c>
      <c r="G19" s="18">
        <v>0</v>
      </c>
      <c r="H19" s="18">
        <v>1</v>
      </c>
      <c r="I19" s="18">
        <v>0.845</v>
      </c>
      <c r="J19" s="18">
        <v>17.014</v>
      </c>
      <c r="K19" s="21">
        <v>2</v>
      </c>
      <c r="L19" s="21">
        <v>2</v>
      </c>
      <c r="M19" s="21">
        <v>0</v>
      </c>
      <c r="N19" s="21">
        <v>0</v>
      </c>
      <c r="O19" s="21">
        <v>0</v>
      </c>
      <c r="P19" s="21">
        <v>11.914</v>
      </c>
      <c r="Q19" s="21">
        <v>0</v>
      </c>
      <c r="R19" s="21">
        <v>1</v>
      </c>
      <c r="S19" s="22"/>
      <c r="T19" s="22"/>
      <c r="U19" s="22"/>
      <c r="V19" s="22"/>
      <c r="W19" s="22"/>
    </row>
    <row r="20" ht="16.5" spans="1:23">
      <c r="A20" s="17">
        <v>980017</v>
      </c>
      <c r="B20" s="17" t="s">
        <v>112</v>
      </c>
      <c r="C20" s="17">
        <v>11285.08</v>
      </c>
      <c r="D20" s="17">
        <v>14725.804</v>
      </c>
      <c r="E20" s="17">
        <v>1</v>
      </c>
      <c r="F20" s="18">
        <v>0</v>
      </c>
      <c r="G20" s="18">
        <v>0</v>
      </c>
      <c r="H20" s="18">
        <v>1</v>
      </c>
      <c r="I20" s="18">
        <v>0.191</v>
      </c>
      <c r="J20" s="18">
        <v>23.512</v>
      </c>
      <c r="K20" s="21">
        <v>4</v>
      </c>
      <c r="L20" s="21">
        <v>2</v>
      </c>
      <c r="M20" s="21">
        <v>0</v>
      </c>
      <c r="N20" s="21">
        <v>1</v>
      </c>
      <c r="O20" s="21">
        <v>0</v>
      </c>
      <c r="P20" s="21">
        <v>0.93</v>
      </c>
      <c r="Q20" s="21">
        <v>0</v>
      </c>
      <c r="R20" s="21">
        <v>1</v>
      </c>
      <c r="S20" s="22"/>
      <c r="T20" s="22"/>
      <c r="U20" s="22"/>
      <c r="V20" s="22"/>
      <c r="W20" s="22"/>
    </row>
    <row r="21" ht="16.5" spans="1:23">
      <c r="A21" s="17">
        <v>988007</v>
      </c>
      <c r="B21" s="17" t="s">
        <v>113</v>
      </c>
      <c r="C21" s="17">
        <v>2732.85</v>
      </c>
      <c r="D21" s="17">
        <v>3249.703</v>
      </c>
      <c r="E21" s="17">
        <v>1</v>
      </c>
      <c r="F21" s="18">
        <v>0</v>
      </c>
      <c r="G21" s="18">
        <v>0</v>
      </c>
      <c r="H21" s="18">
        <v>1</v>
      </c>
      <c r="I21" s="18">
        <v>1.167</v>
      </c>
      <c r="J21" s="18">
        <v>16.886</v>
      </c>
      <c r="K21" s="21">
        <v>4</v>
      </c>
      <c r="L21" s="21">
        <v>2</v>
      </c>
      <c r="M21" s="21">
        <v>0</v>
      </c>
      <c r="N21" s="21">
        <v>0</v>
      </c>
      <c r="O21" s="21">
        <v>0</v>
      </c>
      <c r="P21" s="21">
        <v>-2.727</v>
      </c>
      <c r="Q21" s="21">
        <v>0</v>
      </c>
      <c r="R21" s="21">
        <v>-1</v>
      </c>
      <c r="S21" s="22"/>
      <c r="T21" s="22"/>
      <c r="U21" s="22"/>
      <c r="V21" s="22"/>
      <c r="W21" s="22"/>
    </row>
    <row r="22" ht="16.5" spans="1:23">
      <c r="A22" s="17">
        <v>988107</v>
      </c>
      <c r="B22" s="17" t="s">
        <v>114</v>
      </c>
      <c r="C22" s="17">
        <v>3028.473</v>
      </c>
      <c r="D22" s="17">
        <v>3601.547</v>
      </c>
      <c r="E22" s="17">
        <v>1</v>
      </c>
      <c r="F22" s="18">
        <v>0</v>
      </c>
      <c r="G22" s="18">
        <v>0</v>
      </c>
      <c r="H22" s="18">
        <v>1</v>
      </c>
      <c r="I22" s="18">
        <v>1.205</v>
      </c>
      <c r="J22" s="18">
        <v>16.925</v>
      </c>
      <c r="K22" s="21">
        <v>3</v>
      </c>
      <c r="L22" s="21">
        <v>2</v>
      </c>
      <c r="M22" s="21">
        <v>0</v>
      </c>
      <c r="N22" s="21">
        <v>0</v>
      </c>
      <c r="O22" s="21">
        <v>0</v>
      </c>
      <c r="P22" s="21">
        <v>1.056</v>
      </c>
      <c r="Q22" s="21">
        <v>0</v>
      </c>
      <c r="R22" s="21">
        <v>1</v>
      </c>
      <c r="S22" s="22"/>
      <c r="T22" s="22"/>
      <c r="U22" s="22"/>
      <c r="V22" s="22"/>
      <c r="W22" s="22"/>
    </row>
    <row r="23" ht="16.5" spans="1:23">
      <c r="A23" s="19">
        <v>1</v>
      </c>
      <c r="B23" s="20" t="s">
        <v>115</v>
      </c>
      <c r="C23" s="20">
        <v>3786.657</v>
      </c>
      <c r="D23" s="20">
        <v>4081.008</v>
      </c>
      <c r="E23" s="20">
        <v>0</v>
      </c>
      <c r="F23" s="20">
        <v>0</v>
      </c>
      <c r="G23" s="20">
        <v>0</v>
      </c>
      <c r="H23" s="20">
        <v>1</v>
      </c>
      <c r="I23" s="18">
        <v>0.897</v>
      </c>
      <c r="J23" s="18">
        <v>8.045</v>
      </c>
      <c r="K23" s="21">
        <v>0</v>
      </c>
      <c r="L23" s="21">
        <v>2</v>
      </c>
      <c r="M23" s="21">
        <v>0</v>
      </c>
      <c r="N23" s="21">
        <v>0</v>
      </c>
      <c r="O23" s="21">
        <v>0</v>
      </c>
      <c r="P23" s="21">
        <v>0.001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2</v>
      </c>
      <c r="B24" s="20" t="s">
        <v>116</v>
      </c>
      <c r="C24" s="20">
        <v>3969.708</v>
      </c>
      <c r="D24" s="20">
        <v>4278.922</v>
      </c>
      <c r="E24" s="20">
        <v>0</v>
      </c>
      <c r="F24" s="20">
        <v>0</v>
      </c>
      <c r="G24" s="20">
        <v>0</v>
      </c>
      <c r="H24" s="20">
        <v>1</v>
      </c>
      <c r="I24" s="18">
        <v>0.904</v>
      </c>
      <c r="J24" s="18">
        <v>8.065</v>
      </c>
      <c r="K24" s="21">
        <v>0</v>
      </c>
      <c r="L24" s="21">
        <v>2</v>
      </c>
      <c r="M24" s="21">
        <v>0</v>
      </c>
      <c r="N24" s="21">
        <v>0</v>
      </c>
      <c r="O24" s="21">
        <v>0</v>
      </c>
      <c r="P24" s="21">
        <v>1.432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20">
        <v>4</v>
      </c>
      <c r="B25" s="20" t="s">
        <v>117</v>
      </c>
      <c r="C25" s="20">
        <v>3367.573</v>
      </c>
      <c r="D25" s="20">
        <v>3737.847</v>
      </c>
      <c r="E25" s="20">
        <v>0</v>
      </c>
      <c r="F25" s="20">
        <v>0</v>
      </c>
      <c r="G25" s="20">
        <v>0</v>
      </c>
      <c r="H25" s="20">
        <v>1</v>
      </c>
      <c r="I25" s="18">
        <v>3.622</v>
      </c>
      <c r="J25" s="18">
        <v>13.17</v>
      </c>
      <c r="K25" s="21">
        <v>4</v>
      </c>
      <c r="L25" s="21">
        <v>2</v>
      </c>
      <c r="M25" s="21">
        <v>0</v>
      </c>
      <c r="N25" s="21">
        <v>1</v>
      </c>
      <c r="O25" s="21">
        <v>0</v>
      </c>
      <c r="P25" s="21">
        <v>-13.788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20">
        <v>9</v>
      </c>
      <c r="B26" s="20" t="s">
        <v>118</v>
      </c>
      <c r="C26" s="20">
        <v>6093.845</v>
      </c>
      <c r="D26" s="20">
        <v>6923.297</v>
      </c>
      <c r="E26" s="20">
        <v>0</v>
      </c>
      <c r="F26" s="20">
        <v>0</v>
      </c>
      <c r="G26" s="20">
        <v>0</v>
      </c>
      <c r="H26" s="20">
        <v>1</v>
      </c>
      <c r="I26" s="18">
        <v>4.965</v>
      </c>
      <c r="J26" s="18">
        <v>16.351</v>
      </c>
      <c r="K26" s="21">
        <v>1</v>
      </c>
      <c r="L26" s="21">
        <v>2</v>
      </c>
      <c r="M26" s="21">
        <v>0</v>
      </c>
      <c r="N26" s="21">
        <v>0</v>
      </c>
      <c r="O26" s="21">
        <v>0</v>
      </c>
      <c r="P26" s="21">
        <v>0.254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20">
        <v>11</v>
      </c>
      <c r="B27" s="20" t="s">
        <v>71</v>
      </c>
      <c r="C27" s="20">
        <v>7075.744</v>
      </c>
      <c r="D27" s="20">
        <v>7193.428</v>
      </c>
      <c r="E27" s="20">
        <v>0</v>
      </c>
      <c r="F27" s="20">
        <v>0</v>
      </c>
      <c r="G27" s="20">
        <v>0</v>
      </c>
      <c r="H27" s="20">
        <v>1</v>
      </c>
      <c r="I27" s="18">
        <v>0.145</v>
      </c>
      <c r="J27" s="18">
        <v>1.778</v>
      </c>
      <c r="K27" s="21">
        <v>4</v>
      </c>
      <c r="L27" s="21">
        <v>2</v>
      </c>
      <c r="M27" s="21">
        <v>0</v>
      </c>
      <c r="N27" s="21">
        <v>0</v>
      </c>
      <c r="O27" s="21">
        <v>0</v>
      </c>
      <c r="P27" s="21">
        <v>-2.557</v>
      </c>
      <c r="Q27" s="21">
        <v>0</v>
      </c>
      <c r="R27" s="21">
        <v>1</v>
      </c>
      <c r="S27" s="22"/>
      <c r="T27" s="22"/>
      <c r="U27" s="22"/>
      <c r="V27" s="22"/>
      <c r="W27" s="22"/>
    </row>
    <row r="28" ht="16.5" spans="1:23">
      <c r="A28" s="20">
        <v>13</v>
      </c>
      <c r="B28" s="20" t="s">
        <v>119</v>
      </c>
      <c r="C28" s="20">
        <v>301.152</v>
      </c>
      <c r="D28" s="20">
        <v>302.68</v>
      </c>
      <c r="E28" s="20">
        <v>0</v>
      </c>
      <c r="F28" s="20">
        <v>0</v>
      </c>
      <c r="G28" s="20">
        <v>0</v>
      </c>
      <c r="H28" s="20">
        <v>1</v>
      </c>
      <c r="I28" s="18">
        <v>0.25</v>
      </c>
      <c r="J28" s="18">
        <v>0.754</v>
      </c>
      <c r="K28" s="21">
        <v>2</v>
      </c>
      <c r="L28" s="21">
        <v>2</v>
      </c>
      <c r="M28" s="21">
        <v>0</v>
      </c>
      <c r="N28" s="21">
        <v>0</v>
      </c>
      <c r="O28" s="21">
        <v>0</v>
      </c>
      <c r="P28" s="21">
        <v>7.053</v>
      </c>
      <c r="Q28" s="21">
        <v>0</v>
      </c>
      <c r="R28" s="21">
        <v>1</v>
      </c>
      <c r="S28" s="22"/>
      <c r="T28" s="22"/>
      <c r="U28" s="22"/>
      <c r="V28" s="22"/>
      <c r="W28" s="22"/>
    </row>
    <row r="29" ht="16.5" spans="1:23">
      <c r="A29" s="20">
        <v>17</v>
      </c>
      <c r="B29" s="20" t="s">
        <v>120</v>
      </c>
      <c r="C29" s="20">
        <v>3200.624</v>
      </c>
      <c r="D29" s="20">
        <v>3449.643</v>
      </c>
      <c r="E29" s="20">
        <v>0</v>
      </c>
      <c r="F29" s="20">
        <v>0</v>
      </c>
      <c r="G29" s="20">
        <v>0</v>
      </c>
      <c r="H29" s="20">
        <v>1</v>
      </c>
      <c r="I29" s="18">
        <v>0.896</v>
      </c>
      <c r="J29" s="18">
        <v>8.05</v>
      </c>
      <c r="K29" s="21">
        <v>3</v>
      </c>
      <c r="L29" s="21">
        <v>2</v>
      </c>
      <c r="M29" s="21">
        <v>0</v>
      </c>
      <c r="N29" s="21">
        <v>0</v>
      </c>
      <c r="O29" s="21">
        <v>0</v>
      </c>
      <c r="P29" s="21">
        <v>-2.136</v>
      </c>
      <c r="Q29" s="21">
        <v>0</v>
      </c>
      <c r="R29" s="21">
        <v>1</v>
      </c>
      <c r="S29" s="22"/>
      <c r="T29" s="22"/>
      <c r="U29" s="22"/>
      <c r="V29" s="22"/>
      <c r="W29" s="22"/>
    </row>
    <row r="30" ht="16.5" spans="1:23">
      <c r="A30" s="20">
        <v>19</v>
      </c>
      <c r="B30" s="20" t="s">
        <v>121</v>
      </c>
      <c r="C30" s="20">
        <v>1187.899</v>
      </c>
      <c r="D30" s="20">
        <v>1265.508</v>
      </c>
      <c r="E30" s="20">
        <v>0</v>
      </c>
      <c r="F30" s="20">
        <v>0</v>
      </c>
      <c r="G30" s="20">
        <v>0</v>
      </c>
      <c r="H30" s="20">
        <v>1</v>
      </c>
      <c r="I30" s="18">
        <v>0.407</v>
      </c>
      <c r="J30" s="18">
        <v>6.515</v>
      </c>
      <c r="K30" s="21">
        <v>2</v>
      </c>
      <c r="L30" s="21">
        <v>2</v>
      </c>
      <c r="M30" s="21">
        <v>0</v>
      </c>
      <c r="N30" s="21">
        <v>0</v>
      </c>
      <c r="O30" s="21">
        <v>0</v>
      </c>
      <c r="P30" s="21">
        <v>2.889</v>
      </c>
      <c r="Q30" s="21">
        <v>0</v>
      </c>
      <c r="R30" s="21">
        <v>1</v>
      </c>
      <c r="S30" s="22"/>
      <c r="T30" s="22"/>
      <c r="U30" s="22"/>
      <c r="V30" s="22"/>
      <c r="W30" s="22"/>
    </row>
    <row r="31" ht="16.5" spans="1:23">
      <c r="A31" s="20">
        <v>20</v>
      </c>
      <c r="B31" s="20" t="s">
        <v>122</v>
      </c>
      <c r="C31" s="20">
        <v>1546.803</v>
      </c>
      <c r="D31" s="20">
        <v>1786.415</v>
      </c>
      <c r="E31" s="20">
        <v>0</v>
      </c>
      <c r="F31" s="20">
        <v>0</v>
      </c>
      <c r="G31" s="20">
        <v>0</v>
      </c>
      <c r="H31" s="20">
        <v>1</v>
      </c>
      <c r="I31" s="18">
        <v>2.397</v>
      </c>
      <c r="J31" s="18">
        <v>15.489</v>
      </c>
      <c r="K31" s="21">
        <v>4</v>
      </c>
      <c r="L31" s="21">
        <v>2</v>
      </c>
      <c r="M31" s="21">
        <v>0</v>
      </c>
      <c r="N31" s="21">
        <v>1</v>
      </c>
      <c r="O31" s="21">
        <v>0</v>
      </c>
      <c r="P31" s="21">
        <v>-0.863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20">
        <v>22</v>
      </c>
      <c r="B32" s="20" t="s">
        <v>123</v>
      </c>
      <c r="C32" s="20">
        <v>252.461</v>
      </c>
      <c r="D32" s="20">
        <v>253.634</v>
      </c>
      <c r="E32" s="20">
        <v>0</v>
      </c>
      <c r="F32" s="20">
        <v>0</v>
      </c>
      <c r="G32" s="20">
        <v>0</v>
      </c>
      <c r="H32" s="20">
        <v>1</v>
      </c>
      <c r="I32" s="18">
        <v>0.205</v>
      </c>
      <c r="J32" s="18">
        <v>0.667</v>
      </c>
      <c r="K32" s="21">
        <v>4</v>
      </c>
      <c r="L32" s="21">
        <v>2</v>
      </c>
      <c r="M32" s="21">
        <v>-1</v>
      </c>
      <c r="N32" s="21">
        <v>1</v>
      </c>
      <c r="O32" s="21">
        <v>0</v>
      </c>
      <c r="P32" s="21">
        <v>-14.886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26</v>
      </c>
      <c r="B33" s="20" t="s">
        <v>124</v>
      </c>
      <c r="C33" s="20">
        <v>4681.912</v>
      </c>
      <c r="D33" s="20">
        <v>5691.242</v>
      </c>
      <c r="E33" s="20">
        <v>0</v>
      </c>
      <c r="F33" s="20">
        <v>0</v>
      </c>
      <c r="G33" s="20">
        <v>0</v>
      </c>
      <c r="H33" s="20">
        <v>1</v>
      </c>
      <c r="I33" s="18">
        <v>11.703</v>
      </c>
      <c r="J33" s="18">
        <v>27.362</v>
      </c>
      <c r="K33" s="21">
        <v>3</v>
      </c>
      <c r="L33" s="21">
        <v>2</v>
      </c>
      <c r="M33" s="21">
        <v>0</v>
      </c>
      <c r="N33" s="21">
        <v>-1</v>
      </c>
      <c r="O33" s="21">
        <v>0</v>
      </c>
      <c r="P33" s="21">
        <v>-6.232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28</v>
      </c>
      <c r="B34" s="20" t="s">
        <v>125</v>
      </c>
      <c r="C34" s="20">
        <v>3668.071</v>
      </c>
      <c r="D34" s="20">
        <v>4159.159</v>
      </c>
      <c r="E34" s="20">
        <v>0</v>
      </c>
      <c r="F34" s="20">
        <v>0</v>
      </c>
      <c r="G34" s="20">
        <v>0</v>
      </c>
      <c r="H34" s="20">
        <v>1</v>
      </c>
      <c r="I34" s="18">
        <v>0.7</v>
      </c>
      <c r="J34" s="18">
        <v>12.424</v>
      </c>
      <c r="K34" s="21">
        <v>2</v>
      </c>
      <c r="L34" s="21">
        <v>0</v>
      </c>
      <c r="M34" s="21">
        <v>1</v>
      </c>
      <c r="N34" s="21">
        <v>-1</v>
      </c>
      <c r="O34" s="21">
        <v>0</v>
      </c>
      <c r="P34" s="21">
        <v>-4.731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32</v>
      </c>
      <c r="B35" s="20" t="s">
        <v>126</v>
      </c>
      <c r="C35" s="20">
        <v>1822.139</v>
      </c>
      <c r="D35" s="20">
        <v>2072.282</v>
      </c>
      <c r="E35" s="20">
        <v>0</v>
      </c>
      <c r="F35" s="20">
        <v>0</v>
      </c>
      <c r="G35" s="20">
        <v>0</v>
      </c>
      <c r="H35" s="20">
        <v>1</v>
      </c>
      <c r="I35" s="18">
        <v>4.77</v>
      </c>
      <c r="J35" s="18">
        <v>16.265</v>
      </c>
      <c r="K35" s="21">
        <v>4</v>
      </c>
      <c r="L35" s="21">
        <v>2</v>
      </c>
      <c r="M35" s="21">
        <v>0</v>
      </c>
      <c r="N35" s="21">
        <v>1</v>
      </c>
      <c r="O35" s="21">
        <v>0</v>
      </c>
      <c r="P35" s="21">
        <v>8.432</v>
      </c>
      <c r="Q35" s="21">
        <v>0</v>
      </c>
      <c r="R35" s="21">
        <v>1</v>
      </c>
      <c r="S35" s="22"/>
      <c r="T35" s="22"/>
      <c r="U35" s="22"/>
      <c r="V35" s="22"/>
      <c r="W35" s="22"/>
    </row>
    <row r="36" ht="16.5" spans="1:23">
      <c r="A36" s="20">
        <v>33</v>
      </c>
      <c r="B36" s="20" t="s">
        <v>127</v>
      </c>
      <c r="C36" s="20">
        <v>3041.233</v>
      </c>
      <c r="D36" s="20">
        <v>3788.945</v>
      </c>
      <c r="E36" s="20">
        <v>0</v>
      </c>
      <c r="F36" s="20">
        <v>0</v>
      </c>
      <c r="G36" s="20">
        <v>0</v>
      </c>
      <c r="H36" s="20">
        <v>1</v>
      </c>
      <c r="I36" s="18">
        <v>13.146</v>
      </c>
      <c r="J36" s="18">
        <v>30.286</v>
      </c>
      <c r="K36" s="21">
        <v>1</v>
      </c>
      <c r="L36" s="21">
        <v>1</v>
      </c>
      <c r="M36" s="21">
        <v>1</v>
      </c>
      <c r="N36" s="21">
        <v>0</v>
      </c>
      <c r="O36" s="21">
        <v>0</v>
      </c>
      <c r="P36" s="21">
        <v>-2.797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40</v>
      </c>
      <c r="B37" s="20" t="s">
        <v>128</v>
      </c>
      <c r="C37" s="20">
        <v>3741.369</v>
      </c>
      <c r="D37" s="20">
        <v>4179.077</v>
      </c>
      <c r="E37" s="20">
        <v>0</v>
      </c>
      <c r="F37" s="20">
        <v>0</v>
      </c>
      <c r="G37" s="20">
        <v>0</v>
      </c>
      <c r="H37" s="20">
        <v>1</v>
      </c>
      <c r="I37" s="18">
        <v>3.824</v>
      </c>
      <c r="J37" s="18">
        <v>13.897</v>
      </c>
      <c r="K37" s="21">
        <v>1</v>
      </c>
      <c r="L37" s="21">
        <v>2</v>
      </c>
      <c r="M37" s="21">
        <v>0</v>
      </c>
      <c r="N37" s="21">
        <v>0</v>
      </c>
      <c r="O37" s="21">
        <v>0</v>
      </c>
      <c r="P37" s="21">
        <v>12.238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45</v>
      </c>
      <c r="B38" s="20" t="s">
        <v>129</v>
      </c>
      <c r="C38" s="20">
        <v>5323.098</v>
      </c>
      <c r="D38" s="20">
        <v>6068.845</v>
      </c>
      <c r="E38" s="20">
        <v>0</v>
      </c>
      <c r="F38" s="20">
        <v>0</v>
      </c>
      <c r="G38" s="20">
        <v>0</v>
      </c>
      <c r="H38" s="20">
        <v>1</v>
      </c>
      <c r="I38" s="18">
        <v>4.498</v>
      </c>
      <c r="J38" s="18">
        <v>16.233</v>
      </c>
      <c r="K38" s="21">
        <v>3</v>
      </c>
      <c r="L38" s="21">
        <v>2</v>
      </c>
      <c r="M38" s="21">
        <v>0</v>
      </c>
      <c r="N38" s="21">
        <v>-1</v>
      </c>
      <c r="O38" s="21">
        <v>0</v>
      </c>
      <c r="P38" s="21">
        <v>-14.073</v>
      </c>
      <c r="Q38" s="21">
        <v>0</v>
      </c>
      <c r="R38" s="21">
        <v>-1</v>
      </c>
      <c r="S38" s="22"/>
      <c r="T38" s="22"/>
      <c r="U38" s="22"/>
      <c r="V38" s="22"/>
      <c r="W38" s="22"/>
    </row>
    <row r="39" ht="16.5" spans="1:23">
      <c r="A39" s="20">
        <v>46</v>
      </c>
      <c r="B39" s="20" t="s">
        <v>130</v>
      </c>
      <c r="C39" s="20">
        <v>4834.722</v>
      </c>
      <c r="D39" s="20">
        <v>5348.267</v>
      </c>
      <c r="E39" s="20">
        <v>0</v>
      </c>
      <c r="F39" s="20">
        <v>0</v>
      </c>
      <c r="G39" s="20">
        <v>0</v>
      </c>
      <c r="H39" s="20">
        <v>1</v>
      </c>
      <c r="I39" s="18">
        <v>2.31</v>
      </c>
      <c r="J39" s="18">
        <v>11.691</v>
      </c>
      <c r="K39" s="21">
        <v>4</v>
      </c>
      <c r="L39" s="21">
        <v>1</v>
      </c>
      <c r="M39" s="21">
        <v>0</v>
      </c>
      <c r="N39" s="21">
        <v>1</v>
      </c>
      <c r="O39" s="21">
        <v>0</v>
      </c>
      <c r="P39" s="21">
        <v>12.485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47</v>
      </c>
      <c r="B40" s="20" t="s">
        <v>131</v>
      </c>
      <c r="C40" s="20">
        <v>3758.571</v>
      </c>
      <c r="D40" s="20">
        <v>4073.639</v>
      </c>
      <c r="E40" s="20">
        <v>0</v>
      </c>
      <c r="F40" s="20">
        <v>0</v>
      </c>
      <c r="G40" s="20">
        <v>0</v>
      </c>
      <c r="H40" s="20">
        <v>1</v>
      </c>
      <c r="I40" s="18">
        <v>0.898</v>
      </c>
      <c r="J40" s="18">
        <v>8.563</v>
      </c>
      <c r="K40" s="21">
        <v>1</v>
      </c>
      <c r="L40" s="21">
        <v>2</v>
      </c>
      <c r="M40" s="21">
        <v>0</v>
      </c>
      <c r="N40" s="21">
        <v>0</v>
      </c>
      <c r="O40" s="21">
        <v>0</v>
      </c>
      <c r="P40" s="21">
        <v>-1.219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55</v>
      </c>
      <c r="B41" s="20" t="s">
        <v>132</v>
      </c>
      <c r="C41" s="20">
        <v>1495.239</v>
      </c>
      <c r="D41" s="20">
        <v>1618.092</v>
      </c>
      <c r="E41" s="20">
        <v>0</v>
      </c>
      <c r="F41" s="20">
        <v>0</v>
      </c>
      <c r="G41" s="20">
        <v>0</v>
      </c>
      <c r="H41" s="20">
        <v>1</v>
      </c>
      <c r="I41" s="18">
        <v>1.267</v>
      </c>
      <c r="J41" s="18">
        <v>8.763</v>
      </c>
      <c r="K41" s="21">
        <v>2</v>
      </c>
      <c r="L41" s="21">
        <v>2</v>
      </c>
      <c r="M41" s="21">
        <v>0</v>
      </c>
      <c r="N41" s="21">
        <v>0</v>
      </c>
      <c r="O41" s="21">
        <v>0</v>
      </c>
      <c r="P41" s="21">
        <v>1.672</v>
      </c>
      <c r="Q41" s="21">
        <v>0</v>
      </c>
      <c r="R41" s="21">
        <v>1</v>
      </c>
      <c r="S41" s="22"/>
      <c r="T41" s="22"/>
      <c r="U41" s="22"/>
      <c r="V41" s="22"/>
      <c r="W41" s="22"/>
    </row>
    <row r="42" ht="16.5" spans="1:23">
      <c r="A42" s="20">
        <v>56</v>
      </c>
      <c r="B42" s="20" t="s">
        <v>133</v>
      </c>
      <c r="C42" s="20">
        <v>1182.17</v>
      </c>
      <c r="D42" s="20">
        <v>1281.342</v>
      </c>
      <c r="E42" s="20">
        <v>0</v>
      </c>
      <c r="F42" s="20">
        <v>0</v>
      </c>
      <c r="G42" s="20">
        <v>0</v>
      </c>
      <c r="H42" s="20">
        <v>1</v>
      </c>
      <c r="I42" s="18">
        <v>0.76</v>
      </c>
      <c r="J42" s="18">
        <v>8.441</v>
      </c>
      <c r="K42" s="21">
        <v>2</v>
      </c>
      <c r="L42" s="21">
        <v>2</v>
      </c>
      <c r="M42" s="21">
        <v>0</v>
      </c>
      <c r="N42" s="21">
        <v>0</v>
      </c>
      <c r="O42" s="21">
        <v>0</v>
      </c>
      <c r="P42" s="21">
        <v>1.766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57</v>
      </c>
      <c r="B43" s="20" t="s">
        <v>134</v>
      </c>
      <c r="C43" s="20">
        <v>3637.182</v>
      </c>
      <c r="D43" s="20">
        <v>4051.672</v>
      </c>
      <c r="E43" s="20">
        <v>0</v>
      </c>
      <c r="F43" s="20">
        <v>0</v>
      </c>
      <c r="G43" s="20">
        <v>0</v>
      </c>
      <c r="H43" s="20">
        <v>1</v>
      </c>
      <c r="I43" s="18">
        <v>1.276</v>
      </c>
      <c r="J43" s="18">
        <v>11.375</v>
      </c>
      <c r="K43" s="21">
        <v>4</v>
      </c>
      <c r="L43" s="21">
        <v>2</v>
      </c>
      <c r="M43" s="21">
        <v>0</v>
      </c>
      <c r="N43" s="21">
        <v>0</v>
      </c>
      <c r="O43" s="21">
        <v>0</v>
      </c>
      <c r="P43" s="21">
        <v>-6.247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59</v>
      </c>
      <c r="B44" s="20" t="s">
        <v>135</v>
      </c>
      <c r="C44" s="20">
        <v>3134.137</v>
      </c>
      <c r="D44" s="20">
        <v>3549.383</v>
      </c>
      <c r="E44" s="20">
        <v>0</v>
      </c>
      <c r="F44" s="20">
        <v>0</v>
      </c>
      <c r="G44" s="20">
        <v>0</v>
      </c>
      <c r="H44" s="20">
        <v>1</v>
      </c>
      <c r="I44" s="18">
        <v>0.67</v>
      </c>
      <c r="J44" s="18">
        <v>12.291</v>
      </c>
      <c r="K44" s="21">
        <v>4</v>
      </c>
      <c r="L44" s="21">
        <v>2</v>
      </c>
      <c r="M44" s="21">
        <v>0</v>
      </c>
      <c r="N44" s="21">
        <v>0</v>
      </c>
      <c r="O44" s="21">
        <v>0</v>
      </c>
      <c r="P44" s="21">
        <v>-16.44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65</v>
      </c>
      <c r="B45" s="20" t="s">
        <v>136</v>
      </c>
      <c r="C45" s="20">
        <v>3477.796</v>
      </c>
      <c r="D45" s="20">
        <v>3750.487</v>
      </c>
      <c r="E45" s="20">
        <v>0</v>
      </c>
      <c r="F45" s="20">
        <v>0</v>
      </c>
      <c r="G45" s="20">
        <v>0</v>
      </c>
      <c r="H45" s="20">
        <v>1</v>
      </c>
      <c r="I45" s="18">
        <v>0.617</v>
      </c>
      <c r="J45" s="18">
        <v>7.843</v>
      </c>
      <c r="K45" s="21">
        <v>4</v>
      </c>
      <c r="L45" s="21">
        <v>2</v>
      </c>
      <c r="M45" s="21">
        <v>0</v>
      </c>
      <c r="N45" s="21">
        <v>0</v>
      </c>
      <c r="O45" s="21">
        <v>0</v>
      </c>
      <c r="P45" s="21">
        <v>-10.739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66</v>
      </c>
      <c r="B46" s="20" t="s">
        <v>137</v>
      </c>
      <c r="C46" s="20">
        <v>3121.136</v>
      </c>
      <c r="D46" s="20">
        <v>3719.799</v>
      </c>
      <c r="E46" s="20">
        <v>0</v>
      </c>
      <c r="F46" s="20">
        <v>0</v>
      </c>
      <c r="G46" s="20">
        <v>0</v>
      </c>
      <c r="H46" s="20">
        <v>1</v>
      </c>
      <c r="I46" s="18">
        <v>13.066</v>
      </c>
      <c r="J46" s="18">
        <v>27.057</v>
      </c>
      <c r="K46" s="21">
        <v>4</v>
      </c>
      <c r="L46" s="21">
        <v>2</v>
      </c>
      <c r="M46" s="21">
        <v>0</v>
      </c>
      <c r="N46" s="21">
        <v>1</v>
      </c>
      <c r="O46" s="21">
        <v>0</v>
      </c>
      <c r="P46" s="21">
        <v>-3.04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67</v>
      </c>
      <c r="B47" s="20" t="s">
        <v>138</v>
      </c>
      <c r="C47" s="20">
        <v>8159.103</v>
      </c>
      <c r="D47" s="20">
        <v>9557.565</v>
      </c>
      <c r="E47" s="20">
        <v>0</v>
      </c>
      <c r="F47" s="20">
        <v>0</v>
      </c>
      <c r="G47" s="20">
        <v>0</v>
      </c>
      <c r="H47" s="20">
        <v>1</v>
      </c>
      <c r="I47" s="18">
        <v>0.121</v>
      </c>
      <c r="J47" s="18">
        <v>14.735</v>
      </c>
      <c r="K47" s="21">
        <v>3</v>
      </c>
      <c r="L47" s="21">
        <v>2</v>
      </c>
      <c r="M47" s="21">
        <v>0</v>
      </c>
      <c r="N47" s="21">
        <v>0</v>
      </c>
      <c r="O47" s="21">
        <v>0</v>
      </c>
      <c r="P47" s="21">
        <v>1.051</v>
      </c>
      <c r="Q47" s="21">
        <v>0</v>
      </c>
      <c r="R47" s="21">
        <v>1</v>
      </c>
      <c r="S47" s="22"/>
      <c r="T47" s="22"/>
      <c r="U47" s="22"/>
      <c r="V47" s="22"/>
      <c r="W47" s="22"/>
    </row>
    <row r="48" ht="16.5" spans="1:23">
      <c r="A48" s="20">
        <v>68</v>
      </c>
      <c r="B48" s="20" t="s">
        <v>139</v>
      </c>
      <c r="C48" s="20">
        <v>3459.964</v>
      </c>
      <c r="D48" s="20">
        <v>4180.582</v>
      </c>
      <c r="E48" s="20">
        <v>0</v>
      </c>
      <c r="F48" s="20">
        <v>0</v>
      </c>
      <c r="G48" s="20">
        <v>0</v>
      </c>
      <c r="H48" s="20">
        <v>1</v>
      </c>
      <c r="I48" s="18">
        <v>13.274</v>
      </c>
      <c r="J48" s="18">
        <v>28.223</v>
      </c>
      <c r="K48" s="21">
        <v>3</v>
      </c>
      <c r="L48" s="21">
        <v>2</v>
      </c>
      <c r="M48" s="21">
        <v>0</v>
      </c>
      <c r="N48" s="21">
        <v>0</v>
      </c>
      <c r="O48" s="21">
        <v>0</v>
      </c>
      <c r="P48" s="21">
        <v>-5.388</v>
      </c>
      <c r="Q48" s="21">
        <v>0</v>
      </c>
      <c r="R48" s="21">
        <v>-1</v>
      </c>
      <c r="S48" s="22"/>
      <c r="T48" s="22"/>
      <c r="U48" s="22"/>
      <c r="V48" s="22"/>
      <c r="W48" s="22"/>
    </row>
    <row r="49" ht="16.5" spans="1:23">
      <c r="A49" s="20">
        <v>70</v>
      </c>
      <c r="B49" s="20" t="s">
        <v>140</v>
      </c>
      <c r="C49" s="20">
        <v>2537.315</v>
      </c>
      <c r="D49" s="20">
        <v>2908.33</v>
      </c>
      <c r="E49" s="20">
        <v>0</v>
      </c>
      <c r="F49" s="20">
        <v>0</v>
      </c>
      <c r="G49" s="20">
        <v>0</v>
      </c>
      <c r="H49" s="20">
        <v>1</v>
      </c>
      <c r="I49" s="18">
        <v>5.296</v>
      </c>
      <c r="J49" s="18">
        <v>17.377</v>
      </c>
      <c r="K49" s="21">
        <v>3</v>
      </c>
      <c r="L49" s="21">
        <v>2</v>
      </c>
      <c r="M49" s="21">
        <v>0</v>
      </c>
      <c r="N49" s="21">
        <v>0</v>
      </c>
      <c r="O49" s="21">
        <v>0</v>
      </c>
      <c r="P49" s="21">
        <v>0.887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71</v>
      </c>
      <c r="B50" s="20" t="s">
        <v>141</v>
      </c>
      <c r="C50" s="20">
        <v>4097.717</v>
      </c>
      <c r="D50" s="20">
        <v>5099.835</v>
      </c>
      <c r="E50" s="20">
        <v>0</v>
      </c>
      <c r="F50" s="20">
        <v>0</v>
      </c>
      <c r="G50" s="20">
        <v>0</v>
      </c>
      <c r="H50" s="20">
        <v>1</v>
      </c>
      <c r="I50" s="18">
        <v>16.652</v>
      </c>
      <c r="J50" s="18">
        <v>33.03</v>
      </c>
      <c r="K50" s="21">
        <v>4</v>
      </c>
      <c r="L50" s="21">
        <v>2</v>
      </c>
      <c r="M50" s="21">
        <v>0</v>
      </c>
      <c r="N50" s="21">
        <v>0</v>
      </c>
      <c r="O50" s="21">
        <v>0</v>
      </c>
      <c r="P50" s="21">
        <v>-9.436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78</v>
      </c>
      <c r="B51" s="20" t="s">
        <v>142</v>
      </c>
      <c r="C51" s="20">
        <v>3140.021</v>
      </c>
      <c r="D51" s="20">
        <v>3637.817</v>
      </c>
      <c r="E51" s="20">
        <v>0</v>
      </c>
      <c r="F51" s="20">
        <v>0</v>
      </c>
      <c r="G51" s="20">
        <v>0</v>
      </c>
      <c r="H51" s="20">
        <v>1</v>
      </c>
      <c r="I51" s="18">
        <v>5.909</v>
      </c>
      <c r="J51" s="18">
        <v>18.784</v>
      </c>
      <c r="K51" s="21">
        <v>2</v>
      </c>
      <c r="L51" s="21">
        <v>2</v>
      </c>
      <c r="M51" s="21">
        <v>0</v>
      </c>
      <c r="N51" s="21">
        <v>0</v>
      </c>
      <c r="O51" s="21">
        <v>0</v>
      </c>
      <c r="P51" s="21">
        <v>5.159</v>
      </c>
      <c r="Q51" s="21">
        <v>0</v>
      </c>
      <c r="R51" s="21">
        <v>1</v>
      </c>
      <c r="S51" s="22"/>
      <c r="T51" s="22"/>
      <c r="U51" s="22"/>
      <c r="V51" s="22"/>
      <c r="W51" s="22"/>
    </row>
    <row r="52" ht="16.5" spans="1:23">
      <c r="A52" s="20">
        <v>90</v>
      </c>
      <c r="B52" s="20" t="s">
        <v>143</v>
      </c>
      <c r="C52" s="20">
        <v>1368.487</v>
      </c>
      <c r="D52" s="20">
        <v>1489.455</v>
      </c>
      <c r="E52" s="20">
        <v>0</v>
      </c>
      <c r="F52" s="20">
        <v>0</v>
      </c>
      <c r="G52" s="20">
        <v>0</v>
      </c>
      <c r="H52" s="20">
        <v>1</v>
      </c>
      <c r="I52" s="18">
        <v>2.484</v>
      </c>
      <c r="J52" s="18">
        <v>10.404</v>
      </c>
      <c r="K52" s="21">
        <v>3</v>
      </c>
      <c r="L52" s="21">
        <v>2</v>
      </c>
      <c r="M52" s="21">
        <v>0</v>
      </c>
      <c r="N52" s="21">
        <v>0</v>
      </c>
      <c r="O52" s="21">
        <v>0</v>
      </c>
      <c r="P52" s="21">
        <v>8.247</v>
      </c>
      <c r="Q52" s="21">
        <v>0</v>
      </c>
      <c r="R52" s="21">
        <v>1</v>
      </c>
      <c r="S52" s="22"/>
      <c r="T52" s="22"/>
      <c r="U52" s="22"/>
      <c r="V52" s="22"/>
      <c r="W52" s="22"/>
    </row>
    <row r="53" ht="16.5" spans="1:23">
      <c r="A53" s="20">
        <v>91</v>
      </c>
      <c r="B53" s="20" t="s">
        <v>144</v>
      </c>
      <c r="C53" s="20">
        <v>13533.95</v>
      </c>
      <c r="D53" s="20">
        <v>15104.299</v>
      </c>
      <c r="E53" s="20">
        <v>0</v>
      </c>
      <c r="F53" s="20">
        <v>0</v>
      </c>
      <c r="G53" s="20">
        <v>0</v>
      </c>
      <c r="H53" s="20">
        <v>1</v>
      </c>
      <c r="I53" s="18">
        <v>5.625</v>
      </c>
      <c r="J53" s="18">
        <v>15.437</v>
      </c>
      <c r="K53" s="21">
        <v>3</v>
      </c>
      <c r="L53" s="21">
        <v>2</v>
      </c>
      <c r="M53" s="21">
        <v>0</v>
      </c>
      <c r="N53" s="21">
        <v>0</v>
      </c>
      <c r="O53" s="21">
        <v>0</v>
      </c>
      <c r="P53" s="21">
        <v>0.912</v>
      </c>
      <c r="Q53" s="21">
        <v>0</v>
      </c>
      <c r="R53" s="21">
        <v>1</v>
      </c>
      <c r="S53" s="22"/>
      <c r="T53" s="22"/>
      <c r="U53" s="22"/>
      <c r="V53" s="22"/>
      <c r="W53" s="22"/>
    </row>
    <row r="54" ht="16.5" spans="1:23">
      <c r="A54" s="20">
        <v>92</v>
      </c>
      <c r="B54" s="20" t="s">
        <v>145</v>
      </c>
      <c r="C54" s="20">
        <v>4182.827</v>
      </c>
      <c r="D54" s="20">
        <v>5010.926</v>
      </c>
      <c r="E54" s="20">
        <v>0</v>
      </c>
      <c r="F54" s="20">
        <v>0</v>
      </c>
      <c r="G54" s="20">
        <v>0</v>
      </c>
      <c r="H54" s="20">
        <v>1</v>
      </c>
      <c r="I54" s="18">
        <v>12.818</v>
      </c>
      <c r="J54" s="18">
        <v>27.226</v>
      </c>
      <c r="K54" s="21">
        <v>4</v>
      </c>
      <c r="L54" s="21">
        <v>2</v>
      </c>
      <c r="M54" s="21">
        <v>0</v>
      </c>
      <c r="N54" s="21">
        <v>1</v>
      </c>
      <c r="O54" s="21">
        <v>0</v>
      </c>
      <c r="P54" s="21">
        <v>-0.071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94</v>
      </c>
      <c r="B55" s="20" t="s">
        <v>146</v>
      </c>
      <c r="C55" s="20">
        <v>3830.694</v>
      </c>
      <c r="D55" s="20">
        <v>4693.966</v>
      </c>
      <c r="E55" s="20">
        <v>0</v>
      </c>
      <c r="F55" s="20">
        <v>0</v>
      </c>
      <c r="G55" s="20">
        <v>0</v>
      </c>
      <c r="H55" s="20">
        <v>1</v>
      </c>
      <c r="I55" s="18">
        <v>12.949</v>
      </c>
      <c r="J55" s="18">
        <v>28.958</v>
      </c>
      <c r="K55" s="21">
        <v>4</v>
      </c>
      <c r="L55" s="21">
        <v>2</v>
      </c>
      <c r="M55" s="21">
        <v>0</v>
      </c>
      <c r="N55" s="21">
        <v>1</v>
      </c>
      <c r="O55" s="21">
        <v>0</v>
      </c>
      <c r="P55" s="21">
        <v>0.535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95</v>
      </c>
      <c r="B56" s="20" t="s">
        <v>147</v>
      </c>
      <c r="C56" s="20">
        <v>3529.299</v>
      </c>
      <c r="D56" s="20">
        <v>4167.511</v>
      </c>
      <c r="E56" s="20">
        <v>0</v>
      </c>
      <c r="F56" s="20">
        <v>0</v>
      </c>
      <c r="G56" s="20">
        <v>0</v>
      </c>
      <c r="H56" s="20">
        <v>1</v>
      </c>
      <c r="I56" s="18">
        <v>1.84</v>
      </c>
      <c r="J56" s="18">
        <v>16.872</v>
      </c>
      <c r="K56" s="21">
        <v>4</v>
      </c>
      <c r="L56" s="21">
        <v>2</v>
      </c>
      <c r="M56" s="21">
        <v>0</v>
      </c>
      <c r="N56" s="21">
        <v>0</v>
      </c>
      <c r="O56" s="21">
        <v>0</v>
      </c>
      <c r="P56" s="21">
        <v>-4.407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97</v>
      </c>
      <c r="B57" s="20" t="s">
        <v>148</v>
      </c>
      <c r="C57" s="20">
        <v>10303.463</v>
      </c>
      <c r="D57" s="20">
        <v>12326.987</v>
      </c>
      <c r="E57" s="20">
        <v>0</v>
      </c>
      <c r="F57" s="20">
        <v>0</v>
      </c>
      <c r="G57" s="20">
        <v>0</v>
      </c>
      <c r="H57" s="20">
        <v>1</v>
      </c>
      <c r="I57" s="18">
        <v>2.06</v>
      </c>
      <c r="J57" s="18">
        <v>18.138</v>
      </c>
      <c r="K57" s="21">
        <v>4</v>
      </c>
      <c r="L57" s="21">
        <v>2</v>
      </c>
      <c r="M57" s="21">
        <v>0</v>
      </c>
      <c r="N57" s="21">
        <v>1</v>
      </c>
      <c r="O57" s="21">
        <v>0</v>
      </c>
      <c r="P57" s="21">
        <v>3.747</v>
      </c>
      <c r="Q57" s="21">
        <v>0</v>
      </c>
      <c r="R57" s="21">
        <v>1</v>
      </c>
      <c r="S57" s="22"/>
      <c r="T57" s="22"/>
      <c r="U57" s="22"/>
      <c r="V57" s="22"/>
      <c r="W57" s="22"/>
    </row>
    <row r="58" ht="16.5" spans="1:23">
      <c r="A58" s="20">
        <v>99</v>
      </c>
      <c r="B58" s="20" t="s">
        <v>149</v>
      </c>
      <c r="C58" s="20">
        <v>8620.091</v>
      </c>
      <c r="D58" s="20">
        <v>9514.662</v>
      </c>
      <c r="E58" s="20">
        <v>0</v>
      </c>
      <c r="F58" s="20">
        <v>0</v>
      </c>
      <c r="G58" s="20">
        <v>0</v>
      </c>
      <c r="H58" s="20">
        <v>1</v>
      </c>
      <c r="I58" s="18">
        <v>3.577</v>
      </c>
      <c r="J58" s="18">
        <v>12.643</v>
      </c>
      <c r="K58" s="21">
        <v>4</v>
      </c>
      <c r="L58" s="21">
        <v>2</v>
      </c>
      <c r="M58" s="21">
        <v>0</v>
      </c>
      <c r="N58" s="21">
        <v>0</v>
      </c>
      <c r="O58" s="21">
        <v>0</v>
      </c>
      <c r="P58" s="21">
        <v>-5.233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101</v>
      </c>
      <c r="B59" s="20" t="s">
        <v>150</v>
      </c>
      <c r="C59" s="20">
        <v>250.2</v>
      </c>
      <c r="D59" s="20">
        <v>251.496</v>
      </c>
      <c r="E59" s="20">
        <v>0</v>
      </c>
      <c r="F59" s="20">
        <v>0</v>
      </c>
      <c r="G59" s="20">
        <v>0</v>
      </c>
      <c r="H59" s="20">
        <v>1</v>
      </c>
      <c r="I59" s="18">
        <v>0.239</v>
      </c>
      <c r="J59" s="18">
        <v>0.753</v>
      </c>
      <c r="K59" s="21">
        <v>4</v>
      </c>
      <c r="L59" s="21">
        <v>2</v>
      </c>
      <c r="M59" s="21">
        <v>0</v>
      </c>
      <c r="N59" s="21">
        <v>1</v>
      </c>
      <c r="O59" s="21">
        <v>0</v>
      </c>
      <c r="P59" s="21">
        <v>-0.004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102</v>
      </c>
      <c r="B60" s="20" t="s">
        <v>151</v>
      </c>
      <c r="C60" s="20">
        <v>6728.671</v>
      </c>
      <c r="D60" s="20">
        <v>8006.76</v>
      </c>
      <c r="E60" s="20">
        <v>0</v>
      </c>
      <c r="F60" s="20">
        <v>0</v>
      </c>
      <c r="G60" s="20">
        <v>0</v>
      </c>
      <c r="H60" s="20">
        <v>1</v>
      </c>
      <c r="I60" s="18">
        <v>6.778</v>
      </c>
      <c r="J60" s="18">
        <v>21.659</v>
      </c>
      <c r="K60" s="21">
        <v>1</v>
      </c>
      <c r="L60" s="21">
        <v>1</v>
      </c>
      <c r="M60" s="21">
        <v>0</v>
      </c>
      <c r="N60" s="21">
        <v>0</v>
      </c>
      <c r="O60" s="21">
        <v>0</v>
      </c>
      <c r="P60" s="21">
        <v>-0.017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104</v>
      </c>
      <c r="B61" s="20" t="s">
        <v>152</v>
      </c>
      <c r="C61" s="20">
        <v>1247.153</v>
      </c>
      <c r="D61" s="20">
        <v>1429.973</v>
      </c>
      <c r="E61" s="20">
        <v>0</v>
      </c>
      <c r="F61" s="20">
        <v>0</v>
      </c>
      <c r="G61" s="20">
        <v>0</v>
      </c>
      <c r="H61" s="20">
        <v>1</v>
      </c>
      <c r="I61" s="18">
        <v>4.373</v>
      </c>
      <c r="J61" s="18">
        <v>16.599</v>
      </c>
      <c r="K61" s="21">
        <v>3</v>
      </c>
      <c r="L61" s="21">
        <v>2</v>
      </c>
      <c r="M61" s="21">
        <v>0</v>
      </c>
      <c r="N61" s="21">
        <v>-1</v>
      </c>
      <c r="O61" s="21">
        <v>0</v>
      </c>
      <c r="P61" s="21">
        <v>0.379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105</v>
      </c>
      <c r="B62" s="20" t="s">
        <v>153</v>
      </c>
      <c r="C62" s="20">
        <v>4722.968</v>
      </c>
      <c r="D62" s="20">
        <v>5646.852</v>
      </c>
      <c r="E62" s="20">
        <v>0</v>
      </c>
      <c r="F62" s="20">
        <v>0</v>
      </c>
      <c r="G62" s="20">
        <v>0</v>
      </c>
      <c r="H62" s="20">
        <v>1</v>
      </c>
      <c r="I62" s="18">
        <v>12.723</v>
      </c>
      <c r="J62" s="18">
        <v>27.003</v>
      </c>
      <c r="K62" s="21">
        <v>4</v>
      </c>
      <c r="L62" s="21">
        <v>2</v>
      </c>
      <c r="M62" s="21">
        <v>0</v>
      </c>
      <c r="N62" s="21">
        <v>1</v>
      </c>
      <c r="O62" s="21">
        <v>0</v>
      </c>
      <c r="P62" s="21">
        <v>2.575</v>
      </c>
      <c r="Q62" s="21">
        <v>0</v>
      </c>
      <c r="R62" s="21">
        <v>1</v>
      </c>
      <c r="S62" s="22"/>
      <c r="T62" s="22"/>
      <c r="U62" s="22"/>
      <c r="V62" s="22"/>
      <c r="W62" s="22"/>
    </row>
    <row r="63" ht="16.5" spans="1:23">
      <c r="A63" s="20">
        <v>106</v>
      </c>
      <c r="B63" s="20" t="s">
        <v>154</v>
      </c>
      <c r="C63" s="20">
        <v>5351.587</v>
      </c>
      <c r="D63" s="20">
        <v>6314.148</v>
      </c>
      <c r="E63" s="20">
        <v>0</v>
      </c>
      <c r="F63" s="20">
        <v>0</v>
      </c>
      <c r="G63" s="20">
        <v>0</v>
      </c>
      <c r="H63" s="20">
        <v>1</v>
      </c>
      <c r="I63" s="18">
        <v>6.828</v>
      </c>
      <c r="J63" s="18">
        <v>21.032</v>
      </c>
      <c r="K63" s="21">
        <v>3</v>
      </c>
      <c r="L63" s="21">
        <v>2</v>
      </c>
      <c r="M63" s="21">
        <v>0</v>
      </c>
      <c r="N63" s="21">
        <v>0</v>
      </c>
      <c r="O63" s="21">
        <v>0</v>
      </c>
      <c r="P63" s="21">
        <v>-2.266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111</v>
      </c>
      <c r="B64" s="20" t="s">
        <v>155</v>
      </c>
      <c r="C64" s="20">
        <v>8830.361</v>
      </c>
      <c r="D64" s="20">
        <v>11109.782</v>
      </c>
      <c r="E64" s="20">
        <v>0</v>
      </c>
      <c r="F64" s="20">
        <v>0</v>
      </c>
      <c r="G64" s="20">
        <v>0</v>
      </c>
      <c r="H64" s="20">
        <v>1</v>
      </c>
      <c r="I64" s="18">
        <v>2.01</v>
      </c>
      <c r="J64" s="18">
        <v>22.115</v>
      </c>
      <c r="K64" s="21">
        <v>4</v>
      </c>
      <c r="L64" s="21">
        <v>2</v>
      </c>
      <c r="M64" s="21">
        <v>0</v>
      </c>
      <c r="N64" s="21">
        <v>0</v>
      </c>
      <c r="O64" s="21">
        <v>0</v>
      </c>
      <c r="P64" s="21">
        <v>-2.231</v>
      </c>
      <c r="Q64" s="21">
        <v>0</v>
      </c>
      <c r="R64" s="21">
        <v>1</v>
      </c>
      <c r="S64" s="22"/>
      <c r="T64" s="22"/>
      <c r="U64" s="22"/>
      <c r="V64" s="22"/>
      <c r="W64" s="22"/>
    </row>
    <row r="65" ht="16.5" spans="1:23">
      <c r="A65" s="20">
        <v>112</v>
      </c>
      <c r="B65" s="20" t="s">
        <v>156</v>
      </c>
      <c r="C65" s="20">
        <v>5259.916</v>
      </c>
      <c r="D65" s="20">
        <v>6640.388</v>
      </c>
      <c r="E65" s="20">
        <v>0</v>
      </c>
      <c r="F65" s="20">
        <v>0</v>
      </c>
      <c r="G65" s="20">
        <v>0</v>
      </c>
      <c r="H65" s="20">
        <v>1</v>
      </c>
      <c r="I65" s="18">
        <v>5.831</v>
      </c>
      <c r="J65" s="18">
        <v>25.408</v>
      </c>
      <c r="K65" s="21">
        <v>4</v>
      </c>
      <c r="L65" s="21">
        <v>2</v>
      </c>
      <c r="M65" s="21">
        <v>-1</v>
      </c>
      <c r="N65" s="21">
        <v>1</v>
      </c>
      <c r="O65" s="21">
        <v>0</v>
      </c>
      <c r="P65" s="21">
        <v>-13.667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115</v>
      </c>
      <c r="B66" s="20" t="s">
        <v>157</v>
      </c>
      <c r="C66" s="20">
        <v>8108.185</v>
      </c>
      <c r="D66" s="20">
        <v>9079.077</v>
      </c>
      <c r="E66" s="20">
        <v>0</v>
      </c>
      <c r="F66" s="20">
        <v>0</v>
      </c>
      <c r="G66" s="20">
        <v>0</v>
      </c>
      <c r="H66" s="20">
        <v>1</v>
      </c>
      <c r="I66" s="18">
        <v>4.488</v>
      </c>
      <c r="J66" s="18">
        <v>14.701</v>
      </c>
      <c r="K66" s="21">
        <v>3</v>
      </c>
      <c r="L66" s="21">
        <v>2</v>
      </c>
      <c r="M66" s="21">
        <v>0</v>
      </c>
      <c r="N66" s="21">
        <v>0</v>
      </c>
      <c r="O66" s="21">
        <v>0</v>
      </c>
      <c r="P66" s="21">
        <v>-14.063</v>
      </c>
      <c r="Q66" s="21">
        <v>0</v>
      </c>
      <c r="R66" s="21">
        <v>-1</v>
      </c>
      <c r="S66" s="22"/>
      <c r="T66" s="22"/>
      <c r="U66" s="22"/>
      <c r="V66" s="22"/>
      <c r="W66" s="22"/>
    </row>
    <row r="67" ht="16.5" spans="1:23">
      <c r="A67" s="20">
        <v>116</v>
      </c>
      <c r="B67" s="20" t="s">
        <v>158</v>
      </c>
      <c r="C67" s="20">
        <v>198.319</v>
      </c>
      <c r="D67" s="20">
        <v>198.974</v>
      </c>
      <c r="E67" s="20">
        <v>0</v>
      </c>
      <c r="F67" s="20">
        <v>0</v>
      </c>
      <c r="G67" s="20">
        <v>0</v>
      </c>
      <c r="H67" s="20">
        <v>1</v>
      </c>
      <c r="I67" s="18">
        <v>0.033</v>
      </c>
      <c r="J67" s="18">
        <v>0.362</v>
      </c>
      <c r="K67" s="21">
        <v>4</v>
      </c>
      <c r="L67" s="21">
        <v>2</v>
      </c>
      <c r="M67" s="21">
        <v>-1</v>
      </c>
      <c r="N67" s="21">
        <v>1</v>
      </c>
      <c r="O67" s="21">
        <v>0</v>
      </c>
      <c r="P67" s="21">
        <v>-14.529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117</v>
      </c>
      <c r="B68" s="20" t="s">
        <v>159</v>
      </c>
      <c r="C68" s="20">
        <v>3991.201</v>
      </c>
      <c r="D68" s="20">
        <v>4594.453</v>
      </c>
      <c r="E68" s="20">
        <v>0</v>
      </c>
      <c r="F68" s="20">
        <v>0</v>
      </c>
      <c r="G68" s="20">
        <v>0</v>
      </c>
      <c r="H68" s="20">
        <v>1</v>
      </c>
      <c r="I68" s="18">
        <v>1.896</v>
      </c>
      <c r="J68" s="18">
        <v>14.777</v>
      </c>
      <c r="K68" s="21">
        <v>1</v>
      </c>
      <c r="L68" s="21">
        <v>2</v>
      </c>
      <c r="M68" s="21">
        <v>1</v>
      </c>
      <c r="N68" s="21">
        <v>0</v>
      </c>
      <c r="O68" s="21">
        <v>0</v>
      </c>
      <c r="P68" s="21">
        <v>-0.424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118</v>
      </c>
      <c r="B69" s="20" t="s">
        <v>160</v>
      </c>
      <c r="C69" s="20">
        <v>9606.82</v>
      </c>
      <c r="D69" s="20">
        <v>10633.831</v>
      </c>
      <c r="E69" s="20">
        <v>0</v>
      </c>
      <c r="F69" s="20">
        <v>0</v>
      </c>
      <c r="G69" s="20">
        <v>0</v>
      </c>
      <c r="H69" s="20">
        <v>1</v>
      </c>
      <c r="I69" s="18">
        <v>4.466</v>
      </c>
      <c r="J69" s="18">
        <v>13.693</v>
      </c>
      <c r="K69" s="21">
        <v>4</v>
      </c>
      <c r="L69" s="21">
        <v>2</v>
      </c>
      <c r="M69" s="21">
        <v>-1</v>
      </c>
      <c r="N69" s="21">
        <v>1</v>
      </c>
      <c r="O69" s="21">
        <v>0</v>
      </c>
      <c r="P69" s="21">
        <v>-4.765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119</v>
      </c>
      <c r="B70" s="20" t="s">
        <v>161</v>
      </c>
      <c r="C70" s="20">
        <v>3999.293</v>
      </c>
      <c r="D70" s="20">
        <v>4675.485</v>
      </c>
      <c r="E70" s="20">
        <v>0</v>
      </c>
      <c r="F70" s="20">
        <v>0</v>
      </c>
      <c r="G70" s="20">
        <v>0</v>
      </c>
      <c r="H70" s="20">
        <v>1</v>
      </c>
      <c r="I70" s="18">
        <v>2.872</v>
      </c>
      <c r="J70" s="18">
        <v>16.919</v>
      </c>
      <c r="K70" s="21">
        <v>4</v>
      </c>
      <c r="L70" s="21">
        <v>2</v>
      </c>
      <c r="M70" s="21">
        <v>-1</v>
      </c>
      <c r="N70" s="21">
        <v>1</v>
      </c>
      <c r="O70" s="21">
        <v>0</v>
      </c>
      <c r="P70" s="21">
        <v>-22.081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120</v>
      </c>
      <c r="B71" s="20" t="s">
        <v>162</v>
      </c>
      <c r="C71" s="20">
        <v>9083.946</v>
      </c>
      <c r="D71" s="20">
        <v>10114.772</v>
      </c>
      <c r="E71" s="20">
        <v>0</v>
      </c>
      <c r="F71" s="20">
        <v>0</v>
      </c>
      <c r="G71" s="20">
        <v>0</v>
      </c>
      <c r="H71" s="20">
        <v>1</v>
      </c>
      <c r="I71" s="18">
        <v>6.226</v>
      </c>
      <c r="J71" s="18">
        <v>15.783</v>
      </c>
      <c r="K71" s="21">
        <v>3</v>
      </c>
      <c r="L71" s="21">
        <v>2</v>
      </c>
      <c r="M71" s="21">
        <v>0</v>
      </c>
      <c r="N71" s="21">
        <v>0</v>
      </c>
      <c r="O71" s="21">
        <v>0</v>
      </c>
      <c r="P71" s="21">
        <v>-10.051</v>
      </c>
      <c r="Q71" s="21">
        <v>0</v>
      </c>
      <c r="R71" s="21">
        <v>-1</v>
      </c>
      <c r="S71" s="22"/>
      <c r="T71" s="22"/>
      <c r="U71" s="22"/>
      <c r="V71" s="22"/>
      <c r="W71" s="22"/>
    </row>
    <row r="72" ht="16.5" spans="1:23">
      <c r="A72" s="20">
        <v>122</v>
      </c>
      <c r="B72" s="20" t="s">
        <v>163</v>
      </c>
      <c r="C72" s="20">
        <v>1550.554</v>
      </c>
      <c r="D72" s="20">
        <v>1695.287</v>
      </c>
      <c r="E72" s="20">
        <v>0</v>
      </c>
      <c r="F72" s="20">
        <v>0</v>
      </c>
      <c r="G72" s="20">
        <v>0</v>
      </c>
      <c r="H72" s="20">
        <v>1</v>
      </c>
      <c r="I72" s="18">
        <v>7.599</v>
      </c>
      <c r="J72" s="18">
        <v>15.488</v>
      </c>
      <c r="K72" s="21">
        <v>3</v>
      </c>
      <c r="L72" s="21">
        <v>0</v>
      </c>
      <c r="M72" s="21">
        <v>0</v>
      </c>
      <c r="N72" s="21">
        <v>-1</v>
      </c>
      <c r="O72" s="21">
        <v>0</v>
      </c>
      <c r="P72" s="21">
        <v>-5.752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123</v>
      </c>
      <c r="B73" s="20" t="s">
        <v>164</v>
      </c>
      <c r="C73" s="20">
        <v>6589.054</v>
      </c>
      <c r="D73" s="20">
        <v>7503.274</v>
      </c>
      <c r="E73" s="20">
        <v>0</v>
      </c>
      <c r="F73" s="20">
        <v>0</v>
      </c>
      <c r="G73" s="20">
        <v>0</v>
      </c>
      <c r="H73" s="20">
        <v>1</v>
      </c>
      <c r="I73" s="18">
        <v>0.706</v>
      </c>
      <c r="J73" s="18">
        <v>12.804</v>
      </c>
      <c r="K73" s="21">
        <v>4</v>
      </c>
      <c r="L73" s="21">
        <v>2</v>
      </c>
      <c r="M73" s="21">
        <v>0</v>
      </c>
      <c r="N73" s="21">
        <v>1</v>
      </c>
      <c r="O73" s="21">
        <v>0</v>
      </c>
      <c r="P73" s="21">
        <v>-0.019</v>
      </c>
      <c r="Q73" s="21">
        <v>1</v>
      </c>
      <c r="R73" s="21">
        <v>1</v>
      </c>
      <c r="S73" s="22"/>
      <c r="T73" s="22"/>
      <c r="U73" s="22"/>
      <c r="V73" s="22"/>
      <c r="W73" s="22"/>
    </row>
    <row r="74" ht="16.5" spans="1:23">
      <c r="A74" s="20">
        <v>128</v>
      </c>
      <c r="B74" s="20" t="s">
        <v>165</v>
      </c>
      <c r="C74" s="20">
        <v>8633.31</v>
      </c>
      <c r="D74" s="20">
        <v>9524.131</v>
      </c>
      <c r="E74" s="20">
        <v>0</v>
      </c>
      <c r="F74" s="20">
        <v>0</v>
      </c>
      <c r="G74" s="20">
        <v>0</v>
      </c>
      <c r="H74" s="20">
        <v>1</v>
      </c>
      <c r="I74" s="18">
        <v>3.906</v>
      </c>
      <c r="J74" s="18">
        <v>12.894</v>
      </c>
      <c r="K74" s="21">
        <v>1</v>
      </c>
      <c r="L74" s="21">
        <v>1</v>
      </c>
      <c r="M74" s="21">
        <v>1</v>
      </c>
      <c r="N74" s="21">
        <v>0</v>
      </c>
      <c r="O74" s="21">
        <v>0</v>
      </c>
      <c r="P74" s="21">
        <v>-10.186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130</v>
      </c>
      <c r="B75" s="20" t="s">
        <v>166</v>
      </c>
      <c r="C75" s="20">
        <v>12970.133</v>
      </c>
      <c r="D75" s="20">
        <v>14192.199</v>
      </c>
      <c r="E75" s="20">
        <v>0</v>
      </c>
      <c r="F75" s="20">
        <v>0</v>
      </c>
      <c r="G75" s="20">
        <v>0</v>
      </c>
      <c r="H75" s="20">
        <v>1</v>
      </c>
      <c r="I75" s="18">
        <v>0.029</v>
      </c>
      <c r="J75" s="18">
        <v>8.638</v>
      </c>
      <c r="K75" s="21">
        <v>3</v>
      </c>
      <c r="L75" s="21">
        <v>2</v>
      </c>
      <c r="M75" s="21">
        <v>0</v>
      </c>
      <c r="N75" s="21">
        <v>0</v>
      </c>
      <c r="O75" s="21">
        <v>0</v>
      </c>
      <c r="P75" s="21">
        <v>8.977</v>
      </c>
      <c r="Q75" s="21">
        <v>0</v>
      </c>
      <c r="R75" s="21">
        <v>1</v>
      </c>
      <c r="S75" s="22"/>
      <c r="T75" s="22"/>
      <c r="U75" s="22"/>
      <c r="V75" s="22"/>
      <c r="W75" s="22"/>
    </row>
    <row r="76" ht="16.5" spans="1:23">
      <c r="A76" s="20">
        <v>132</v>
      </c>
      <c r="B76" s="20" t="s">
        <v>167</v>
      </c>
      <c r="C76" s="20">
        <v>5616.034</v>
      </c>
      <c r="D76" s="20">
        <v>6379.497</v>
      </c>
      <c r="E76" s="20">
        <v>0</v>
      </c>
      <c r="F76" s="20">
        <v>0</v>
      </c>
      <c r="G76" s="20">
        <v>0</v>
      </c>
      <c r="H76" s="20">
        <v>1</v>
      </c>
      <c r="I76" s="18">
        <v>1.974</v>
      </c>
      <c r="J76" s="18">
        <v>13.705</v>
      </c>
      <c r="K76" s="21">
        <v>3</v>
      </c>
      <c r="L76" s="21">
        <v>2</v>
      </c>
      <c r="M76" s="21">
        <v>0</v>
      </c>
      <c r="N76" s="21">
        <v>-1</v>
      </c>
      <c r="O76" s="21">
        <v>0</v>
      </c>
      <c r="P76" s="21">
        <v>-22.414</v>
      </c>
      <c r="Q76" s="21">
        <v>0</v>
      </c>
      <c r="R76" s="21">
        <v>-1</v>
      </c>
      <c r="S76" s="22"/>
      <c r="T76" s="22"/>
      <c r="U76" s="22"/>
      <c r="V76" s="22"/>
      <c r="W76" s="22"/>
    </row>
    <row r="77" ht="16.5" spans="1:23">
      <c r="A77" s="20">
        <v>133</v>
      </c>
      <c r="B77" s="20" t="s">
        <v>168</v>
      </c>
      <c r="C77" s="20">
        <v>6065.142</v>
      </c>
      <c r="D77" s="20">
        <v>7106.347</v>
      </c>
      <c r="E77" s="20">
        <v>0</v>
      </c>
      <c r="F77" s="20">
        <v>0</v>
      </c>
      <c r="G77" s="20">
        <v>0</v>
      </c>
      <c r="H77" s="20">
        <v>1</v>
      </c>
      <c r="I77" s="18">
        <v>8.251</v>
      </c>
      <c r="J77" s="18">
        <v>21.693</v>
      </c>
      <c r="K77" s="21">
        <v>4</v>
      </c>
      <c r="L77" s="21">
        <v>1</v>
      </c>
      <c r="M77" s="21">
        <v>0</v>
      </c>
      <c r="N77" s="21">
        <v>1</v>
      </c>
      <c r="O77" s="21">
        <v>0</v>
      </c>
      <c r="P77" s="21">
        <v>8.104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135</v>
      </c>
      <c r="B78" s="20" t="s">
        <v>169</v>
      </c>
      <c r="C78" s="20">
        <v>5868.304</v>
      </c>
      <c r="D78" s="20">
        <v>6586.438</v>
      </c>
      <c r="E78" s="20">
        <v>0</v>
      </c>
      <c r="F78" s="20">
        <v>0</v>
      </c>
      <c r="G78" s="20">
        <v>0</v>
      </c>
      <c r="H78" s="20">
        <v>1</v>
      </c>
      <c r="I78" s="18">
        <v>2.305</v>
      </c>
      <c r="J78" s="18">
        <v>12.957</v>
      </c>
      <c r="K78" s="21">
        <v>4</v>
      </c>
      <c r="L78" s="21">
        <v>2</v>
      </c>
      <c r="M78" s="21">
        <v>0</v>
      </c>
      <c r="N78" s="21">
        <v>0</v>
      </c>
      <c r="O78" s="21">
        <v>0</v>
      </c>
      <c r="P78" s="21">
        <v>-3.25</v>
      </c>
      <c r="Q78" s="21">
        <v>0</v>
      </c>
      <c r="R78" s="21">
        <v>-1</v>
      </c>
      <c r="S78" s="22"/>
      <c r="T78" s="22"/>
      <c r="U78" s="22"/>
      <c r="V78" s="22"/>
      <c r="W78" s="22"/>
    </row>
    <row r="79" ht="16.5" spans="1:23">
      <c r="A79" s="20">
        <v>137</v>
      </c>
      <c r="B79" s="20" t="s">
        <v>170</v>
      </c>
      <c r="C79" s="20">
        <v>5350.714</v>
      </c>
      <c r="D79" s="20">
        <v>6473.932</v>
      </c>
      <c r="E79" s="20">
        <v>0</v>
      </c>
      <c r="F79" s="20">
        <v>0</v>
      </c>
      <c r="G79" s="20">
        <v>0</v>
      </c>
      <c r="H79" s="20">
        <v>1</v>
      </c>
      <c r="I79" s="18">
        <v>2.762</v>
      </c>
      <c r="J79" s="18">
        <v>19.633</v>
      </c>
      <c r="K79" s="21">
        <v>4</v>
      </c>
      <c r="L79" s="21">
        <v>2</v>
      </c>
      <c r="M79" s="21">
        <v>0</v>
      </c>
      <c r="N79" s="21">
        <v>1</v>
      </c>
      <c r="O79" s="21">
        <v>0</v>
      </c>
      <c r="P79" s="21">
        <v>-1.478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138</v>
      </c>
      <c r="B80" s="20" t="s">
        <v>171</v>
      </c>
      <c r="C80" s="20">
        <v>7902.056</v>
      </c>
      <c r="D80" s="20">
        <v>8469.468</v>
      </c>
      <c r="E80" s="20">
        <v>0</v>
      </c>
      <c r="F80" s="20">
        <v>0</v>
      </c>
      <c r="G80" s="20">
        <v>0</v>
      </c>
      <c r="H80" s="20">
        <v>1</v>
      </c>
      <c r="I80" s="18">
        <v>2.817</v>
      </c>
      <c r="J80" s="18">
        <v>9.327</v>
      </c>
      <c r="K80" s="21">
        <v>4</v>
      </c>
      <c r="L80" s="21">
        <v>2</v>
      </c>
      <c r="M80" s="21">
        <v>0</v>
      </c>
      <c r="N80" s="21">
        <v>0</v>
      </c>
      <c r="O80" s="21">
        <v>0</v>
      </c>
      <c r="P80" s="21">
        <v>-14.166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139</v>
      </c>
      <c r="B81" s="20" t="s">
        <v>172</v>
      </c>
      <c r="C81" s="20">
        <v>411.596</v>
      </c>
      <c r="D81" s="20">
        <v>440.202</v>
      </c>
      <c r="E81" s="20">
        <v>0</v>
      </c>
      <c r="F81" s="20">
        <v>0</v>
      </c>
      <c r="G81" s="20">
        <v>0</v>
      </c>
      <c r="H81" s="20">
        <v>1</v>
      </c>
      <c r="I81" s="18">
        <v>2.818</v>
      </c>
      <c r="J81" s="18">
        <v>9.133</v>
      </c>
      <c r="K81" s="21">
        <v>4</v>
      </c>
      <c r="L81" s="21">
        <v>2</v>
      </c>
      <c r="M81" s="21">
        <v>-1</v>
      </c>
      <c r="N81" s="21">
        <v>1</v>
      </c>
      <c r="O81" s="21">
        <v>0</v>
      </c>
      <c r="P81" s="21">
        <v>-16.19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141</v>
      </c>
      <c r="B82" s="20" t="s">
        <v>173</v>
      </c>
      <c r="C82" s="20">
        <v>3575.314</v>
      </c>
      <c r="D82" s="20">
        <v>4214.955</v>
      </c>
      <c r="E82" s="20">
        <v>0</v>
      </c>
      <c r="F82" s="20">
        <v>0</v>
      </c>
      <c r="G82" s="20">
        <v>0</v>
      </c>
      <c r="H82" s="20">
        <v>1</v>
      </c>
      <c r="I82" s="18">
        <v>2.949</v>
      </c>
      <c r="J82" s="18">
        <v>17.677</v>
      </c>
      <c r="K82" s="21">
        <v>4</v>
      </c>
      <c r="L82" s="21">
        <v>2</v>
      </c>
      <c r="M82" s="21">
        <v>0</v>
      </c>
      <c r="N82" s="21">
        <v>1</v>
      </c>
      <c r="O82" s="21">
        <v>0</v>
      </c>
      <c r="P82" s="21">
        <v>-7.029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142</v>
      </c>
      <c r="B83" s="20" t="s">
        <v>174</v>
      </c>
      <c r="C83" s="20">
        <v>9302.234</v>
      </c>
      <c r="D83" s="20">
        <v>10288.125</v>
      </c>
      <c r="E83" s="20">
        <v>0</v>
      </c>
      <c r="F83" s="20">
        <v>0</v>
      </c>
      <c r="G83" s="20">
        <v>0</v>
      </c>
      <c r="H83" s="20">
        <v>1</v>
      </c>
      <c r="I83" s="18">
        <v>4.963</v>
      </c>
      <c r="J83" s="18">
        <v>14.07</v>
      </c>
      <c r="K83" s="21">
        <v>4</v>
      </c>
      <c r="L83" s="21">
        <v>2</v>
      </c>
      <c r="M83" s="21">
        <v>0</v>
      </c>
      <c r="N83" s="21">
        <v>1</v>
      </c>
      <c r="O83" s="21">
        <v>0</v>
      </c>
      <c r="P83" s="21">
        <v>-16.633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145</v>
      </c>
      <c r="B84" s="20" t="s">
        <v>175</v>
      </c>
      <c r="C84" s="20">
        <v>6917.869</v>
      </c>
      <c r="D84" s="20">
        <v>8559.812</v>
      </c>
      <c r="E84" s="20">
        <v>0</v>
      </c>
      <c r="F84" s="20">
        <v>0</v>
      </c>
      <c r="G84" s="20">
        <v>0</v>
      </c>
      <c r="H84" s="20">
        <v>1</v>
      </c>
      <c r="I84" s="18">
        <v>13.686</v>
      </c>
      <c r="J84" s="18">
        <v>30.243</v>
      </c>
      <c r="K84" s="21">
        <v>4</v>
      </c>
      <c r="L84" s="21">
        <v>2</v>
      </c>
      <c r="M84" s="21">
        <v>0</v>
      </c>
      <c r="N84" s="21">
        <v>0</v>
      </c>
      <c r="O84" s="21">
        <v>0</v>
      </c>
      <c r="P84" s="21">
        <v>-10.024</v>
      </c>
      <c r="Q84" s="21">
        <v>0</v>
      </c>
      <c r="R84" s="21">
        <v>-1</v>
      </c>
      <c r="S84" s="22"/>
      <c r="T84" s="22"/>
      <c r="U84" s="22"/>
      <c r="V84" s="22"/>
      <c r="W84" s="22"/>
    </row>
    <row r="85" ht="16.5" spans="1:23">
      <c r="A85" s="20">
        <v>146</v>
      </c>
      <c r="B85" s="20" t="s">
        <v>176</v>
      </c>
      <c r="C85" s="20">
        <v>7186.224</v>
      </c>
      <c r="D85" s="20">
        <v>8397.338</v>
      </c>
      <c r="E85" s="20">
        <v>0</v>
      </c>
      <c r="F85" s="20">
        <v>0</v>
      </c>
      <c r="G85" s="20">
        <v>0</v>
      </c>
      <c r="H85" s="20">
        <v>1</v>
      </c>
      <c r="I85" s="18">
        <v>0.602</v>
      </c>
      <c r="J85" s="18">
        <v>14.938</v>
      </c>
      <c r="K85" s="21">
        <v>1</v>
      </c>
      <c r="L85" s="21">
        <v>2</v>
      </c>
      <c r="M85" s="21">
        <v>0</v>
      </c>
      <c r="N85" s="21">
        <v>0</v>
      </c>
      <c r="O85" s="21">
        <v>0</v>
      </c>
      <c r="P85" s="21">
        <v>1.58</v>
      </c>
      <c r="Q85" s="21">
        <v>0</v>
      </c>
      <c r="R85" s="21">
        <v>1</v>
      </c>
      <c r="S85" s="22"/>
      <c r="T85" s="22"/>
      <c r="U85" s="22"/>
      <c r="V85" s="22"/>
      <c r="W85" s="22"/>
    </row>
    <row r="86" ht="16.5" spans="1:23">
      <c r="A86" s="20">
        <v>150</v>
      </c>
      <c r="B86" s="20" t="s">
        <v>177</v>
      </c>
      <c r="C86" s="20">
        <v>11382.299</v>
      </c>
      <c r="D86" s="20">
        <v>12583.582</v>
      </c>
      <c r="E86" s="20">
        <v>0</v>
      </c>
      <c r="F86" s="20">
        <v>0</v>
      </c>
      <c r="G86" s="20">
        <v>0</v>
      </c>
      <c r="H86" s="20">
        <v>1</v>
      </c>
      <c r="I86" s="18">
        <v>0.151</v>
      </c>
      <c r="J86" s="18">
        <v>9.683</v>
      </c>
      <c r="K86" s="21">
        <v>4</v>
      </c>
      <c r="L86" s="21">
        <v>0</v>
      </c>
      <c r="M86" s="21">
        <v>0</v>
      </c>
      <c r="N86" s="21">
        <v>0</v>
      </c>
      <c r="O86" s="21">
        <v>0</v>
      </c>
      <c r="P86" s="21">
        <v>-39.047</v>
      </c>
      <c r="Q86" s="21">
        <v>0</v>
      </c>
      <c r="R86" s="21">
        <v>-1</v>
      </c>
      <c r="S86" s="22"/>
      <c r="T86" s="22"/>
      <c r="U86" s="22"/>
      <c r="V86" s="22"/>
      <c r="W86" s="22"/>
    </row>
    <row r="87" ht="16.5" spans="1:23">
      <c r="A87" s="20">
        <v>153</v>
      </c>
      <c r="B87" s="20" t="s">
        <v>178</v>
      </c>
      <c r="C87" s="20">
        <v>3027.907</v>
      </c>
      <c r="D87" s="20">
        <v>3304.081</v>
      </c>
      <c r="E87" s="20">
        <v>0</v>
      </c>
      <c r="F87" s="20">
        <v>0</v>
      </c>
      <c r="G87" s="20">
        <v>0</v>
      </c>
      <c r="H87" s="20">
        <v>1</v>
      </c>
      <c r="I87" s="18">
        <v>2.667</v>
      </c>
      <c r="J87" s="18">
        <v>10.803</v>
      </c>
      <c r="K87" s="21">
        <v>4</v>
      </c>
      <c r="L87" s="21">
        <v>2</v>
      </c>
      <c r="M87" s="21">
        <v>0</v>
      </c>
      <c r="N87" s="21">
        <v>1</v>
      </c>
      <c r="O87" s="21">
        <v>0</v>
      </c>
      <c r="P87" s="21">
        <v>1.004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159</v>
      </c>
      <c r="B88" s="20" t="s">
        <v>179</v>
      </c>
      <c r="C88" s="20">
        <v>3473.81</v>
      </c>
      <c r="D88" s="20">
        <v>3782.806</v>
      </c>
      <c r="E88" s="20">
        <v>0</v>
      </c>
      <c r="F88" s="20">
        <v>0</v>
      </c>
      <c r="G88" s="20">
        <v>0</v>
      </c>
      <c r="H88" s="20">
        <v>1</v>
      </c>
      <c r="I88" s="18">
        <v>2.282</v>
      </c>
      <c r="J88" s="18">
        <v>10.264</v>
      </c>
      <c r="K88" s="21">
        <v>4</v>
      </c>
      <c r="L88" s="21">
        <v>2</v>
      </c>
      <c r="M88" s="21">
        <v>-1</v>
      </c>
      <c r="N88" s="21">
        <v>1</v>
      </c>
      <c r="O88" s="21">
        <v>0</v>
      </c>
      <c r="P88" s="21">
        <v>-16.622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160</v>
      </c>
      <c r="B89" s="20" t="s">
        <v>180</v>
      </c>
      <c r="C89" s="20">
        <v>1960.118</v>
      </c>
      <c r="D89" s="20">
        <v>2219.141</v>
      </c>
      <c r="E89" s="20">
        <v>0</v>
      </c>
      <c r="F89" s="20">
        <v>0</v>
      </c>
      <c r="G89" s="20">
        <v>0</v>
      </c>
      <c r="H89" s="20">
        <v>1</v>
      </c>
      <c r="I89" s="18">
        <v>5.673</v>
      </c>
      <c r="J89" s="18">
        <v>16.683</v>
      </c>
      <c r="K89" s="21">
        <v>4</v>
      </c>
      <c r="L89" s="21">
        <v>2</v>
      </c>
      <c r="M89" s="21">
        <v>0</v>
      </c>
      <c r="N89" s="21">
        <v>1</v>
      </c>
      <c r="O89" s="21">
        <v>0</v>
      </c>
      <c r="P89" s="21">
        <v>-0.976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161</v>
      </c>
      <c r="B90" s="20" t="s">
        <v>181</v>
      </c>
      <c r="C90" s="20">
        <v>1634.962</v>
      </c>
      <c r="D90" s="20">
        <v>1876.584</v>
      </c>
      <c r="E90" s="20">
        <v>0</v>
      </c>
      <c r="F90" s="20">
        <v>0</v>
      </c>
      <c r="G90" s="20">
        <v>0</v>
      </c>
      <c r="H90" s="20">
        <v>1</v>
      </c>
      <c r="I90" s="18">
        <v>0.61</v>
      </c>
      <c r="J90" s="18">
        <v>13.407</v>
      </c>
      <c r="K90" s="21">
        <v>2</v>
      </c>
      <c r="L90" s="21">
        <v>1</v>
      </c>
      <c r="M90" s="21">
        <v>0</v>
      </c>
      <c r="N90" s="21">
        <v>0</v>
      </c>
      <c r="O90" s="21">
        <v>0</v>
      </c>
      <c r="P90" s="21">
        <v>-0.001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510</v>
      </c>
      <c r="B91" s="20" t="s">
        <v>182</v>
      </c>
      <c r="C91" s="20">
        <v>5258.072</v>
      </c>
      <c r="D91" s="20">
        <v>5810.147</v>
      </c>
      <c r="E91" s="20">
        <v>0</v>
      </c>
      <c r="F91" s="20">
        <v>0</v>
      </c>
      <c r="G91" s="20">
        <v>0</v>
      </c>
      <c r="H91" s="20">
        <v>1</v>
      </c>
      <c r="I91" s="18">
        <v>1.492</v>
      </c>
      <c r="J91" s="18">
        <v>10.852</v>
      </c>
      <c r="K91" s="21">
        <v>4</v>
      </c>
      <c r="L91" s="21">
        <v>2</v>
      </c>
      <c r="M91" s="21">
        <v>0</v>
      </c>
      <c r="N91" s="21">
        <v>1</v>
      </c>
      <c r="O91" s="21">
        <v>0</v>
      </c>
      <c r="P91" s="21">
        <v>-30.055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680</v>
      </c>
      <c r="B92" s="20" t="s">
        <v>183</v>
      </c>
      <c r="C92" s="20">
        <v>1491.855</v>
      </c>
      <c r="D92" s="20">
        <v>1798.012</v>
      </c>
      <c r="E92" s="20">
        <v>0</v>
      </c>
      <c r="F92" s="20">
        <v>0</v>
      </c>
      <c r="G92" s="20">
        <v>0</v>
      </c>
      <c r="H92" s="20">
        <v>1</v>
      </c>
      <c r="I92" s="18">
        <v>1.885</v>
      </c>
      <c r="J92" s="18">
        <v>18.592</v>
      </c>
      <c r="K92" s="21">
        <v>1</v>
      </c>
      <c r="L92" s="21">
        <v>2</v>
      </c>
      <c r="M92" s="21">
        <v>0</v>
      </c>
      <c r="N92" s="21">
        <v>0</v>
      </c>
      <c r="O92" s="21">
        <v>0</v>
      </c>
      <c r="P92" s="21">
        <v>-3.623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681</v>
      </c>
      <c r="B93" s="20" t="s">
        <v>184</v>
      </c>
      <c r="C93" s="20">
        <v>1440.329</v>
      </c>
      <c r="D93" s="20">
        <v>1735.915</v>
      </c>
      <c r="E93" s="20">
        <v>0</v>
      </c>
      <c r="F93" s="20">
        <v>0</v>
      </c>
      <c r="G93" s="20">
        <v>0</v>
      </c>
      <c r="H93" s="20">
        <v>1</v>
      </c>
      <c r="I93" s="18">
        <v>1.862</v>
      </c>
      <c r="J93" s="18">
        <v>18.572</v>
      </c>
      <c r="K93" s="21">
        <v>4</v>
      </c>
      <c r="L93" s="21">
        <v>2</v>
      </c>
      <c r="M93" s="21">
        <v>-1</v>
      </c>
      <c r="N93" s="21">
        <v>1</v>
      </c>
      <c r="O93" s="21">
        <v>0</v>
      </c>
      <c r="P93" s="21">
        <v>-3.072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687</v>
      </c>
      <c r="B94" s="20" t="s">
        <v>185</v>
      </c>
      <c r="C94" s="20">
        <v>1153.496</v>
      </c>
      <c r="D94" s="20">
        <v>1423.916</v>
      </c>
      <c r="E94" s="20">
        <v>0</v>
      </c>
      <c r="F94" s="20">
        <v>0</v>
      </c>
      <c r="G94" s="20">
        <v>0</v>
      </c>
      <c r="H94" s="20">
        <v>1</v>
      </c>
      <c r="I94" s="18">
        <v>1.136</v>
      </c>
      <c r="J94" s="18">
        <v>19.912</v>
      </c>
      <c r="K94" s="21">
        <v>4</v>
      </c>
      <c r="L94" s="21">
        <v>2</v>
      </c>
      <c r="M94" s="21">
        <v>-1</v>
      </c>
      <c r="N94" s="21">
        <v>1</v>
      </c>
      <c r="O94" s="21">
        <v>0</v>
      </c>
      <c r="P94" s="21">
        <v>-25.3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689</v>
      </c>
      <c r="B95" s="20" t="s">
        <v>186</v>
      </c>
      <c r="C95" s="20">
        <v>1066.006</v>
      </c>
      <c r="D95" s="20">
        <v>1320.353</v>
      </c>
      <c r="E95" s="20">
        <v>0</v>
      </c>
      <c r="F95" s="20">
        <v>0</v>
      </c>
      <c r="G95" s="20">
        <v>0</v>
      </c>
      <c r="H95" s="20">
        <v>1</v>
      </c>
      <c r="I95" s="18">
        <v>1.173</v>
      </c>
      <c r="J95" s="18">
        <v>20.211</v>
      </c>
      <c r="K95" s="21">
        <v>4</v>
      </c>
      <c r="L95" s="21">
        <v>0</v>
      </c>
      <c r="M95" s="21">
        <v>0</v>
      </c>
      <c r="N95" s="21">
        <v>0</v>
      </c>
      <c r="O95" s="21">
        <v>0</v>
      </c>
      <c r="P95" s="21">
        <v>-25.445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690</v>
      </c>
      <c r="B96" s="20" t="s">
        <v>187</v>
      </c>
      <c r="C96" s="20">
        <v>1578.679</v>
      </c>
      <c r="D96" s="20">
        <v>1964.762</v>
      </c>
      <c r="E96" s="20">
        <v>0</v>
      </c>
      <c r="F96" s="20">
        <v>0</v>
      </c>
      <c r="G96" s="20">
        <v>0</v>
      </c>
      <c r="H96" s="20">
        <v>1</v>
      </c>
      <c r="I96" s="18">
        <v>3.375</v>
      </c>
      <c r="J96" s="18">
        <v>22.362</v>
      </c>
      <c r="K96" s="21">
        <v>3</v>
      </c>
      <c r="L96" s="21">
        <v>0</v>
      </c>
      <c r="M96" s="21">
        <v>0</v>
      </c>
      <c r="N96" s="21">
        <v>-1</v>
      </c>
      <c r="O96" s="21">
        <v>0</v>
      </c>
      <c r="P96" s="21">
        <v>-12.542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693</v>
      </c>
      <c r="B97" s="20" t="s">
        <v>188</v>
      </c>
      <c r="C97" s="20">
        <v>1248.92</v>
      </c>
      <c r="D97" s="20">
        <v>1525.62</v>
      </c>
      <c r="E97" s="20">
        <v>0</v>
      </c>
      <c r="F97" s="20">
        <v>0</v>
      </c>
      <c r="G97" s="20">
        <v>0</v>
      </c>
      <c r="H97" s="20">
        <v>1</v>
      </c>
      <c r="I97" s="18">
        <v>6.102</v>
      </c>
      <c r="J97" s="18">
        <v>23.132</v>
      </c>
      <c r="K97" s="21">
        <v>4</v>
      </c>
      <c r="L97" s="21">
        <v>2</v>
      </c>
      <c r="M97" s="21">
        <v>0</v>
      </c>
      <c r="N97" s="21">
        <v>1</v>
      </c>
      <c r="O97" s="21">
        <v>0</v>
      </c>
      <c r="P97" s="21">
        <v>-3.52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697</v>
      </c>
      <c r="B98" s="20" t="s">
        <v>189</v>
      </c>
      <c r="C98" s="20">
        <v>1203.367</v>
      </c>
      <c r="D98" s="20">
        <v>1452.116</v>
      </c>
      <c r="E98" s="20">
        <v>0</v>
      </c>
      <c r="F98" s="20">
        <v>0</v>
      </c>
      <c r="G98" s="20">
        <v>0</v>
      </c>
      <c r="H98" s="20">
        <v>1</v>
      </c>
      <c r="I98" s="18">
        <v>1.749</v>
      </c>
      <c r="J98" s="18">
        <v>18.58</v>
      </c>
      <c r="K98" s="21">
        <v>1</v>
      </c>
      <c r="L98" s="21">
        <v>0</v>
      </c>
      <c r="M98" s="21">
        <v>1</v>
      </c>
      <c r="N98" s="21">
        <v>0</v>
      </c>
      <c r="O98" s="21">
        <v>0</v>
      </c>
      <c r="P98" s="21">
        <v>-17.695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698</v>
      </c>
      <c r="B99" s="20" t="s">
        <v>190</v>
      </c>
      <c r="C99" s="20">
        <v>1289.347</v>
      </c>
      <c r="D99" s="20">
        <v>1582.138</v>
      </c>
      <c r="E99" s="20">
        <v>0</v>
      </c>
      <c r="F99" s="20">
        <v>0</v>
      </c>
      <c r="G99" s="20">
        <v>0</v>
      </c>
      <c r="H99" s="20">
        <v>1</v>
      </c>
      <c r="I99" s="18">
        <v>4.669</v>
      </c>
      <c r="J99" s="18">
        <v>22.311</v>
      </c>
      <c r="K99" s="21">
        <v>4</v>
      </c>
      <c r="L99" s="21">
        <v>2</v>
      </c>
      <c r="M99" s="21">
        <v>0</v>
      </c>
      <c r="N99" s="21">
        <v>1</v>
      </c>
      <c r="O99" s="21">
        <v>0</v>
      </c>
      <c r="P99" s="21">
        <v>-1.93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699</v>
      </c>
      <c r="B100" s="20" t="s">
        <v>191</v>
      </c>
      <c r="C100" s="20">
        <v>1151.575</v>
      </c>
      <c r="D100" s="20">
        <v>1412.057</v>
      </c>
      <c r="E100" s="20">
        <v>0</v>
      </c>
      <c r="F100" s="20">
        <v>0</v>
      </c>
      <c r="G100" s="20">
        <v>0</v>
      </c>
      <c r="H100" s="20">
        <v>1</v>
      </c>
      <c r="I100" s="18">
        <v>8.053</v>
      </c>
      <c r="J100" s="18">
        <v>25.015</v>
      </c>
      <c r="K100" s="21">
        <v>4</v>
      </c>
      <c r="L100" s="21">
        <v>1</v>
      </c>
      <c r="M100" s="21">
        <v>0</v>
      </c>
      <c r="N100" s="21">
        <v>0</v>
      </c>
      <c r="O100" s="21">
        <v>0</v>
      </c>
      <c r="P100" s="21">
        <v>-38.42</v>
      </c>
      <c r="Q100" s="21">
        <v>0</v>
      </c>
      <c r="R100" s="21">
        <v>-1</v>
      </c>
      <c r="S100" s="22"/>
      <c r="T100" s="22"/>
      <c r="U100" s="22"/>
      <c r="V100" s="22"/>
      <c r="W100" s="22"/>
    </row>
    <row r="101" ht="16.5" spans="1:23">
      <c r="A101" s="20">
        <v>802</v>
      </c>
      <c r="B101" s="20" t="s">
        <v>192</v>
      </c>
      <c r="C101" s="20">
        <v>6995.304</v>
      </c>
      <c r="D101" s="20">
        <v>7984.489</v>
      </c>
      <c r="E101" s="20">
        <v>0</v>
      </c>
      <c r="F101" s="20">
        <v>0</v>
      </c>
      <c r="G101" s="20">
        <v>0</v>
      </c>
      <c r="H101" s="20">
        <v>1</v>
      </c>
      <c r="I101" s="18">
        <v>5.196</v>
      </c>
      <c r="J101" s="18">
        <v>16.941</v>
      </c>
      <c r="K101" s="21">
        <v>4</v>
      </c>
      <c r="L101" s="21">
        <v>1</v>
      </c>
      <c r="M101" s="21">
        <v>0</v>
      </c>
      <c r="N101" s="21">
        <v>0</v>
      </c>
      <c r="O101" s="21">
        <v>0</v>
      </c>
      <c r="P101" s="21">
        <v>18.348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805</v>
      </c>
      <c r="B102" s="20" t="s">
        <v>193</v>
      </c>
      <c r="C102" s="20">
        <v>5974.269</v>
      </c>
      <c r="D102" s="20">
        <v>7428.636</v>
      </c>
      <c r="E102" s="20">
        <v>0</v>
      </c>
      <c r="F102" s="20">
        <v>0</v>
      </c>
      <c r="G102" s="20">
        <v>0</v>
      </c>
      <c r="H102" s="20">
        <v>1</v>
      </c>
      <c r="I102" s="18">
        <v>15.025</v>
      </c>
      <c r="J102" s="18">
        <v>31.662</v>
      </c>
      <c r="K102" s="21">
        <v>4</v>
      </c>
      <c r="L102" s="21">
        <v>1</v>
      </c>
      <c r="M102" s="21">
        <v>0</v>
      </c>
      <c r="N102" s="21">
        <v>0</v>
      </c>
      <c r="O102" s="21">
        <v>0</v>
      </c>
      <c r="P102" s="21">
        <v>-11.338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811</v>
      </c>
      <c r="B103" s="20" t="s">
        <v>194</v>
      </c>
      <c r="C103" s="20">
        <v>8958.955</v>
      </c>
      <c r="D103" s="20">
        <v>11869.797</v>
      </c>
      <c r="E103" s="20">
        <v>0</v>
      </c>
      <c r="F103" s="20">
        <v>0</v>
      </c>
      <c r="G103" s="20">
        <v>0</v>
      </c>
      <c r="H103" s="20">
        <v>1</v>
      </c>
      <c r="I103" s="18">
        <v>15.085</v>
      </c>
      <c r="J103" s="18">
        <v>35.909</v>
      </c>
      <c r="K103" s="21">
        <v>4</v>
      </c>
      <c r="L103" s="21">
        <v>1</v>
      </c>
      <c r="M103" s="21">
        <v>0</v>
      </c>
      <c r="N103" s="21">
        <v>0</v>
      </c>
      <c r="O103" s="21">
        <v>0</v>
      </c>
      <c r="P103" s="21">
        <v>-2.844</v>
      </c>
      <c r="Q103" s="21">
        <v>0</v>
      </c>
      <c r="R103" s="21">
        <v>-1</v>
      </c>
      <c r="S103" s="22"/>
      <c r="T103" s="22"/>
      <c r="U103" s="22"/>
      <c r="V103" s="22"/>
      <c r="W103" s="22"/>
    </row>
    <row r="104" ht="16.5" spans="1:23">
      <c r="A104" s="20">
        <v>813</v>
      </c>
      <c r="B104" s="20" t="s">
        <v>195</v>
      </c>
      <c r="C104" s="20">
        <v>3142.376</v>
      </c>
      <c r="D104" s="20">
        <v>3866.765</v>
      </c>
      <c r="E104" s="20">
        <v>0</v>
      </c>
      <c r="F104" s="20">
        <v>0</v>
      </c>
      <c r="G104" s="20">
        <v>0</v>
      </c>
      <c r="H104" s="20">
        <v>1</v>
      </c>
      <c r="I104" s="18">
        <v>8.983</v>
      </c>
      <c r="J104" s="18">
        <v>26.034</v>
      </c>
      <c r="K104" s="21">
        <v>4</v>
      </c>
      <c r="L104" s="21">
        <v>2</v>
      </c>
      <c r="M104" s="21">
        <v>0</v>
      </c>
      <c r="N104" s="21">
        <v>0</v>
      </c>
      <c r="O104" s="21">
        <v>0</v>
      </c>
      <c r="P104" s="21">
        <v>-20.302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819</v>
      </c>
      <c r="B105" s="20" t="s">
        <v>196</v>
      </c>
      <c r="C105" s="20">
        <v>7376.948</v>
      </c>
      <c r="D105" s="20">
        <v>9763.962</v>
      </c>
      <c r="E105" s="20">
        <v>0</v>
      </c>
      <c r="F105" s="20">
        <v>0</v>
      </c>
      <c r="G105" s="20">
        <v>0</v>
      </c>
      <c r="H105" s="20">
        <v>1</v>
      </c>
      <c r="I105" s="18">
        <v>15.285</v>
      </c>
      <c r="J105" s="18">
        <v>35.995</v>
      </c>
      <c r="K105" s="21">
        <v>1</v>
      </c>
      <c r="L105" s="21">
        <v>0</v>
      </c>
      <c r="M105" s="21">
        <v>0</v>
      </c>
      <c r="N105" s="21">
        <v>0</v>
      </c>
      <c r="O105" s="21">
        <v>0</v>
      </c>
      <c r="P105" s="21">
        <v>-0.01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823</v>
      </c>
      <c r="B106" s="20" t="s">
        <v>197</v>
      </c>
      <c r="C106" s="20">
        <v>8546.736</v>
      </c>
      <c r="D106" s="20">
        <v>11390.449</v>
      </c>
      <c r="E106" s="20">
        <v>0</v>
      </c>
      <c r="F106" s="20">
        <v>0</v>
      </c>
      <c r="G106" s="20">
        <v>0</v>
      </c>
      <c r="H106" s="20">
        <v>1</v>
      </c>
      <c r="I106" s="18">
        <v>15.032</v>
      </c>
      <c r="J106" s="18">
        <v>36.245</v>
      </c>
      <c r="K106" s="21">
        <v>4</v>
      </c>
      <c r="L106" s="21">
        <v>2</v>
      </c>
      <c r="M106" s="21">
        <v>0</v>
      </c>
      <c r="N106" s="21">
        <v>0</v>
      </c>
      <c r="O106" s="21">
        <v>0</v>
      </c>
      <c r="P106" s="21">
        <v>-17.011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832</v>
      </c>
      <c r="B107" s="20" t="s">
        <v>198</v>
      </c>
      <c r="C107" s="20">
        <v>470.729</v>
      </c>
      <c r="D107" s="20">
        <v>505.611</v>
      </c>
      <c r="E107" s="20">
        <v>0</v>
      </c>
      <c r="F107" s="20">
        <v>0</v>
      </c>
      <c r="G107" s="20">
        <v>0</v>
      </c>
      <c r="H107" s="20">
        <v>1</v>
      </c>
      <c r="I107" s="18">
        <v>2.869</v>
      </c>
      <c r="J107" s="18">
        <v>9.57</v>
      </c>
      <c r="K107" s="21">
        <v>4</v>
      </c>
      <c r="L107" s="21">
        <v>2</v>
      </c>
      <c r="M107" s="21">
        <v>-1</v>
      </c>
      <c r="N107" s="21">
        <v>1</v>
      </c>
      <c r="O107" s="21">
        <v>0</v>
      </c>
      <c r="P107" s="21">
        <v>-17.309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847</v>
      </c>
      <c r="B108" s="20" t="s">
        <v>199</v>
      </c>
      <c r="C108" s="20">
        <v>3305.523</v>
      </c>
      <c r="D108" s="20">
        <v>3643.434</v>
      </c>
      <c r="E108" s="20">
        <v>0</v>
      </c>
      <c r="F108" s="20">
        <v>0</v>
      </c>
      <c r="G108" s="20">
        <v>0</v>
      </c>
      <c r="H108" s="20">
        <v>1</v>
      </c>
      <c r="I108" s="18">
        <v>3.755</v>
      </c>
      <c r="J108" s="18">
        <v>12.682</v>
      </c>
      <c r="K108" s="21">
        <v>4</v>
      </c>
      <c r="L108" s="21">
        <v>2</v>
      </c>
      <c r="M108" s="21">
        <v>0</v>
      </c>
      <c r="N108" s="21">
        <v>0</v>
      </c>
      <c r="O108" s="21">
        <v>0</v>
      </c>
      <c r="P108" s="21">
        <v>-14.93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851</v>
      </c>
      <c r="B109" s="20" t="s">
        <v>200</v>
      </c>
      <c r="C109" s="20">
        <v>18705.984</v>
      </c>
      <c r="D109" s="20">
        <v>21378.6</v>
      </c>
      <c r="E109" s="20">
        <v>0</v>
      </c>
      <c r="F109" s="20">
        <v>0</v>
      </c>
      <c r="G109" s="20">
        <v>0</v>
      </c>
      <c r="H109" s="20">
        <v>1</v>
      </c>
      <c r="I109" s="18">
        <v>4.981</v>
      </c>
      <c r="J109" s="18">
        <v>16.859</v>
      </c>
      <c r="K109" s="21">
        <v>4</v>
      </c>
      <c r="L109" s="21">
        <v>2</v>
      </c>
      <c r="M109" s="21">
        <v>-1</v>
      </c>
      <c r="N109" s="21">
        <v>1</v>
      </c>
      <c r="O109" s="21">
        <v>0</v>
      </c>
      <c r="P109" s="21">
        <v>-22.364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852</v>
      </c>
      <c r="B110" s="20" t="s">
        <v>201</v>
      </c>
      <c r="C110" s="20">
        <v>7038.763</v>
      </c>
      <c r="D110" s="20">
        <v>7905.624</v>
      </c>
      <c r="E110" s="20">
        <v>0</v>
      </c>
      <c r="F110" s="20">
        <v>0</v>
      </c>
      <c r="G110" s="20">
        <v>0</v>
      </c>
      <c r="H110" s="20">
        <v>1</v>
      </c>
      <c r="I110" s="18">
        <v>4.231</v>
      </c>
      <c r="J110" s="18">
        <v>14.732</v>
      </c>
      <c r="K110" s="21">
        <v>1</v>
      </c>
      <c r="L110" s="21">
        <v>1</v>
      </c>
      <c r="M110" s="21">
        <v>1</v>
      </c>
      <c r="N110" s="21">
        <v>0</v>
      </c>
      <c r="O110" s="21">
        <v>0</v>
      </c>
      <c r="P110" s="21">
        <v>-11.176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854</v>
      </c>
      <c r="B111" s="20" t="s">
        <v>202</v>
      </c>
      <c r="C111" s="20">
        <v>5011.393</v>
      </c>
      <c r="D111" s="20">
        <v>6112.23</v>
      </c>
      <c r="E111" s="20">
        <v>0</v>
      </c>
      <c r="F111" s="20">
        <v>0</v>
      </c>
      <c r="G111" s="20">
        <v>0</v>
      </c>
      <c r="H111" s="20">
        <v>1</v>
      </c>
      <c r="I111" s="18">
        <v>14.631</v>
      </c>
      <c r="J111" s="18">
        <v>30.007</v>
      </c>
      <c r="K111" s="21">
        <v>4</v>
      </c>
      <c r="L111" s="21">
        <v>2</v>
      </c>
      <c r="M111" s="21">
        <v>-1</v>
      </c>
      <c r="N111" s="21">
        <v>1</v>
      </c>
      <c r="O111" s="21">
        <v>0</v>
      </c>
      <c r="P111" s="21">
        <v>4.121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856</v>
      </c>
      <c r="B112" s="20" t="s">
        <v>203</v>
      </c>
      <c r="C112" s="20">
        <v>6591.686</v>
      </c>
      <c r="D112" s="20">
        <v>7801.724</v>
      </c>
      <c r="E112" s="20">
        <v>0</v>
      </c>
      <c r="F112" s="20">
        <v>0</v>
      </c>
      <c r="G112" s="20">
        <v>0</v>
      </c>
      <c r="H112" s="20">
        <v>1</v>
      </c>
      <c r="I112" s="18">
        <v>6.496</v>
      </c>
      <c r="J112" s="18">
        <v>20.999</v>
      </c>
      <c r="K112" s="21">
        <v>4</v>
      </c>
      <c r="L112" s="21">
        <v>2</v>
      </c>
      <c r="M112" s="21">
        <v>0</v>
      </c>
      <c r="N112" s="21">
        <v>0</v>
      </c>
      <c r="O112" s="21">
        <v>0</v>
      </c>
      <c r="P112" s="21">
        <v>-8.995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858</v>
      </c>
      <c r="B113" s="20" t="s">
        <v>204</v>
      </c>
      <c r="C113" s="20">
        <v>9065.603</v>
      </c>
      <c r="D113" s="20">
        <v>11498.941</v>
      </c>
      <c r="E113" s="20">
        <v>0</v>
      </c>
      <c r="F113" s="20">
        <v>0</v>
      </c>
      <c r="G113" s="20">
        <v>0</v>
      </c>
      <c r="H113" s="20">
        <v>1</v>
      </c>
      <c r="I113" s="18">
        <v>4.301</v>
      </c>
      <c r="J113" s="18">
        <v>24.552</v>
      </c>
      <c r="K113" s="21">
        <v>1</v>
      </c>
      <c r="L113" s="21">
        <v>2</v>
      </c>
      <c r="M113" s="21">
        <v>0</v>
      </c>
      <c r="N113" s="21">
        <v>0</v>
      </c>
      <c r="O113" s="21">
        <v>0</v>
      </c>
      <c r="P113" s="21">
        <v>16.156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859</v>
      </c>
      <c r="B114" s="20" t="s">
        <v>205</v>
      </c>
      <c r="C114" s="20">
        <v>1689.338</v>
      </c>
      <c r="D114" s="20">
        <v>1886.163</v>
      </c>
      <c r="E114" s="20">
        <v>0</v>
      </c>
      <c r="F114" s="20">
        <v>0</v>
      </c>
      <c r="G114" s="20">
        <v>0</v>
      </c>
      <c r="H114" s="20">
        <v>1</v>
      </c>
      <c r="I114" s="18">
        <v>5.375</v>
      </c>
      <c r="J114" s="18">
        <v>15.249</v>
      </c>
      <c r="K114" s="21">
        <v>1</v>
      </c>
      <c r="L114" s="21">
        <v>2</v>
      </c>
      <c r="M114" s="21">
        <v>0</v>
      </c>
      <c r="N114" s="21">
        <v>0</v>
      </c>
      <c r="O114" s="21">
        <v>0</v>
      </c>
      <c r="P114" s="21">
        <v>-3.637</v>
      </c>
      <c r="Q114" s="21">
        <v>0</v>
      </c>
      <c r="R114" s="21">
        <v>1</v>
      </c>
      <c r="S114" s="22"/>
      <c r="T114" s="22"/>
      <c r="U114" s="22"/>
      <c r="V114" s="22"/>
      <c r="W114" s="22"/>
    </row>
    <row r="115" ht="16.5" spans="1:23">
      <c r="A115" s="20">
        <v>860</v>
      </c>
      <c r="B115" s="20" t="s">
        <v>206</v>
      </c>
      <c r="C115" s="20">
        <v>1171.704</v>
      </c>
      <c r="D115" s="20">
        <v>1279.711</v>
      </c>
      <c r="E115" s="20">
        <v>0</v>
      </c>
      <c r="F115" s="20">
        <v>0</v>
      </c>
      <c r="G115" s="20">
        <v>0</v>
      </c>
      <c r="H115" s="20">
        <v>1</v>
      </c>
      <c r="I115" s="18">
        <v>1.397</v>
      </c>
      <c r="J115" s="18">
        <v>9.719</v>
      </c>
      <c r="K115" s="21">
        <v>4</v>
      </c>
      <c r="L115" s="21">
        <v>2</v>
      </c>
      <c r="M115" s="21">
        <v>-1</v>
      </c>
      <c r="N115" s="21">
        <v>1</v>
      </c>
      <c r="O115" s="21">
        <v>0</v>
      </c>
      <c r="P115" s="21">
        <v>-15.611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861</v>
      </c>
      <c r="B116" s="20" t="s">
        <v>207</v>
      </c>
      <c r="C116" s="20">
        <v>2442.837</v>
      </c>
      <c r="D116" s="20">
        <v>2660.621</v>
      </c>
      <c r="E116" s="20">
        <v>0</v>
      </c>
      <c r="F116" s="20">
        <v>0</v>
      </c>
      <c r="G116" s="20">
        <v>0</v>
      </c>
      <c r="H116" s="20">
        <v>1</v>
      </c>
      <c r="I116" s="18">
        <v>2.172</v>
      </c>
      <c r="J116" s="18">
        <v>10.179</v>
      </c>
      <c r="K116" s="21">
        <v>2</v>
      </c>
      <c r="L116" s="21">
        <v>2</v>
      </c>
      <c r="M116" s="21">
        <v>0</v>
      </c>
      <c r="N116" s="21">
        <v>0</v>
      </c>
      <c r="O116" s="21">
        <v>0</v>
      </c>
      <c r="P116" s="21">
        <v>6.595</v>
      </c>
      <c r="Q116" s="21">
        <v>0</v>
      </c>
      <c r="R116" s="21">
        <v>1</v>
      </c>
      <c r="S116" s="22"/>
      <c r="T116" s="22"/>
      <c r="U116" s="22"/>
      <c r="V116" s="22"/>
      <c r="W116" s="22"/>
    </row>
    <row r="117" ht="16.5" spans="1:23">
      <c r="A117" s="20">
        <v>869</v>
      </c>
      <c r="B117" s="20" t="s">
        <v>208</v>
      </c>
      <c r="C117" s="20">
        <v>3998.737</v>
      </c>
      <c r="D117" s="20">
        <v>4513.198</v>
      </c>
      <c r="E117" s="20">
        <v>0</v>
      </c>
      <c r="F117" s="20">
        <v>0</v>
      </c>
      <c r="G117" s="20">
        <v>0</v>
      </c>
      <c r="H117" s="20">
        <v>1</v>
      </c>
      <c r="I117" s="18">
        <v>0.636</v>
      </c>
      <c r="J117" s="18">
        <v>11.963</v>
      </c>
      <c r="K117" s="21">
        <v>4</v>
      </c>
      <c r="L117" s="21">
        <v>2</v>
      </c>
      <c r="M117" s="21">
        <v>-1</v>
      </c>
      <c r="N117" s="21">
        <v>1</v>
      </c>
      <c r="O117" s="21">
        <v>0</v>
      </c>
      <c r="P117" s="21">
        <v>-7.239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888</v>
      </c>
      <c r="B118" s="20" t="s">
        <v>209</v>
      </c>
      <c r="C118" s="20">
        <v>4319.017</v>
      </c>
      <c r="D118" s="20">
        <v>4665.265</v>
      </c>
      <c r="E118" s="20">
        <v>0</v>
      </c>
      <c r="F118" s="20">
        <v>0</v>
      </c>
      <c r="G118" s="20">
        <v>0</v>
      </c>
      <c r="H118" s="20">
        <v>1</v>
      </c>
      <c r="I118" s="18">
        <v>1.172</v>
      </c>
      <c r="J118" s="18">
        <v>8.507</v>
      </c>
      <c r="K118" s="21">
        <v>4</v>
      </c>
      <c r="L118" s="21">
        <v>2</v>
      </c>
      <c r="M118" s="21">
        <v>0</v>
      </c>
      <c r="N118" s="21">
        <v>0</v>
      </c>
      <c r="O118" s="21">
        <v>0</v>
      </c>
      <c r="P118" s="21">
        <v>-11.712</v>
      </c>
      <c r="Q118" s="21">
        <v>0</v>
      </c>
      <c r="R118" s="21">
        <v>-1</v>
      </c>
      <c r="S118" s="22"/>
      <c r="T118" s="22"/>
      <c r="U118" s="22"/>
      <c r="V118" s="22"/>
      <c r="W118" s="22"/>
    </row>
    <row r="119" ht="16.5" spans="1:23">
      <c r="A119" s="20">
        <v>891</v>
      </c>
      <c r="B119" s="20" t="s">
        <v>210</v>
      </c>
      <c r="C119" s="20">
        <v>1712.103</v>
      </c>
      <c r="D119" s="20">
        <v>1985.05</v>
      </c>
      <c r="E119" s="20">
        <v>0</v>
      </c>
      <c r="F119" s="20">
        <v>0</v>
      </c>
      <c r="G119" s="20">
        <v>0</v>
      </c>
      <c r="H119" s="20">
        <v>1</v>
      </c>
      <c r="I119" s="18">
        <v>1.375</v>
      </c>
      <c r="J119" s="18">
        <v>14.936</v>
      </c>
      <c r="K119" s="21">
        <v>4</v>
      </c>
      <c r="L119" s="21">
        <v>2</v>
      </c>
      <c r="M119" s="21">
        <v>0</v>
      </c>
      <c r="N119" s="21">
        <v>0</v>
      </c>
      <c r="O119" s="21">
        <v>0</v>
      </c>
      <c r="P119" s="21">
        <v>-21.298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902</v>
      </c>
      <c r="B120" s="20" t="s">
        <v>211</v>
      </c>
      <c r="C120" s="20">
        <v>5877.565</v>
      </c>
      <c r="D120" s="20">
        <v>6475.257</v>
      </c>
      <c r="E120" s="20">
        <v>0</v>
      </c>
      <c r="F120" s="20">
        <v>0</v>
      </c>
      <c r="G120" s="20">
        <v>0</v>
      </c>
      <c r="H120" s="20">
        <v>1</v>
      </c>
      <c r="I120" s="18">
        <v>2.671</v>
      </c>
      <c r="J120" s="18">
        <v>11.655</v>
      </c>
      <c r="K120" s="21">
        <v>4</v>
      </c>
      <c r="L120" s="21">
        <v>2</v>
      </c>
      <c r="M120" s="21">
        <v>0</v>
      </c>
      <c r="N120" s="21">
        <v>0</v>
      </c>
      <c r="O120" s="21">
        <v>0</v>
      </c>
      <c r="P120" s="21">
        <v>-14.728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904</v>
      </c>
      <c r="B121" s="20" t="s">
        <v>212</v>
      </c>
      <c r="C121" s="20">
        <v>5229.867</v>
      </c>
      <c r="D121" s="20">
        <v>5915.091</v>
      </c>
      <c r="E121" s="20">
        <v>0</v>
      </c>
      <c r="F121" s="20">
        <v>0</v>
      </c>
      <c r="G121" s="20">
        <v>0</v>
      </c>
      <c r="H121" s="20">
        <v>1</v>
      </c>
      <c r="I121" s="18">
        <v>1.821</v>
      </c>
      <c r="J121" s="18">
        <v>13.194</v>
      </c>
      <c r="K121" s="21">
        <v>1</v>
      </c>
      <c r="L121" s="21">
        <v>2</v>
      </c>
      <c r="M121" s="21">
        <v>0</v>
      </c>
      <c r="N121" s="21">
        <v>0</v>
      </c>
      <c r="O121" s="21">
        <v>0</v>
      </c>
      <c r="P121" s="21">
        <v>1.955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905</v>
      </c>
      <c r="B122" s="20" t="s">
        <v>213</v>
      </c>
      <c r="C122" s="20">
        <v>6757.432</v>
      </c>
      <c r="D122" s="20">
        <v>7831.121</v>
      </c>
      <c r="E122" s="20">
        <v>0</v>
      </c>
      <c r="F122" s="20">
        <v>0</v>
      </c>
      <c r="G122" s="20">
        <v>0</v>
      </c>
      <c r="H122" s="20">
        <v>1</v>
      </c>
      <c r="I122" s="18">
        <v>6.444</v>
      </c>
      <c r="J122" s="18">
        <v>19.271</v>
      </c>
      <c r="K122" s="21">
        <v>4</v>
      </c>
      <c r="L122" s="21">
        <v>2</v>
      </c>
      <c r="M122" s="21">
        <v>0</v>
      </c>
      <c r="N122" s="21">
        <v>0</v>
      </c>
      <c r="O122" s="21">
        <v>0</v>
      </c>
      <c r="P122" s="21">
        <v>-11.46</v>
      </c>
      <c r="Q122" s="21">
        <v>0</v>
      </c>
      <c r="R122" s="21">
        <v>-1</v>
      </c>
      <c r="S122" s="22"/>
      <c r="T122" s="22"/>
      <c r="U122" s="22"/>
      <c r="V122" s="22"/>
      <c r="W122" s="22"/>
    </row>
    <row r="123" ht="16.5" spans="1:23">
      <c r="A123" s="20">
        <v>906</v>
      </c>
      <c r="B123" s="20" t="s">
        <v>214</v>
      </c>
      <c r="C123" s="20">
        <v>4793.108</v>
      </c>
      <c r="D123" s="20">
        <v>5279.875</v>
      </c>
      <c r="E123" s="20">
        <v>0</v>
      </c>
      <c r="F123" s="20">
        <v>0</v>
      </c>
      <c r="G123" s="20">
        <v>0</v>
      </c>
      <c r="H123" s="20">
        <v>1</v>
      </c>
      <c r="I123" s="18">
        <v>1.098</v>
      </c>
      <c r="J123" s="18">
        <v>10.216</v>
      </c>
      <c r="K123" s="21">
        <v>1</v>
      </c>
      <c r="L123" s="21">
        <v>2</v>
      </c>
      <c r="M123" s="21">
        <v>0</v>
      </c>
      <c r="N123" s="21">
        <v>0</v>
      </c>
      <c r="O123" s="21">
        <v>0</v>
      </c>
      <c r="P123" s="21">
        <v>11.322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907</v>
      </c>
      <c r="B124" s="20" t="s">
        <v>215</v>
      </c>
      <c r="C124" s="20">
        <v>5924.409</v>
      </c>
      <c r="D124" s="20">
        <v>6780.874</v>
      </c>
      <c r="E124" s="20">
        <v>0</v>
      </c>
      <c r="F124" s="20">
        <v>0</v>
      </c>
      <c r="G124" s="20">
        <v>0</v>
      </c>
      <c r="H124" s="20">
        <v>1</v>
      </c>
      <c r="I124" s="18">
        <v>4.306</v>
      </c>
      <c r="J124" s="18">
        <v>16.393</v>
      </c>
      <c r="K124" s="21">
        <v>4</v>
      </c>
      <c r="L124" s="21">
        <v>0</v>
      </c>
      <c r="M124" s="21">
        <v>0</v>
      </c>
      <c r="N124" s="21">
        <v>0</v>
      </c>
      <c r="O124" s="21">
        <v>0</v>
      </c>
      <c r="P124" s="21">
        <v>-21.787</v>
      </c>
      <c r="Q124" s="21">
        <v>0</v>
      </c>
      <c r="R124" s="21">
        <v>-1</v>
      </c>
      <c r="S124" s="22"/>
      <c r="T124" s="22"/>
      <c r="U124" s="22"/>
      <c r="V124" s="22"/>
      <c r="W124" s="22"/>
    </row>
    <row r="125" ht="16.5" spans="1:23">
      <c r="A125" s="20">
        <v>908</v>
      </c>
      <c r="B125" s="20" t="s">
        <v>216</v>
      </c>
      <c r="C125" s="20">
        <v>2168.594</v>
      </c>
      <c r="D125" s="20">
        <v>2468.311</v>
      </c>
      <c r="E125" s="20">
        <v>0</v>
      </c>
      <c r="F125" s="20">
        <v>0</v>
      </c>
      <c r="G125" s="20">
        <v>0</v>
      </c>
      <c r="H125" s="20">
        <v>1</v>
      </c>
      <c r="I125" s="18">
        <v>2.738</v>
      </c>
      <c r="J125" s="18">
        <v>14.548</v>
      </c>
      <c r="K125" s="21">
        <v>4</v>
      </c>
      <c r="L125" s="21">
        <v>2</v>
      </c>
      <c r="M125" s="21">
        <v>-1</v>
      </c>
      <c r="N125" s="21">
        <v>1</v>
      </c>
      <c r="O125" s="21">
        <v>0</v>
      </c>
      <c r="P125" s="21">
        <v>-0.108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909</v>
      </c>
      <c r="B126" s="20" t="s">
        <v>217</v>
      </c>
      <c r="C126" s="20">
        <v>3294.379</v>
      </c>
      <c r="D126" s="20">
        <v>4188.036</v>
      </c>
      <c r="E126" s="20">
        <v>0</v>
      </c>
      <c r="F126" s="20">
        <v>0</v>
      </c>
      <c r="G126" s="20">
        <v>0</v>
      </c>
      <c r="H126" s="20">
        <v>1</v>
      </c>
      <c r="I126" s="18">
        <v>12.574</v>
      </c>
      <c r="J126" s="18">
        <v>31.229</v>
      </c>
      <c r="K126" s="21">
        <v>4</v>
      </c>
      <c r="L126" s="21">
        <v>0</v>
      </c>
      <c r="M126" s="21">
        <v>0</v>
      </c>
      <c r="N126" s="21">
        <v>0</v>
      </c>
      <c r="O126" s="21">
        <v>0</v>
      </c>
      <c r="P126" s="21">
        <v>-1.4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923</v>
      </c>
      <c r="B127" s="20" t="s">
        <v>218</v>
      </c>
      <c r="C127" s="20">
        <v>252.957</v>
      </c>
      <c r="D127" s="20">
        <v>254.007</v>
      </c>
      <c r="E127" s="20">
        <v>0</v>
      </c>
      <c r="F127" s="20">
        <v>0</v>
      </c>
      <c r="G127" s="20">
        <v>0</v>
      </c>
      <c r="H127" s="20">
        <v>1</v>
      </c>
      <c r="I127" s="18">
        <v>0.21</v>
      </c>
      <c r="J127" s="18">
        <v>0.622</v>
      </c>
      <c r="K127" s="21">
        <v>4</v>
      </c>
      <c r="L127" s="21">
        <v>2</v>
      </c>
      <c r="M127" s="21">
        <v>0</v>
      </c>
      <c r="N127" s="21">
        <v>0</v>
      </c>
      <c r="O127" s="21">
        <v>0</v>
      </c>
      <c r="P127" s="21">
        <v>-13.009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926</v>
      </c>
      <c r="B128" s="20" t="s">
        <v>219</v>
      </c>
      <c r="C128" s="20">
        <v>2244.952</v>
      </c>
      <c r="D128" s="20">
        <v>2426.126</v>
      </c>
      <c r="E128" s="20">
        <v>0</v>
      </c>
      <c r="F128" s="20">
        <v>0</v>
      </c>
      <c r="G128" s="20">
        <v>0</v>
      </c>
      <c r="H128" s="20">
        <v>1</v>
      </c>
      <c r="I128" s="18">
        <v>0.978</v>
      </c>
      <c r="J128" s="18">
        <v>8.373</v>
      </c>
      <c r="K128" s="21">
        <v>4</v>
      </c>
      <c r="L128" s="21">
        <v>2</v>
      </c>
      <c r="M128" s="21">
        <v>-1</v>
      </c>
      <c r="N128" s="21">
        <v>1</v>
      </c>
      <c r="O128" s="21">
        <v>0</v>
      </c>
      <c r="P128" s="21">
        <v>-23.975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928</v>
      </c>
      <c r="B129" s="20" t="s">
        <v>220</v>
      </c>
      <c r="C129" s="20">
        <v>2730.672</v>
      </c>
      <c r="D129" s="20">
        <v>3079.29</v>
      </c>
      <c r="E129" s="20">
        <v>0</v>
      </c>
      <c r="F129" s="20">
        <v>0</v>
      </c>
      <c r="G129" s="20">
        <v>0</v>
      </c>
      <c r="H129" s="20">
        <v>1</v>
      </c>
      <c r="I129" s="18">
        <v>5.293</v>
      </c>
      <c r="J129" s="18">
        <v>16.015</v>
      </c>
      <c r="K129" s="21">
        <v>4</v>
      </c>
      <c r="L129" s="21">
        <v>2</v>
      </c>
      <c r="M129" s="21">
        <v>-1</v>
      </c>
      <c r="N129" s="21">
        <v>1</v>
      </c>
      <c r="O129" s="21">
        <v>0</v>
      </c>
      <c r="P129" s="21">
        <v>-32.808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929</v>
      </c>
      <c r="B130" s="20" t="s">
        <v>221</v>
      </c>
      <c r="C130" s="20">
        <v>3675.718</v>
      </c>
      <c r="D130" s="20">
        <v>4580.703</v>
      </c>
      <c r="E130" s="20">
        <v>0</v>
      </c>
      <c r="F130" s="20">
        <v>0</v>
      </c>
      <c r="G130" s="20">
        <v>0</v>
      </c>
      <c r="H130" s="20">
        <v>1</v>
      </c>
      <c r="I130" s="18">
        <v>13.535</v>
      </c>
      <c r="J130" s="18">
        <v>30.618</v>
      </c>
      <c r="K130" s="21">
        <v>4</v>
      </c>
      <c r="L130" s="21">
        <v>0</v>
      </c>
      <c r="M130" s="21">
        <v>0</v>
      </c>
      <c r="N130" s="21">
        <v>0</v>
      </c>
      <c r="O130" s="21">
        <v>0</v>
      </c>
      <c r="P130" s="21">
        <v>-33.807</v>
      </c>
      <c r="Q130" s="21">
        <v>0</v>
      </c>
      <c r="R130" s="21">
        <v>-1</v>
      </c>
      <c r="S130" s="22"/>
      <c r="T130" s="22"/>
      <c r="U130" s="22"/>
      <c r="V130" s="22"/>
      <c r="W130" s="22"/>
    </row>
    <row r="131" ht="16.5" spans="1:23">
      <c r="A131" s="20">
        <v>936</v>
      </c>
      <c r="B131" s="20" t="s">
        <v>222</v>
      </c>
      <c r="C131" s="20">
        <v>8239.352</v>
      </c>
      <c r="D131" s="20">
        <v>10255.548</v>
      </c>
      <c r="E131" s="20">
        <v>0</v>
      </c>
      <c r="F131" s="20">
        <v>0</v>
      </c>
      <c r="G131" s="20">
        <v>0</v>
      </c>
      <c r="H131" s="20">
        <v>1</v>
      </c>
      <c r="I131" s="18">
        <v>7.753</v>
      </c>
      <c r="J131" s="18">
        <v>25.889</v>
      </c>
      <c r="K131" s="21">
        <v>1</v>
      </c>
      <c r="L131" s="21">
        <v>2</v>
      </c>
      <c r="M131" s="21">
        <v>0</v>
      </c>
      <c r="N131" s="21">
        <v>0</v>
      </c>
      <c r="O131" s="21">
        <v>0</v>
      </c>
      <c r="P131" s="21">
        <v>-1.937</v>
      </c>
      <c r="Q131" s="21">
        <v>0</v>
      </c>
      <c r="R131" s="21">
        <v>1</v>
      </c>
      <c r="S131" s="22"/>
      <c r="T131" s="22"/>
      <c r="U131" s="22"/>
      <c r="V131" s="22"/>
      <c r="W131" s="22"/>
    </row>
    <row r="132" ht="16.5" spans="1:23">
      <c r="A132" s="20">
        <v>944</v>
      </c>
      <c r="B132" s="20" t="s">
        <v>223</v>
      </c>
      <c r="C132" s="20">
        <v>4363.248</v>
      </c>
      <c r="D132" s="20">
        <v>5468.183</v>
      </c>
      <c r="E132" s="20">
        <v>0</v>
      </c>
      <c r="F132" s="20">
        <v>0</v>
      </c>
      <c r="G132" s="20">
        <v>0</v>
      </c>
      <c r="H132" s="20">
        <v>1</v>
      </c>
      <c r="I132" s="18">
        <v>13.966</v>
      </c>
      <c r="J132" s="18">
        <v>31.351</v>
      </c>
      <c r="K132" s="21">
        <v>3</v>
      </c>
      <c r="L132" s="21">
        <v>2</v>
      </c>
      <c r="M132" s="21">
        <v>0</v>
      </c>
      <c r="N132" s="21">
        <v>0</v>
      </c>
      <c r="O132" s="21">
        <v>0</v>
      </c>
      <c r="P132" s="21">
        <v>3.959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949</v>
      </c>
      <c r="B133" s="20" t="s">
        <v>224</v>
      </c>
      <c r="C133" s="20">
        <v>5491.544</v>
      </c>
      <c r="D133" s="20">
        <v>5930.834</v>
      </c>
      <c r="E133" s="20">
        <v>0</v>
      </c>
      <c r="F133" s="20">
        <v>0</v>
      </c>
      <c r="G133" s="20">
        <v>0</v>
      </c>
      <c r="H133" s="20">
        <v>1</v>
      </c>
      <c r="I133" s="18">
        <v>1.216</v>
      </c>
      <c r="J133" s="18">
        <v>8.533</v>
      </c>
      <c r="K133" s="21">
        <v>2</v>
      </c>
      <c r="L133" s="21">
        <v>2</v>
      </c>
      <c r="M133" s="21">
        <v>0</v>
      </c>
      <c r="N133" s="21">
        <v>0</v>
      </c>
      <c r="O133" s="21">
        <v>0</v>
      </c>
      <c r="P133" s="21">
        <v>4.46</v>
      </c>
      <c r="Q133" s="21">
        <v>0</v>
      </c>
      <c r="R133" s="21">
        <v>1</v>
      </c>
      <c r="S133" s="22"/>
      <c r="T133" s="22"/>
      <c r="U133" s="22"/>
      <c r="V133" s="22"/>
      <c r="W133" s="22"/>
    </row>
    <row r="134" ht="16.5" spans="1:23">
      <c r="A134" s="20">
        <v>961</v>
      </c>
      <c r="B134" s="20" t="s">
        <v>225</v>
      </c>
      <c r="C134" s="20">
        <v>4153.532</v>
      </c>
      <c r="D134" s="20">
        <v>5200.818</v>
      </c>
      <c r="E134" s="20">
        <v>0</v>
      </c>
      <c r="F134" s="20">
        <v>0</v>
      </c>
      <c r="G134" s="20">
        <v>0</v>
      </c>
      <c r="H134" s="20">
        <v>1</v>
      </c>
      <c r="I134" s="18">
        <v>13.747</v>
      </c>
      <c r="J134" s="18">
        <v>31.116</v>
      </c>
      <c r="K134" s="21">
        <v>4</v>
      </c>
      <c r="L134" s="21">
        <v>2</v>
      </c>
      <c r="M134" s="21">
        <v>-1</v>
      </c>
      <c r="N134" s="21">
        <v>1</v>
      </c>
      <c r="O134" s="21">
        <v>0</v>
      </c>
      <c r="P134" s="21">
        <v>-6.628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966</v>
      </c>
      <c r="B135" s="20" t="s">
        <v>226</v>
      </c>
      <c r="C135" s="20">
        <v>8252.128</v>
      </c>
      <c r="D135" s="20">
        <v>9249.071</v>
      </c>
      <c r="E135" s="20">
        <v>0</v>
      </c>
      <c r="F135" s="20">
        <v>0</v>
      </c>
      <c r="G135" s="20">
        <v>0</v>
      </c>
      <c r="H135" s="20">
        <v>1</v>
      </c>
      <c r="I135" s="18">
        <v>4.057</v>
      </c>
      <c r="J135" s="18">
        <v>14.398</v>
      </c>
      <c r="K135" s="21">
        <v>4</v>
      </c>
      <c r="L135" s="21">
        <v>2</v>
      </c>
      <c r="M135" s="21">
        <v>0</v>
      </c>
      <c r="N135" s="21">
        <v>1</v>
      </c>
      <c r="O135" s="21">
        <v>0</v>
      </c>
      <c r="P135" s="21">
        <v>1.777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979</v>
      </c>
      <c r="B136" s="20" t="s">
        <v>227</v>
      </c>
      <c r="C136" s="20">
        <v>5918.891</v>
      </c>
      <c r="D136" s="20">
        <v>7058.62</v>
      </c>
      <c r="E136" s="20">
        <v>0</v>
      </c>
      <c r="F136" s="20">
        <v>0</v>
      </c>
      <c r="G136" s="20">
        <v>0</v>
      </c>
      <c r="H136" s="20">
        <v>1</v>
      </c>
      <c r="I136" s="18">
        <v>11.846</v>
      </c>
      <c r="J136" s="18">
        <v>26.08</v>
      </c>
      <c r="K136" s="21">
        <v>3</v>
      </c>
      <c r="L136" s="21">
        <v>2</v>
      </c>
      <c r="M136" s="21">
        <v>0</v>
      </c>
      <c r="N136" s="21">
        <v>1</v>
      </c>
      <c r="O136" s="21">
        <v>0</v>
      </c>
      <c r="P136" s="21">
        <v>4.33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982</v>
      </c>
      <c r="B137" s="20" t="s">
        <v>228</v>
      </c>
      <c r="C137" s="20">
        <v>8295.708</v>
      </c>
      <c r="D137" s="20">
        <v>9414.178</v>
      </c>
      <c r="E137" s="20">
        <v>0</v>
      </c>
      <c r="F137" s="20">
        <v>0</v>
      </c>
      <c r="G137" s="20">
        <v>0</v>
      </c>
      <c r="H137" s="20">
        <v>1</v>
      </c>
      <c r="I137" s="18">
        <v>5.679</v>
      </c>
      <c r="J137" s="18">
        <v>16.885</v>
      </c>
      <c r="K137" s="21">
        <v>4</v>
      </c>
      <c r="L137" s="21">
        <v>2</v>
      </c>
      <c r="M137" s="21">
        <v>-1</v>
      </c>
      <c r="N137" s="21">
        <v>1</v>
      </c>
      <c r="O137" s="21">
        <v>0</v>
      </c>
      <c r="P137" s="21">
        <v>-2.813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985</v>
      </c>
      <c r="B138" s="20" t="s">
        <v>229</v>
      </c>
      <c r="C138" s="20">
        <v>5531.876</v>
      </c>
      <c r="D138" s="20">
        <v>6093.78</v>
      </c>
      <c r="E138" s="20">
        <v>0</v>
      </c>
      <c r="F138" s="20">
        <v>0</v>
      </c>
      <c r="G138" s="20">
        <v>0</v>
      </c>
      <c r="H138" s="20">
        <v>1</v>
      </c>
      <c r="I138" s="18">
        <v>2.643</v>
      </c>
      <c r="J138" s="18">
        <v>11.62</v>
      </c>
      <c r="K138" s="21">
        <v>3</v>
      </c>
      <c r="L138" s="21">
        <v>2</v>
      </c>
      <c r="M138" s="21">
        <v>0</v>
      </c>
      <c r="N138" s="21">
        <v>0</v>
      </c>
      <c r="O138" s="21">
        <v>0</v>
      </c>
      <c r="P138" s="21">
        <v>0.763</v>
      </c>
      <c r="Q138" s="21">
        <v>0</v>
      </c>
      <c r="R138" s="21">
        <v>1</v>
      </c>
      <c r="S138" s="22"/>
      <c r="T138" s="22"/>
      <c r="U138" s="22"/>
      <c r="V138" s="22"/>
      <c r="W138" s="22"/>
    </row>
    <row r="139" ht="16.5" spans="1:23">
      <c r="A139" s="20">
        <v>986</v>
      </c>
      <c r="B139" s="20" t="s">
        <v>230</v>
      </c>
      <c r="C139" s="20">
        <v>2183.219</v>
      </c>
      <c r="D139" s="20">
        <v>2462.282</v>
      </c>
      <c r="E139" s="20">
        <v>0</v>
      </c>
      <c r="F139" s="20">
        <v>0</v>
      </c>
      <c r="G139" s="20">
        <v>0</v>
      </c>
      <c r="H139" s="20">
        <v>1</v>
      </c>
      <c r="I139" s="18">
        <v>5.849</v>
      </c>
      <c r="J139" s="18">
        <v>16.519</v>
      </c>
      <c r="K139" s="21">
        <v>4</v>
      </c>
      <c r="L139" s="21">
        <v>0</v>
      </c>
      <c r="M139" s="21">
        <v>0</v>
      </c>
      <c r="N139" s="21">
        <v>0</v>
      </c>
      <c r="O139" s="21">
        <v>0</v>
      </c>
      <c r="P139" s="21">
        <v>-6.077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987</v>
      </c>
      <c r="B140" s="20" t="s">
        <v>231</v>
      </c>
      <c r="C140" s="20">
        <v>4156.322</v>
      </c>
      <c r="D140" s="20">
        <v>5148.631</v>
      </c>
      <c r="E140" s="20">
        <v>0</v>
      </c>
      <c r="F140" s="20">
        <v>0</v>
      </c>
      <c r="G140" s="20">
        <v>0</v>
      </c>
      <c r="H140" s="20">
        <v>1</v>
      </c>
      <c r="I140" s="18">
        <v>12.997</v>
      </c>
      <c r="J140" s="18">
        <v>29.765</v>
      </c>
      <c r="K140" s="21">
        <v>4</v>
      </c>
      <c r="L140" s="21">
        <v>2</v>
      </c>
      <c r="M140" s="21">
        <v>0</v>
      </c>
      <c r="N140" s="21">
        <v>1</v>
      </c>
      <c r="O140" s="21">
        <v>0</v>
      </c>
      <c r="P140" s="21">
        <v>-3.695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994</v>
      </c>
      <c r="B141" s="20" t="s">
        <v>232</v>
      </c>
      <c r="C141" s="20">
        <v>9393.876</v>
      </c>
      <c r="D141" s="20">
        <v>11479.417</v>
      </c>
      <c r="E141" s="20">
        <v>0</v>
      </c>
      <c r="F141" s="20">
        <v>0</v>
      </c>
      <c r="G141" s="20">
        <v>0</v>
      </c>
      <c r="H141" s="20">
        <v>1</v>
      </c>
      <c r="I141" s="18">
        <v>7.231</v>
      </c>
      <c r="J141" s="18">
        <v>24.085</v>
      </c>
      <c r="K141" s="21">
        <v>4</v>
      </c>
      <c r="L141" s="21">
        <v>2</v>
      </c>
      <c r="M141" s="21">
        <v>0</v>
      </c>
      <c r="N141" s="21">
        <v>0</v>
      </c>
      <c r="O141" s="21">
        <v>0</v>
      </c>
      <c r="P141" s="21">
        <v>-4.974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399001</v>
      </c>
      <c r="B142" s="20" t="s">
        <v>233</v>
      </c>
      <c r="C142" s="20">
        <v>12340.719</v>
      </c>
      <c r="D142" s="20">
        <v>14001.916</v>
      </c>
      <c r="E142" s="20">
        <v>0</v>
      </c>
      <c r="F142" s="20">
        <v>0</v>
      </c>
      <c r="G142" s="20">
        <v>0</v>
      </c>
      <c r="H142" s="20">
        <v>1</v>
      </c>
      <c r="I142" s="18">
        <v>1.436</v>
      </c>
      <c r="J142" s="18">
        <v>13.13</v>
      </c>
      <c r="K142" s="21">
        <v>4</v>
      </c>
      <c r="L142" s="21">
        <v>0</v>
      </c>
      <c r="M142" s="21">
        <v>0</v>
      </c>
      <c r="N142" s="21">
        <v>0</v>
      </c>
      <c r="O142" s="21">
        <v>0</v>
      </c>
      <c r="P142" s="21">
        <v>-7.587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399002</v>
      </c>
      <c r="B143" s="20" t="s">
        <v>234</v>
      </c>
      <c r="C143" s="20">
        <v>16546.84</v>
      </c>
      <c r="D143" s="20">
        <v>18772.949</v>
      </c>
      <c r="E143" s="20">
        <v>0</v>
      </c>
      <c r="F143" s="20">
        <v>0</v>
      </c>
      <c r="G143" s="20">
        <v>0</v>
      </c>
      <c r="H143" s="20">
        <v>1</v>
      </c>
      <c r="I143" s="18">
        <v>1.607</v>
      </c>
      <c r="J143" s="18">
        <v>13.274</v>
      </c>
      <c r="K143" s="21">
        <v>3</v>
      </c>
      <c r="L143" s="21">
        <v>2</v>
      </c>
      <c r="M143" s="21">
        <v>0</v>
      </c>
      <c r="N143" s="21">
        <v>0</v>
      </c>
      <c r="O143" s="21">
        <v>0</v>
      </c>
      <c r="P143" s="21">
        <v>-3.913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399007</v>
      </c>
      <c r="B144" s="20" t="s">
        <v>235</v>
      </c>
      <c r="C144" s="20">
        <v>5206.901</v>
      </c>
      <c r="D144" s="20">
        <v>5914.859</v>
      </c>
      <c r="E144" s="20">
        <v>0</v>
      </c>
      <c r="F144" s="20">
        <v>0</v>
      </c>
      <c r="G144" s="20">
        <v>0</v>
      </c>
      <c r="H144" s="20">
        <v>1</v>
      </c>
      <c r="I144" s="18">
        <v>0.299</v>
      </c>
      <c r="J144" s="18">
        <v>12.233</v>
      </c>
      <c r="K144" s="21">
        <v>1</v>
      </c>
      <c r="L144" s="21">
        <v>2</v>
      </c>
      <c r="M144" s="21">
        <v>0</v>
      </c>
      <c r="N144" s="21">
        <v>0</v>
      </c>
      <c r="O144" s="21">
        <v>0</v>
      </c>
      <c r="P144" s="21">
        <v>1.723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399008</v>
      </c>
      <c r="B145" s="20" t="s">
        <v>236</v>
      </c>
      <c r="C145" s="20">
        <v>1511.289</v>
      </c>
      <c r="D145" s="20">
        <v>1723.974</v>
      </c>
      <c r="E145" s="20">
        <v>0</v>
      </c>
      <c r="F145" s="20">
        <v>0</v>
      </c>
      <c r="G145" s="20">
        <v>0</v>
      </c>
      <c r="H145" s="20">
        <v>1</v>
      </c>
      <c r="I145" s="18">
        <v>0.615</v>
      </c>
      <c r="J145" s="18">
        <v>12.876</v>
      </c>
      <c r="K145" s="21">
        <v>3</v>
      </c>
      <c r="L145" s="21">
        <v>2</v>
      </c>
      <c r="M145" s="21">
        <v>0</v>
      </c>
      <c r="N145" s="21">
        <v>-1</v>
      </c>
      <c r="O145" s="21">
        <v>0</v>
      </c>
      <c r="P145" s="21">
        <v>1.61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399009</v>
      </c>
      <c r="B146" s="20" t="s">
        <v>237</v>
      </c>
      <c r="C146" s="20">
        <v>4675.725</v>
      </c>
      <c r="D146" s="20">
        <v>5509.316</v>
      </c>
      <c r="E146" s="20">
        <v>0</v>
      </c>
      <c r="F146" s="20">
        <v>0</v>
      </c>
      <c r="G146" s="20">
        <v>0</v>
      </c>
      <c r="H146" s="20">
        <v>1</v>
      </c>
      <c r="I146" s="18">
        <v>6.497</v>
      </c>
      <c r="J146" s="18">
        <v>20.644</v>
      </c>
      <c r="K146" s="21">
        <v>3</v>
      </c>
      <c r="L146" s="21">
        <v>2</v>
      </c>
      <c r="M146" s="21">
        <v>0</v>
      </c>
      <c r="N146" s="21">
        <v>0</v>
      </c>
      <c r="O146" s="21">
        <v>0</v>
      </c>
      <c r="P146" s="21">
        <v>1.048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399010</v>
      </c>
      <c r="B147" s="20" t="s">
        <v>238</v>
      </c>
      <c r="C147" s="20">
        <v>8122.181</v>
      </c>
      <c r="D147" s="20">
        <v>9177.652</v>
      </c>
      <c r="E147" s="20">
        <v>0</v>
      </c>
      <c r="F147" s="20">
        <v>0</v>
      </c>
      <c r="G147" s="20">
        <v>0</v>
      </c>
      <c r="H147" s="20">
        <v>1</v>
      </c>
      <c r="I147" s="18">
        <v>4.485</v>
      </c>
      <c r="J147" s="18">
        <v>15.47</v>
      </c>
      <c r="K147" s="21">
        <v>4</v>
      </c>
      <c r="L147" s="21">
        <v>2</v>
      </c>
      <c r="M147" s="21">
        <v>0</v>
      </c>
      <c r="N147" s="21">
        <v>0</v>
      </c>
      <c r="O147" s="21">
        <v>0</v>
      </c>
      <c r="P147" s="21">
        <v>-3.546</v>
      </c>
      <c r="Q147" s="21">
        <v>0</v>
      </c>
      <c r="R147" s="21">
        <v>1</v>
      </c>
      <c r="S147" s="22"/>
      <c r="T147" s="22"/>
      <c r="U147" s="22"/>
      <c r="V147" s="22"/>
      <c r="W147" s="22"/>
    </row>
    <row r="148" ht="16.5" spans="1:23">
      <c r="A148" s="20">
        <v>399011</v>
      </c>
      <c r="B148" s="20" t="s">
        <v>239</v>
      </c>
      <c r="C148" s="20">
        <v>6003.798</v>
      </c>
      <c r="D148" s="20">
        <v>6788.976</v>
      </c>
      <c r="E148" s="20">
        <v>0</v>
      </c>
      <c r="F148" s="20">
        <v>0</v>
      </c>
      <c r="G148" s="20">
        <v>0</v>
      </c>
      <c r="H148" s="20">
        <v>1</v>
      </c>
      <c r="I148" s="18">
        <v>1.842</v>
      </c>
      <c r="J148" s="18">
        <v>13.194</v>
      </c>
      <c r="K148" s="21">
        <v>3</v>
      </c>
      <c r="L148" s="21">
        <v>0</v>
      </c>
      <c r="M148" s="21">
        <v>0</v>
      </c>
      <c r="N148" s="21">
        <v>-1</v>
      </c>
      <c r="O148" s="21">
        <v>0</v>
      </c>
      <c r="P148" s="21">
        <v>-4.778</v>
      </c>
      <c r="Q148" s="21">
        <v>0</v>
      </c>
      <c r="R148" s="21">
        <v>-1</v>
      </c>
      <c r="S148" s="22"/>
      <c r="T148" s="22"/>
      <c r="U148" s="22"/>
      <c r="V148" s="22"/>
      <c r="W148" s="22"/>
    </row>
    <row r="149" ht="16.5" spans="1:23">
      <c r="A149" s="20">
        <v>399013</v>
      </c>
      <c r="B149" s="20" t="s">
        <v>240</v>
      </c>
      <c r="C149" s="20">
        <v>5135.013</v>
      </c>
      <c r="D149" s="20">
        <v>5706.543</v>
      </c>
      <c r="E149" s="20">
        <v>0</v>
      </c>
      <c r="F149" s="20">
        <v>0</v>
      </c>
      <c r="G149" s="20">
        <v>0</v>
      </c>
      <c r="H149" s="20">
        <v>1</v>
      </c>
      <c r="I149" s="18">
        <v>1.449</v>
      </c>
      <c r="J149" s="18">
        <v>11.319</v>
      </c>
      <c r="K149" s="21">
        <v>3</v>
      </c>
      <c r="L149" s="21">
        <v>0</v>
      </c>
      <c r="M149" s="21">
        <v>0</v>
      </c>
      <c r="N149" s="21">
        <v>-1</v>
      </c>
      <c r="O149" s="21">
        <v>0</v>
      </c>
      <c r="P149" s="21">
        <v>-4.612</v>
      </c>
      <c r="Q149" s="21">
        <v>0</v>
      </c>
      <c r="R149" s="21">
        <v>-1</v>
      </c>
      <c r="S149" s="22"/>
      <c r="T149" s="22"/>
      <c r="U149" s="22"/>
      <c r="V149" s="22"/>
      <c r="W149" s="22"/>
    </row>
    <row r="150" ht="16.5" spans="1:23">
      <c r="A150" s="20">
        <v>399015</v>
      </c>
      <c r="B150" s="20" t="s">
        <v>241</v>
      </c>
      <c r="C150" s="20">
        <v>2746.834</v>
      </c>
      <c r="D150" s="20">
        <v>3101.19</v>
      </c>
      <c r="E150" s="20">
        <v>0</v>
      </c>
      <c r="F150" s="20">
        <v>0</v>
      </c>
      <c r="G150" s="20">
        <v>0</v>
      </c>
      <c r="H150" s="20">
        <v>1</v>
      </c>
      <c r="I150" s="18">
        <v>2.8</v>
      </c>
      <c r="J150" s="18">
        <v>13.906</v>
      </c>
      <c r="K150" s="21">
        <v>3</v>
      </c>
      <c r="L150" s="21">
        <v>0</v>
      </c>
      <c r="M150" s="21">
        <v>0</v>
      </c>
      <c r="N150" s="21">
        <v>-1</v>
      </c>
      <c r="O150" s="21">
        <v>0</v>
      </c>
      <c r="P150" s="21">
        <v>-5.242</v>
      </c>
      <c r="Q150" s="21">
        <v>0</v>
      </c>
      <c r="R150" s="21">
        <v>-1</v>
      </c>
      <c r="S150" s="22"/>
      <c r="T150" s="22"/>
      <c r="U150" s="22"/>
      <c r="V150" s="22"/>
      <c r="W150" s="22"/>
    </row>
    <row r="151" ht="16.5" spans="1:23">
      <c r="A151" s="20">
        <v>399016</v>
      </c>
      <c r="B151" s="20" t="s">
        <v>242</v>
      </c>
      <c r="C151" s="20">
        <v>5155.833</v>
      </c>
      <c r="D151" s="20">
        <v>6106.333</v>
      </c>
      <c r="E151" s="20">
        <v>0</v>
      </c>
      <c r="F151" s="20">
        <v>0</v>
      </c>
      <c r="G151" s="20">
        <v>0</v>
      </c>
      <c r="H151" s="20">
        <v>1</v>
      </c>
      <c r="I151" s="18">
        <v>1.307</v>
      </c>
      <c r="J151" s="18">
        <v>16.669</v>
      </c>
      <c r="K151" s="21">
        <v>1</v>
      </c>
      <c r="L151" s="21">
        <v>1</v>
      </c>
      <c r="M151" s="21">
        <v>1</v>
      </c>
      <c r="N151" s="21">
        <v>-1</v>
      </c>
      <c r="O151" s="21">
        <v>0</v>
      </c>
      <c r="P151" s="21">
        <v>-2.109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399017</v>
      </c>
      <c r="B152" s="20" t="s">
        <v>243</v>
      </c>
      <c r="C152" s="20">
        <v>4427.593</v>
      </c>
      <c r="D152" s="20">
        <v>5169.677</v>
      </c>
      <c r="E152" s="20">
        <v>0</v>
      </c>
      <c r="F152" s="20">
        <v>0</v>
      </c>
      <c r="G152" s="20">
        <v>0</v>
      </c>
      <c r="H152" s="20">
        <v>1</v>
      </c>
      <c r="I152" s="18">
        <v>0.381</v>
      </c>
      <c r="J152" s="18">
        <v>14.681</v>
      </c>
      <c r="K152" s="21">
        <v>4</v>
      </c>
      <c r="L152" s="21">
        <v>0</v>
      </c>
      <c r="M152" s="21">
        <v>0</v>
      </c>
      <c r="N152" s="21">
        <v>-1</v>
      </c>
      <c r="O152" s="21">
        <v>0</v>
      </c>
      <c r="P152" s="21">
        <v>-5.322</v>
      </c>
      <c r="Q152" s="21">
        <v>0</v>
      </c>
      <c r="R152" s="21">
        <v>-1</v>
      </c>
      <c r="S152" s="22"/>
      <c r="T152" s="22"/>
      <c r="U152" s="22"/>
      <c r="V152" s="22"/>
      <c r="W152" s="22"/>
    </row>
    <row r="153" ht="16.5" spans="1:23">
      <c r="A153" s="20">
        <v>399018</v>
      </c>
      <c r="B153" s="20" t="s">
        <v>244</v>
      </c>
      <c r="C153" s="20">
        <v>5330.189</v>
      </c>
      <c r="D153" s="20">
        <v>6283.273</v>
      </c>
      <c r="E153" s="20">
        <v>0</v>
      </c>
      <c r="F153" s="20">
        <v>0</v>
      </c>
      <c r="G153" s="20">
        <v>0</v>
      </c>
      <c r="H153" s="20">
        <v>1</v>
      </c>
      <c r="I153" s="18">
        <v>3.141</v>
      </c>
      <c r="J153" s="18">
        <v>17.833</v>
      </c>
      <c r="K153" s="21">
        <v>3</v>
      </c>
      <c r="L153" s="21">
        <v>0</v>
      </c>
      <c r="M153" s="21">
        <v>0</v>
      </c>
      <c r="N153" s="21">
        <v>-1</v>
      </c>
      <c r="O153" s="21">
        <v>0</v>
      </c>
      <c r="P153" s="21">
        <v>-4.254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399019</v>
      </c>
      <c r="B154" s="20" t="s">
        <v>245</v>
      </c>
      <c r="C154" s="20">
        <v>4166.366</v>
      </c>
      <c r="D154" s="20">
        <v>4803.453</v>
      </c>
      <c r="E154" s="20">
        <v>0</v>
      </c>
      <c r="F154" s="20">
        <v>0</v>
      </c>
      <c r="G154" s="20">
        <v>0</v>
      </c>
      <c r="H154" s="20">
        <v>1</v>
      </c>
      <c r="I154" s="18">
        <v>1.224</v>
      </c>
      <c r="J154" s="18">
        <v>14.325</v>
      </c>
      <c r="K154" s="21">
        <v>3</v>
      </c>
      <c r="L154" s="21">
        <v>0</v>
      </c>
      <c r="M154" s="21">
        <v>0</v>
      </c>
      <c r="N154" s="21">
        <v>-1</v>
      </c>
      <c r="O154" s="21">
        <v>0</v>
      </c>
      <c r="P154" s="21">
        <v>-3.84</v>
      </c>
      <c r="Q154" s="21">
        <v>0</v>
      </c>
      <c r="R154" s="21">
        <v>-1</v>
      </c>
      <c r="S154" s="22"/>
      <c r="T154" s="22"/>
      <c r="U154" s="22"/>
      <c r="V154" s="22"/>
      <c r="W154" s="22"/>
    </row>
    <row r="155" ht="16.5" spans="1:23">
      <c r="A155" s="20">
        <v>399020</v>
      </c>
      <c r="B155" s="20" t="s">
        <v>246</v>
      </c>
      <c r="C155" s="20">
        <v>1635.222</v>
      </c>
      <c r="D155" s="20">
        <v>1880.746</v>
      </c>
      <c r="E155" s="20">
        <v>0</v>
      </c>
      <c r="F155" s="20">
        <v>0</v>
      </c>
      <c r="G155" s="20">
        <v>0</v>
      </c>
      <c r="H155" s="20">
        <v>1</v>
      </c>
      <c r="I155" s="18">
        <v>2.872</v>
      </c>
      <c r="J155" s="18">
        <v>15.551</v>
      </c>
      <c r="K155" s="21">
        <v>4</v>
      </c>
      <c r="L155" s="21">
        <v>0</v>
      </c>
      <c r="M155" s="21">
        <v>0</v>
      </c>
      <c r="N155" s="21">
        <v>-1</v>
      </c>
      <c r="O155" s="21">
        <v>0</v>
      </c>
      <c r="P155" s="21">
        <v>-6.968</v>
      </c>
      <c r="Q155" s="21">
        <v>0</v>
      </c>
      <c r="R155" s="21">
        <v>-1</v>
      </c>
      <c r="S155" s="22"/>
      <c r="T155" s="22"/>
      <c r="U155" s="22"/>
      <c r="V155" s="22"/>
      <c r="W155" s="22"/>
    </row>
    <row r="156" ht="16.5" spans="1:23">
      <c r="A156" s="20">
        <v>399100</v>
      </c>
      <c r="B156" s="20" t="s">
        <v>247</v>
      </c>
      <c r="C156" s="20">
        <v>11066.437</v>
      </c>
      <c r="D156" s="20">
        <v>12316.092</v>
      </c>
      <c r="E156" s="20">
        <v>0</v>
      </c>
      <c r="F156" s="20">
        <v>0</v>
      </c>
      <c r="G156" s="20">
        <v>0</v>
      </c>
      <c r="H156" s="20">
        <v>1</v>
      </c>
      <c r="I156" s="18">
        <v>2.461</v>
      </c>
      <c r="J156" s="18">
        <v>12.357</v>
      </c>
      <c r="K156" s="21">
        <v>4</v>
      </c>
      <c r="L156" s="21">
        <v>0</v>
      </c>
      <c r="M156" s="21">
        <v>0</v>
      </c>
      <c r="N156" s="21">
        <v>0</v>
      </c>
      <c r="O156" s="21">
        <v>0</v>
      </c>
      <c r="P156" s="21">
        <v>-2.94</v>
      </c>
      <c r="Q156" s="21">
        <v>0</v>
      </c>
      <c r="R156" s="21">
        <v>-1</v>
      </c>
      <c r="S156" s="22"/>
      <c r="T156" s="22"/>
      <c r="U156" s="22"/>
      <c r="V156" s="22"/>
      <c r="W156" s="22"/>
    </row>
    <row r="157" ht="16.5" spans="1:23">
      <c r="A157" s="20">
        <v>399101</v>
      </c>
      <c r="B157" s="20" t="s">
        <v>248</v>
      </c>
      <c r="C157" s="20">
        <v>13392.85</v>
      </c>
      <c r="D157" s="20">
        <v>15000.472</v>
      </c>
      <c r="E157" s="20">
        <v>0</v>
      </c>
      <c r="F157" s="20">
        <v>0</v>
      </c>
      <c r="G157" s="20">
        <v>0</v>
      </c>
      <c r="H157" s="20">
        <v>1</v>
      </c>
      <c r="I157" s="18">
        <v>1.943</v>
      </c>
      <c r="J157" s="18">
        <v>12.452</v>
      </c>
      <c r="K157" s="21">
        <v>3</v>
      </c>
      <c r="L157" s="21">
        <v>0</v>
      </c>
      <c r="M157" s="21">
        <v>0</v>
      </c>
      <c r="N157" s="21">
        <v>-1</v>
      </c>
      <c r="O157" s="21">
        <v>0</v>
      </c>
      <c r="P157" s="21">
        <v>-4.407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399102</v>
      </c>
      <c r="B158" s="20" t="s">
        <v>249</v>
      </c>
      <c r="C158" s="20">
        <v>3587.356</v>
      </c>
      <c r="D158" s="20">
        <v>4089.334</v>
      </c>
      <c r="E158" s="20">
        <v>0</v>
      </c>
      <c r="F158" s="20">
        <v>0</v>
      </c>
      <c r="G158" s="20">
        <v>0</v>
      </c>
      <c r="H158" s="20">
        <v>1</v>
      </c>
      <c r="I158" s="18">
        <v>1.336</v>
      </c>
      <c r="J158" s="18">
        <v>13.447</v>
      </c>
      <c r="K158" s="21">
        <v>4</v>
      </c>
      <c r="L158" s="21">
        <v>0</v>
      </c>
      <c r="M158" s="21">
        <v>0</v>
      </c>
      <c r="N158" s="21">
        <v>0</v>
      </c>
      <c r="O158" s="21">
        <v>0</v>
      </c>
      <c r="P158" s="21">
        <v>-9.016</v>
      </c>
      <c r="Q158" s="21">
        <v>0</v>
      </c>
      <c r="R158" s="21">
        <v>-1</v>
      </c>
      <c r="S158" s="22"/>
      <c r="T158" s="22"/>
      <c r="U158" s="22"/>
      <c r="V158" s="22"/>
      <c r="W158" s="22"/>
    </row>
    <row r="159" ht="16.5" spans="1:23">
      <c r="A159" s="20">
        <v>399103</v>
      </c>
      <c r="B159" s="20" t="s">
        <v>250</v>
      </c>
      <c r="C159" s="20">
        <v>8627.564</v>
      </c>
      <c r="D159" s="20">
        <v>9469.657</v>
      </c>
      <c r="E159" s="20">
        <v>0</v>
      </c>
      <c r="F159" s="20">
        <v>0</v>
      </c>
      <c r="G159" s="20">
        <v>0</v>
      </c>
      <c r="H159" s="20">
        <v>1</v>
      </c>
      <c r="I159" s="18">
        <v>0.47</v>
      </c>
      <c r="J159" s="18">
        <v>9.32</v>
      </c>
      <c r="K159" s="21">
        <v>4</v>
      </c>
      <c r="L159" s="21">
        <v>0</v>
      </c>
      <c r="M159" s="21">
        <v>0</v>
      </c>
      <c r="N159" s="21">
        <v>0</v>
      </c>
      <c r="O159" s="21">
        <v>0</v>
      </c>
      <c r="P159" s="21">
        <v>-3.562</v>
      </c>
      <c r="Q159" s="21">
        <v>0</v>
      </c>
      <c r="R159" s="21">
        <v>-1</v>
      </c>
      <c r="S159" s="22"/>
      <c r="T159" s="22"/>
      <c r="U159" s="22"/>
      <c r="V159" s="22"/>
      <c r="W159" s="22"/>
    </row>
    <row r="160" ht="16.5" spans="1:23">
      <c r="A160" s="20">
        <v>399106</v>
      </c>
      <c r="B160" s="20" t="s">
        <v>251</v>
      </c>
      <c r="C160" s="20">
        <v>2350.874</v>
      </c>
      <c r="D160" s="20">
        <v>2613.356</v>
      </c>
      <c r="E160" s="20">
        <v>0</v>
      </c>
      <c r="F160" s="20">
        <v>0</v>
      </c>
      <c r="G160" s="20">
        <v>0</v>
      </c>
      <c r="H160" s="20">
        <v>1</v>
      </c>
      <c r="I160" s="18">
        <v>2.622</v>
      </c>
      <c r="J160" s="18">
        <v>12.403</v>
      </c>
      <c r="K160" s="21">
        <v>4</v>
      </c>
      <c r="L160" s="21">
        <v>0</v>
      </c>
      <c r="M160" s="21">
        <v>0</v>
      </c>
      <c r="N160" s="21">
        <v>0</v>
      </c>
      <c r="O160" s="21">
        <v>0</v>
      </c>
      <c r="P160" s="21">
        <v>-2.452</v>
      </c>
      <c r="Q160" s="21">
        <v>0</v>
      </c>
      <c r="R160" s="21">
        <v>-1</v>
      </c>
      <c r="S160" s="22"/>
      <c r="T160" s="22"/>
      <c r="U160" s="22"/>
      <c r="V160" s="22"/>
      <c r="W160" s="22"/>
    </row>
    <row r="161" ht="16.5" spans="1:23">
      <c r="A161" s="20">
        <v>399107</v>
      </c>
      <c r="B161" s="20" t="s">
        <v>252</v>
      </c>
      <c r="C161" s="20">
        <v>2459.442</v>
      </c>
      <c r="D161" s="20">
        <v>2734.313</v>
      </c>
      <c r="E161" s="20">
        <v>0</v>
      </c>
      <c r="F161" s="20">
        <v>0</v>
      </c>
      <c r="G161" s="20">
        <v>0</v>
      </c>
      <c r="H161" s="20">
        <v>1</v>
      </c>
      <c r="I161" s="18">
        <v>2.63</v>
      </c>
      <c r="J161" s="18">
        <v>12.419</v>
      </c>
      <c r="K161" s="21">
        <v>3</v>
      </c>
      <c r="L161" s="21">
        <v>1</v>
      </c>
      <c r="M161" s="21">
        <v>0</v>
      </c>
      <c r="N161" s="21">
        <v>0</v>
      </c>
      <c r="O161" s="21">
        <v>0</v>
      </c>
      <c r="P161" s="21">
        <v>-4.666</v>
      </c>
      <c r="Q161" s="21">
        <v>0</v>
      </c>
      <c r="R161" s="21">
        <v>-1</v>
      </c>
      <c r="S161" s="22"/>
      <c r="T161" s="22"/>
      <c r="U161" s="22"/>
      <c r="V161" s="22"/>
      <c r="W161" s="22"/>
    </row>
    <row r="162" ht="16.5" spans="1:23">
      <c r="A162" s="20">
        <v>399232</v>
      </c>
      <c r="B162" s="20" t="s">
        <v>253</v>
      </c>
      <c r="C162" s="20">
        <v>3348.772</v>
      </c>
      <c r="D162" s="20">
        <v>4333.069</v>
      </c>
      <c r="E162" s="20">
        <v>0</v>
      </c>
      <c r="F162" s="20">
        <v>0</v>
      </c>
      <c r="G162" s="20">
        <v>0</v>
      </c>
      <c r="H162" s="20">
        <v>1</v>
      </c>
      <c r="I162" s="18">
        <v>21.91</v>
      </c>
      <c r="J162" s="18">
        <v>39.649</v>
      </c>
      <c r="K162" s="21">
        <v>4</v>
      </c>
      <c r="L162" s="21">
        <v>0</v>
      </c>
      <c r="M162" s="21">
        <v>0</v>
      </c>
      <c r="N162" s="21">
        <v>0</v>
      </c>
      <c r="O162" s="21">
        <v>0</v>
      </c>
      <c r="P162" s="21">
        <v>-4.447</v>
      </c>
      <c r="Q162" s="21">
        <v>0</v>
      </c>
      <c r="R162" s="21">
        <v>-1</v>
      </c>
      <c r="S162" s="22"/>
      <c r="T162" s="22"/>
      <c r="U162" s="22"/>
      <c r="V162" s="22"/>
      <c r="W162" s="22"/>
    </row>
    <row r="163" ht="16.5" spans="1:23">
      <c r="A163" s="20">
        <v>399233</v>
      </c>
      <c r="B163" s="20" t="s">
        <v>254</v>
      </c>
      <c r="C163" s="20">
        <v>3148.703</v>
      </c>
      <c r="D163" s="20">
        <v>3573.347</v>
      </c>
      <c r="E163" s="20">
        <v>0</v>
      </c>
      <c r="F163" s="20">
        <v>0</v>
      </c>
      <c r="G163" s="20">
        <v>0</v>
      </c>
      <c r="H163" s="20">
        <v>1</v>
      </c>
      <c r="I163" s="18">
        <v>2.868</v>
      </c>
      <c r="J163" s="18">
        <v>14.411</v>
      </c>
      <c r="K163" s="21">
        <v>4</v>
      </c>
      <c r="L163" s="21">
        <v>0</v>
      </c>
      <c r="M163" s="21">
        <v>0</v>
      </c>
      <c r="N163" s="21">
        <v>0</v>
      </c>
      <c r="O163" s="21">
        <v>0</v>
      </c>
      <c r="P163" s="21">
        <v>-3.665</v>
      </c>
      <c r="Q163" s="21">
        <v>0</v>
      </c>
      <c r="R163" s="21">
        <v>-1</v>
      </c>
      <c r="S163" s="22"/>
      <c r="T163" s="22"/>
      <c r="U163" s="22"/>
      <c r="V163" s="22"/>
      <c r="W163" s="22"/>
    </row>
    <row r="164" ht="16.5" spans="1:23">
      <c r="A164" s="20">
        <v>399234</v>
      </c>
      <c r="B164" s="20" t="s">
        <v>255</v>
      </c>
      <c r="C164" s="20">
        <v>890.584</v>
      </c>
      <c r="D164" s="20">
        <v>998.636</v>
      </c>
      <c r="E164" s="20">
        <v>0</v>
      </c>
      <c r="F164" s="20">
        <v>0</v>
      </c>
      <c r="G164" s="20">
        <v>0</v>
      </c>
      <c r="H164" s="20">
        <v>1</v>
      </c>
      <c r="I164" s="18">
        <v>0.545</v>
      </c>
      <c r="J164" s="18">
        <v>11.306</v>
      </c>
      <c r="K164" s="21">
        <v>4</v>
      </c>
      <c r="L164" s="21">
        <v>2</v>
      </c>
      <c r="M164" s="21">
        <v>0</v>
      </c>
      <c r="N164" s="21">
        <v>0</v>
      </c>
      <c r="O164" s="21">
        <v>0</v>
      </c>
      <c r="P164" s="21">
        <v>-25.001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399242</v>
      </c>
      <c r="B165" s="20" t="s">
        <v>256</v>
      </c>
      <c r="C165" s="20">
        <v>1292.697</v>
      </c>
      <c r="D165" s="20">
        <v>1568.149</v>
      </c>
      <c r="E165" s="20">
        <v>0</v>
      </c>
      <c r="F165" s="20">
        <v>0</v>
      </c>
      <c r="G165" s="20">
        <v>0</v>
      </c>
      <c r="H165" s="20">
        <v>1</v>
      </c>
      <c r="I165" s="18">
        <v>12.174</v>
      </c>
      <c r="J165" s="18">
        <v>27.601</v>
      </c>
      <c r="K165" s="21">
        <v>4</v>
      </c>
      <c r="L165" s="21">
        <v>2</v>
      </c>
      <c r="M165" s="21">
        <v>-1</v>
      </c>
      <c r="N165" s="21">
        <v>1</v>
      </c>
      <c r="O165" s="21">
        <v>0</v>
      </c>
      <c r="P165" s="21">
        <v>-39.834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399263</v>
      </c>
      <c r="B166" s="20" t="s">
        <v>257</v>
      </c>
      <c r="C166" s="20">
        <v>2782.677</v>
      </c>
      <c r="D166" s="20">
        <v>3472.758</v>
      </c>
      <c r="E166" s="20">
        <v>0</v>
      </c>
      <c r="F166" s="20">
        <v>0</v>
      </c>
      <c r="G166" s="20">
        <v>0</v>
      </c>
      <c r="H166" s="20">
        <v>1</v>
      </c>
      <c r="I166" s="18">
        <v>7.329</v>
      </c>
      <c r="J166" s="18">
        <v>25.744</v>
      </c>
      <c r="K166" s="21">
        <v>3</v>
      </c>
      <c r="L166" s="21">
        <v>2</v>
      </c>
      <c r="M166" s="21">
        <v>0</v>
      </c>
      <c r="N166" s="21">
        <v>0</v>
      </c>
      <c r="O166" s="21">
        <v>0</v>
      </c>
      <c r="P166" s="21">
        <v>5.971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399267</v>
      </c>
      <c r="B167" s="20" t="s">
        <v>258</v>
      </c>
      <c r="C167" s="20">
        <v>1976.043</v>
      </c>
      <c r="D167" s="20">
        <v>2363.958</v>
      </c>
      <c r="E167" s="20">
        <v>0</v>
      </c>
      <c r="F167" s="20">
        <v>0</v>
      </c>
      <c r="G167" s="20">
        <v>0</v>
      </c>
      <c r="H167" s="20">
        <v>1</v>
      </c>
      <c r="I167" s="18">
        <v>7.673</v>
      </c>
      <c r="J167" s="18">
        <v>22.824</v>
      </c>
      <c r="K167" s="21">
        <v>4</v>
      </c>
      <c r="L167" s="21">
        <v>2</v>
      </c>
      <c r="M167" s="21">
        <v>0</v>
      </c>
      <c r="N167" s="21">
        <v>1</v>
      </c>
      <c r="O167" s="21">
        <v>0</v>
      </c>
      <c r="P167" s="21">
        <v>19.929</v>
      </c>
      <c r="Q167" s="21">
        <v>0</v>
      </c>
      <c r="R167" s="21">
        <v>1</v>
      </c>
      <c r="S167" s="22"/>
      <c r="T167" s="22"/>
      <c r="U167" s="22"/>
      <c r="V167" s="22"/>
      <c r="W167" s="22"/>
    </row>
    <row r="168" ht="16.5" spans="1:23">
      <c r="A168" s="20">
        <v>399268</v>
      </c>
      <c r="B168" s="20" t="s">
        <v>259</v>
      </c>
      <c r="C168" s="20">
        <v>1845.628</v>
      </c>
      <c r="D168" s="20">
        <v>2189.751</v>
      </c>
      <c r="E168" s="20">
        <v>0</v>
      </c>
      <c r="F168" s="20">
        <v>0</v>
      </c>
      <c r="G168" s="20">
        <v>0</v>
      </c>
      <c r="H168" s="20">
        <v>1</v>
      </c>
      <c r="I168" s="18">
        <v>7.727</v>
      </c>
      <c r="J168" s="18">
        <v>22.227</v>
      </c>
      <c r="K168" s="21">
        <v>1</v>
      </c>
      <c r="L168" s="21">
        <v>1</v>
      </c>
      <c r="M168" s="21">
        <v>1</v>
      </c>
      <c r="N168" s="21">
        <v>0</v>
      </c>
      <c r="O168" s="21">
        <v>0</v>
      </c>
      <c r="P168" s="21">
        <v>-6.686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399274</v>
      </c>
      <c r="B169" s="20" t="s">
        <v>260</v>
      </c>
      <c r="C169" s="20">
        <v>5174.706</v>
      </c>
      <c r="D169" s="20">
        <v>6244.923</v>
      </c>
      <c r="E169" s="20">
        <v>0</v>
      </c>
      <c r="F169" s="20">
        <v>0</v>
      </c>
      <c r="G169" s="20">
        <v>0</v>
      </c>
      <c r="H169" s="20">
        <v>1</v>
      </c>
      <c r="I169" s="18">
        <v>1.773</v>
      </c>
      <c r="J169" s="18">
        <v>18.607</v>
      </c>
      <c r="K169" s="21">
        <v>4</v>
      </c>
      <c r="L169" s="21">
        <v>2</v>
      </c>
      <c r="M169" s="21">
        <v>0</v>
      </c>
      <c r="N169" s="21">
        <v>1</v>
      </c>
      <c r="O169" s="21">
        <v>0</v>
      </c>
      <c r="P169" s="21">
        <v>-71.462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399278</v>
      </c>
      <c r="B170" s="20" t="s">
        <v>261</v>
      </c>
      <c r="C170" s="20">
        <v>1936.474</v>
      </c>
      <c r="D170" s="20">
        <v>2215.939</v>
      </c>
      <c r="E170" s="20">
        <v>0</v>
      </c>
      <c r="F170" s="20">
        <v>0</v>
      </c>
      <c r="G170" s="20">
        <v>0</v>
      </c>
      <c r="H170" s="20">
        <v>1</v>
      </c>
      <c r="I170" s="18">
        <v>1.291</v>
      </c>
      <c r="J170" s="18">
        <v>13.74</v>
      </c>
      <c r="K170" s="21">
        <v>3</v>
      </c>
      <c r="L170" s="21">
        <v>0</v>
      </c>
      <c r="M170" s="21">
        <v>0</v>
      </c>
      <c r="N170" s="21">
        <v>-1</v>
      </c>
      <c r="O170" s="21">
        <v>0</v>
      </c>
      <c r="P170" s="21">
        <v>-15.501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0">
        <v>399279</v>
      </c>
      <c r="B171" s="20" t="s">
        <v>262</v>
      </c>
      <c r="C171" s="20">
        <v>4236.302</v>
      </c>
      <c r="D171" s="20">
        <v>5218.432</v>
      </c>
      <c r="E171" s="20">
        <v>0</v>
      </c>
      <c r="F171" s="20">
        <v>0</v>
      </c>
      <c r="G171" s="20">
        <v>0</v>
      </c>
      <c r="H171" s="20">
        <v>1</v>
      </c>
      <c r="I171" s="18">
        <v>3.073</v>
      </c>
      <c r="J171" s="18">
        <v>21.315</v>
      </c>
      <c r="K171" s="21">
        <v>4</v>
      </c>
      <c r="L171" s="21">
        <v>2</v>
      </c>
      <c r="M171" s="21">
        <v>0</v>
      </c>
      <c r="N171" s="21">
        <v>0</v>
      </c>
      <c r="O171" s="21">
        <v>0</v>
      </c>
      <c r="P171" s="21">
        <v>-8.512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399285</v>
      </c>
      <c r="B172" s="20" t="s">
        <v>263</v>
      </c>
      <c r="C172" s="20">
        <v>5326.246</v>
      </c>
      <c r="D172" s="20">
        <v>6504.746</v>
      </c>
      <c r="E172" s="20">
        <v>0</v>
      </c>
      <c r="F172" s="20">
        <v>0</v>
      </c>
      <c r="G172" s="20">
        <v>0</v>
      </c>
      <c r="H172" s="20">
        <v>1</v>
      </c>
      <c r="I172" s="18">
        <v>4.494</v>
      </c>
      <c r="J172" s="18">
        <v>21.798</v>
      </c>
      <c r="K172" s="21">
        <v>1</v>
      </c>
      <c r="L172" s="21">
        <v>1</v>
      </c>
      <c r="M172" s="21">
        <v>1</v>
      </c>
      <c r="N172" s="21">
        <v>0</v>
      </c>
      <c r="O172" s="21">
        <v>0</v>
      </c>
      <c r="P172" s="21">
        <v>-1.65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399289</v>
      </c>
      <c r="B173" s="20" t="s">
        <v>264</v>
      </c>
      <c r="C173" s="20">
        <v>120.114</v>
      </c>
      <c r="D173" s="20">
        <v>121.042</v>
      </c>
      <c r="E173" s="20">
        <v>0</v>
      </c>
      <c r="F173" s="20">
        <v>0</v>
      </c>
      <c r="G173" s="20">
        <v>0</v>
      </c>
      <c r="H173" s="20">
        <v>1</v>
      </c>
      <c r="I173" s="18">
        <v>0.098</v>
      </c>
      <c r="J173" s="18">
        <v>0.864</v>
      </c>
      <c r="K173" s="21">
        <v>4</v>
      </c>
      <c r="L173" s="21">
        <v>2</v>
      </c>
      <c r="M173" s="21">
        <v>0</v>
      </c>
      <c r="N173" s="21">
        <v>1</v>
      </c>
      <c r="O173" s="21">
        <v>0</v>
      </c>
      <c r="P173" s="21">
        <v>19.349</v>
      </c>
      <c r="Q173" s="21">
        <v>0</v>
      </c>
      <c r="R173" s="21">
        <v>1</v>
      </c>
      <c r="S173" s="22"/>
      <c r="T173" s="22"/>
      <c r="U173" s="22"/>
      <c r="V173" s="22"/>
      <c r="W173" s="22"/>
    </row>
    <row r="174" ht="16.5" spans="1:23">
      <c r="A174" s="20">
        <v>399290</v>
      </c>
      <c r="B174" s="20" t="s">
        <v>265</v>
      </c>
      <c r="C174" s="20">
        <v>182.53</v>
      </c>
      <c r="D174" s="20">
        <v>197.567</v>
      </c>
      <c r="E174" s="20">
        <v>0</v>
      </c>
      <c r="F174" s="20">
        <v>0</v>
      </c>
      <c r="G174" s="20">
        <v>0</v>
      </c>
      <c r="H174" s="20">
        <v>1</v>
      </c>
      <c r="I174" s="18">
        <v>1.125</v>
      </c>
      <c r="J174" s="18">
        <v>8.651</v>
      </c>
      <c r="K174" s="21">
        <v>4</v>
      </c>
      <c r="L174" s="21">
        <v>2</v>
      </c>
      <c r="M174" s="21">
        <v>0</v>
      </c>
      <c r="N174" s="21">
        <v>1</v>
      </c>
      <c r="O174" s="21">
        <v>0</v>
      </c>
      <c r="P174" s="21">
        <v>-57.672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399291</v>
      </c>
      <c r="B175" s="20" t="s">
        <v>266</v>
      </c>
      <c r="C175" s="20">
        <v>4114.531</v>
      </c>
      <c r="D175" s="20">
        <v>4767.938</v>
      </c>
      <c r="E175" s="20">
        <v>0</v>
      </c>
      <c r="F175" s="20">
        <v>0</v>
      </c>
      <c r="G175" s="20">
        <v>0</v>
      </c>
      <c r="H175" s="20">
        <v>1</v>
      </c>
      <c r="I175" s="18">
        <v>1.504</v>
      </c>
      <c r="J175" s="18">
        <v>15.002</v>
      </c>
      <c r="K175" s="21">
        <v>4</v>
      </c>
      <c r="L175" s="21">
        <v>2</v>
      </c>
      <c r="M175" s="21">
        <v>0</v>
      </c>
      <c r="N175" s="21">
        <v>1</v>
      </c>
      <c r="O175" s="21">
        <v>0</v>
      </c>
      <c r="P175" s="21">
        <v>1.012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0">
        <v>399292</v>
      </c>
      <c r="B176" s="20" t="s">
        <v>267</v>
      </c>
      <c r="C176" s="20">
        <v>1357.451</v>
      </c>
      <c r="D176" s="20">
        <v>1537.086</v>
      </c>
      <c r="E176" s="20">
        <v>0</v>
      </c>
      <c r="F176" s="20">
        <v>0</v>
      </c>
      <c r="G176" s="20">
        <v>0</v>
      </c>
      <c r="H176" s="20">
        <v>1</v>
      </c>
      <c r="I176" s="18">
        <v>4.382</v>
      </c>
      <c r="J176" s="18">
        <v>15.556</v>
      </c>
      <c r="K176" s="21">
        <v>2</v>
      </c>
      <c r="L176" s="21">
        <v>2</v>
      </c>
      <c r="M176" s="21">
        <v>0</v>
      </c>
      <c r="N176" s="21">
        <v>1</v>
      </c>
      <c r="O176" s="21">
        <v>0</v>
      </c>
      <c r="P176" s="21">
        <v>6.276</v>
      </c>
      <c r="Q176" s="21">
        <v>0</v>
      </c>
      <c r="R176" s="21">
        <v>1</v>
      </c>
      <c r="S176" s="22"/>
      <c r="T176" s="22"/>
      <c r="U176" s="22"/>
      <c r="V176" s="22"/>
      <c r="W176" s="22"/>
    </row>
    <row r="177" ht="16.5" spans="1:23">
      <c r="A177" s="20">
        <v>399297</v>
      </c>
      <c r="B177" s="20" t="s">
        <v>268</v>
      </c>
      <c r="C177" s="20">
        <v>5752.566</v>
      </c>
      <c r="D177" s="20">
        <v>6385.785</v>
      </c>
      <c r="E177" s="20">
        <v>0</v>
      </c>
      <c r="F177" s="20">
        <v>0</v>
      </c>
      <c r="G177" s="20">
        <v>0</v>
      </c>
      <c r="H177" s="20">
        <v>1</v>
      </c>
      <c r="I177" s="18">
        <v>1.491</v>
      </c>
      <c r="J177" s="18">
        <v>11.259</v>
      </c>
      <c r="K177" s="21">
        <v>4</v>
      </c>
      <c r="L177" s="21">
        <v>2</v>
      </c>
      <c r="M177" s="21">
        <v>0</v>
      </c>
      <c r="N177" s="21">
        <v>1</v>
      </c>
      <c r="O177" s="21">
        <v>0</v>
      </c>
      <c r="P177" s="21">
        <v>-68.567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399298</v>
      </c>
      <c r="B178" s="20" t="s">
        <v>269</v>
      </c>
      <c r="C178" s="20">
        <v>212.924</v>
      </c>
      <c r="D178" s="20">
        <v>213.982</v>
      </c>
      <c r="E178" s="20">
        <v>0</v>
      </c>
      <c r="F178" s="20">
        <v>0</v>
      </c>
      <c r="G178" s="20">
        <v>0</v>
      </c>
      <c r="H178" s="20">
        <v>1</v>
      </c>
      <c r="I178" s="18">
        <v>0.279</v>
      </c>
      <c r="J178" s="18">
        <v>0.772</v>
      </c>
      <c r="K178" s="21">
        <v>4</v>
      </c>
      <c r="L178" s="21">
        <v>2</v>
      </c>
      <c r="M178" s="21">
        <v>0</v>
      </c>
      <c r="N178" s="21">
        <v>1</v>
      </c>
      <c r="O178" s="21">
        <v>0</v>
      </c>
      <c r="P178" s="21">
        <v>1.038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399299</v>
      </c>
      <c r="B179" s="20" t="s">
        <v>270</v>
      </c>
      <c r="C179" s="20">
        <v>244.908</v>
      </c>
      <c r="D179" s="20">
        <v>246.367</v>
      </c>
      <c r="E179" s="20">
        <v>0</v>
      </c>
      <c r="F179" s="20">
        <v>0</v>
      </c>
      <c r="G179" s="20">
        <v>0</v>
      </c>
      <c r="H179" s="20">
        <v>1</v>
      </c>
      <c r="I179" s="18">
        <v>0.322</v>
      </c>
      <c r="J179" s="18">
        <v>0.912</v>
      </c>
      <c r="K179" s="21">
        <v>4</v>
      </c>
      <c r="L179" s="21">
        <v>2</v>
      </c>
      <c r="M179" s="21">
        <v>0</v>
      </c>
      <c r="N179" s="21">
        <v>1</v>
      </c>
      <c r="O179" s="21">
        <v>0</v>
      </c>
      <c r="P179" s="21">
        <v>3.212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0">
        <v>399301</v>
      </c>
      <c r="B180" s="20" t="s">
        <v>271</v>
      </c>
      <c r="C180" s="20">
        <v>216.766</v>
      </c>
      <c r="D180" s="20">
        <v>217.843</v>
      </c>
      <c r="E180" s="20">
        <v>0</v>
      </c>
      <c r="F180" s="20">
        <v>0</v>
      </c>
      <c r="G180" s="20">
        <v>0</v>
      </c>
      <c r="H180" s="20">
        <v>1</v>
      </c>
      <c r="I180" s="18">
        <v>0.279</v>
      </c>
      <c r="J180" s="18">
        <v>0.772</v>
      </c>
      <c r="K180" s="21">
        <v>3</v>
      </c>
      <c r="L180" s="21">
        <v>1</v>
      </c>
      <c r="M180" s="21">
        <v>0</v>
      </c>
      <c r="N180" s="21">
        <v>-1</v>
      </c>
      <c r="O180" s="21">
        <v>0</v>
      </c>
      <c r="P180" s="21">
        <v>-3.665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0">
        <v>399302</v>
      </c>
      <c r="B181" s="20" t="s">
        <v>272</v>
      </c>
      <c r="C181" s="20">
        <v>220.117</v>
      </c>
      <c r="D181" s="20">
        <v>221.033</v>
      </c>
      <c r="E181" s="20">
        <v>0</v>
      </c>
      <c r="F181" s="20">
        <v>0</v>
      </c>
      <c r="G181" s="20">
        <v>0</v>
      </c>
      <c r="H181" s="20">
        <v>1</v>
      </c>
      <c r="I181" s="18">
        <v>0.05</v>
      </c>
      <c r="J181" s="18">
        <v>0.464</v>
      </c>
      <c r="K181" s="21">
        <v>3</v>
      </c>
      <c r="L181" s="21">
        <v>2</v>
      </c>
      <c r="M181" s="21">
        <v>0</v>
      </c>
      <c r="N181" s="21">
        <v>-1</v>
      </c>
      <c r="O181" s="21">
        <v>0</v>
      </c>
      <c r="P181" s="21">
        <v>-2.477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399303</v>
      </c>
      <c r="B182" s="20" t="s">
        <v>273</v>
      </c>
      <c r="C182" s="20">
        <v>9146.656</v>
      </c>
      <c r="D182" s="20">
        <v>10341.095</v>
      </c>
      <c r="E182" s="20">
        <v>0</v>
      </c>
      <c r="F182" s="20">
        <v>0</v>
      </c>
      <c r="G182" s="20">
        <v>0</v>
      </c>
      <c r="H182" s="20">
        <v>1</v>
      </c>
      <c r="I182" s="18">
        <v>4.822</v>
      </c>
      <c r="J182" s="18">
        <v>15.816</v>
      </c>
      <c r="K182" s="21">
        <v>4</v>
      </c>
      <c r="L182" s="21">
        <v>0</v>
      </c>
      <c r="M182" s="21">
        <v>0</v>
      </c>
      <c r="N182" s="21">
        <v>0</v>
      </c>
      <c r="O182" s="21">
        <v>0</v>
      </c>
      <c r="P182" s="21">
        <v>-1.659</v>
      </c>
      <c r="Q182" s="21">
        <v>0</v>
      </c>
      <c r="R182" s="21">
        <v>-1</v>
      </c>
      <c r="S182" s="22"/>
      <c r="T182" s="22"/>
      <c r="U182" s="22"/>
      <c r="V182" s="22"/>
      <c r="W182" s="22"/>
    </row>
    <row r="183" ht="16.5" spans="1:23">
      <c r="A183" s="20">
        <v>399307</v>
      </c>
      <c r="B183" s="20" t="s">
        <v>274</v>
      </c>
      <c r="C183" s="20">
        <v>341.027</v>
      </c>
      <c r="D183" s="20">
        <v>368.841</v>
      </c>
      <c r="E183" s="20">
        <v>0</v>
      </c>
      <c r="F183" s="20">
        <v>0</v>
      </c>
      <c r="G183" s="20">
        <v>0</v>
      </c>
      <c r="H183" s="20">
        <v>1</v>
      </c>
      <c r="I183" s="18">
        <v>2.817</v>
      </c>
      <c r="J183" s="18">
        <v>10.146</v>
      </c>
      <c r="K183" s="21">
        <v>1</v>
      </c>
      <c r="L183" s="21">
        <v>1</v>
      </c>
      <c r="M183" s="21">
        <v>1</v>
      </c>
      <c r="N183" s="21">
        <v>0</v>
      </c>
      <c r="O183" s="21">
        <v>0</v>
      </c>
      <c r="P183" s="21">
        <v>-3.469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399311</v>
      </c>
      <c r="B184" s="20" t="s">
        <v>275</v>
      </c>
      <c r="C184" s="20">
        <v>4646.646</v>
      </c>
      <c r="D184" s="20">
        <v>5119.48</v>
      </c>
      <c r="E184" s="20">
        <v>0</v>
      </c>
      <c r="F184" s="20">
        <v>0</v>
      </c>
      <c r="G184" s="20">
        <v>0</v>
      </c>
      <c r="H184" s="20">
        <v>1</v>
      </c>
      <c r="I184" s="18">
        <v>1.275</v>
      </c>
      <c r="J184" s="18">
        <v>10.394</v>
      </c>
      <c r="K184" s="21">
        <v>3</v>
      </c>
      <c r="L184" s="21">
        <v>2</v>
      </c>
      <c r="M184" s="21">
        <v>0</v>
      </c>
      <c r="N184" s="21">
        <v>0</v>
      </c>
      <c r="O184" s="21">
        <v>0</v>
      </c>
      <c r="P184" s="21">
        <v>-0.844</v>
      </c>
      <c r="Q184" s="21">
        <v>0</v>
      </c>
      <c r="R184" s="21">
        <v>1</v>
      </c>
      <c r="S184" s="22"/>
      <c r="T184" s="22"/>
      <c r="U184" s="22"/>
      <c r="V184" s="22"/>
      <c r="W184" s="22"/>
    </row>
    <row r="185" ht="16.5" spans="1:23">
      <c r="A185" s="20">
        <v>399315</v>
      </c>
      <c r="B185" s="20" t="s">
        <v>276</v>
      </c>
      <c r="C185" s="20">
        <v>4325.261</v>
      </c>
      <c r="D185" s="20">
        <v>4970.53</v>
      </c>
      <c r="E185" s="20">
        <v>0</v>
      </c>
      <c r="F185" s="20">
        <v>0</v>
      </c>
      <c r="G185" s="20">
        <v>0</v>
      </c>
      <c r="H185" s="20">
        <v>1</v>
      </c>
      <c r="I185" s="18">
        <v>4.234</v>
      </c>
      <c r="J185" s="18">
        <v>16.667</v>
      </c>
      <c r="K185" s="21">
        <v>4</v>
      </c>
      <c r="L185" s="21">
        <v>2</v>
      </c>
      <c r="M185" s="21">
        <v>-1</v>
      </c>
      <c r="N185" s="21">
        <v>1</v>
      </c>
      <c r="O185" s="21">
        <v>0</v>
      </c>
      <c r="P185" s="21">
        <v>-4.824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399316</v>
      </c>
      <c r="B186" s="20" t="s">
        <v>277</v>
      </c>
      <c r="C186" s="20">
        <v>5501.66</v>
      </c>
      <c r="D186" s="20">
        <v>6288.68</v>
      </c>
      <c r="E186" s="20">
        <v>0</v>
      </c>
      <c r="F186" s="20">
        <v>0</v>
      </c>
      <c r="G186" s="20">
        <v>0</v>
      </c>
      <c r="H186" s="20">
        <v>1</v>
      </c>
      <c r="I186" s="18">
        <v>5.769</v>
      </c>
      <c r="J186" s="18">
        <v>17.562</v>
      </c>
      <c r="K186" s="21">
        <v>3</v>
      </c>
      <c r="L186" s="21">
        <v>2</v>
      </c>
      <c r="M186" s="21">
        <v>0</v>
      </c>
      <c r="N186" s="21">
        <v>0</v>
      </c>
      <c r="O186" s="21">
        <v>0</v>
      </c>
      <c r="P186" s="21">
        <v>17.641</v>
      </c>
      <c r="Q186" s="21">
        <v>0</v>
      </c>
      <c r="R186" s="21">
        <v>1</v>
      </c>
      <c r="S186" s="22"/>
      <c r="T186" s="22"/>
      <c r="U186" s="22"/>
      <c r="V186" s="22"/>
      <c r="W186" s="22"/>
    </row>
    <row r="187" ht="16.5" spans="1:23">
      <c r="A187" s="20">
        <v>399317</v>
      </c>
      <c r="B187" s="20" t="s">
        <v>278</v>
      </c>
      <c r="C187" s="20">
        <v>6387.219</v>
      </c>
      <c r="D187" s="20">
        <v>7042.187</v>
      </c>
      <c r="E187" s="20">
        <v>0</v>
      </c>
      <c r="F187" s="20">
        <v>0</v>
      </c>
      <c r="G187" s="20">
        <v>0</v>
      </c>
      <c r="H187" s="20">
        <v>1</v>
      </c>
      <c r="I187" s="18">
        <v>2.859</v>
      </c>
      <c r="J187" s="18">
        <v>11.893</v>
      </c>
      <c r="K187" s="21">
        <v>4</v>
      </c>
      <c r="L187" s="21">
        <v>1</v>
      </c>
      <c r="M187" s="21">
        <v>0</v>
      </c>
      <c r="N187" s="21">
        <v>0</v>
      </c>
      <c r="O187" s="21">
        <v>0</v>
      </c>
      <c r="P187" s="21">
        <v>-29.928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399319</v>
      </c>
      <c r="B188" s="20" t="s">
        <v>279</v>
      </c>
      <c r="C188" s="20">
        <v>2840.931</v>
      </c>
      <c r="D188" s="20">
        <v>3447.916</v>
      </c>
      <c r="E188" s="20">
        <v>0</v>
      </c>
      <c r="F188" s="20">
        <v>0</v>
      </c>
      <c r="G188" s="20">
        <v>0</v>
      </c>
      <c r="H188" s="20">
        <v>1</v>
      </c>
      <c r="I188" s="18">
        <v>12.621</v>
      </c>
      <c r="J188" s="18">
        <v>28.003</v>
      </c>
      <c r="K188" s="21">
        <v>4</v>
      </c>
      <c r="L188" s="21">
        <v>2</v>
      </c>
      <c r="M188" s="21">
        <v>0</v>
      </c>
      <c r="N188" s="21">
        <v>0</v>
      </c>
      <c r="O188" s="21">
        <v>0</v>
      </c>
      <c r="P188" s="21">
        <v>-12.442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399324</v>
      </c>
      <c r="B189" s="20" t="s">
        <v>280</v>
      </c>
      <c r="C189" s="20">
        <v>8875.751</v>
      </c>
      <c r="D189" s="20">
        <v>9453.009</v>
      </c>
      <c r="E189" s="20">
        <v>0</v>
      </c>
      <c r="F189" s="20">
        <v>0</v>
      </c>
      <c r="G189" s="20">
        <v>0</v>
      </c>
      <c r="H189" s="20">
        <v>1</v>
      </c>
      <c r="I189" s="18">
        <v>1.002</v>
      </c>
      <c r="J189" s="18">
        <v>7.048</v>
      </c>
      <c r="K189" s="21">
        <v>3</v>
      </c>
      <c r="L189" s="21">
        <v>2</v>
      </c>
      <c r="M189" s="21">
        <v>0</v>
      </c>
      <c r="N189" s="21">
        <v>0</v>
      </c>
      <c r="O189" s="21">
        <v>0</v>
      </c>
      <c r="P189" s="21">
        <v>0.567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399326</v>
      </c>
      <c r="B190" s="20" t="s">
        <v>281</v>
      </c>
      <c r="C190" s="20">
        <v>5341.386</v>
      </c>
      <c r="D190" s="20">
        <v>6468.948</v>
      </c>
      <c r="E190" s="20">
        <v>0</v>
      </c>
      <c r="F190" s="20">
        <v>0</v>
      </c>
      <c r="G190" s="20">
        <v>0</v>
      </c>
      <c r="H190" s="20">
        <v>1</v>
      </c>
      <c r="I190" s="18">
        <v>0.898</v>
      </c>
      <c r="J190" s="18">
        <v>18.172</v>
      </c>
      <c r="K190" s="21">
        <v>4</v>
      </c>
      <c r="L190" s="21">
        <v>2</v>
      </c>
      <c r="M190" s="21">
        <v>-1</v>
      </c>
      <c r="N190" s="21">
        <v>0</v>
      </c>
      <c r="O190" s="21">
        <v>0</v>
      </c>
      <c r="P190" s="21">
        <v>-31.486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0">
        <v>399335</v>
      </c>
      <c r="B191" s="20" t="s">
        <v>282</v>
      </c>
      <c r="C191" s="20">
        <v>4021.828</v>
      </c>
      <c r="D191" s="20">
        <v>4546.43</v>
      </c>
      <c r="E191" s="20">
        <v>0</v>
      </c>
      <c r="F191" s="20">
        <v>0</v>
      </c>
      <c r="G191" s="20">
        <v>0</v>
      </c>
      <c r="H191" s="20">
        <v>1</v>
      </c>
      <c r="I191" s="18">
        <v>1.694</v>
      </c>
      <c r="J191" s="18">
        <v>13.037</v>
      </c>
      <c r="K191" s="21">
        <v>4</v>
      </c>
      <c r="L191" s="21">
        <v>2</v>
      </c>
      <c r="M191" s="21">
        <v>0</v>
      </c>
      <c r="N191" s="21">
        <v>0</v>
      </c>
      <c r="O191" s="21">
        <v>0</v>
      </c>
      <c r="P191" s="21">
        <v>-0.429</v>
      </c>
      <c r="Q191" s="21">
        <v>0</v>
      </c>
      <c r="R191" s="21">
        <v>1</v>
      </c>
      <c r="S191" s="22"/>
      <c r="T191" s="22"/>
      <c r="U191" s="22"/>
      <c r="V191" s="22"/>
      <c r="W191" s="22"/>
    </row>
    <row r="192" ht="16.5" spans="1:23">
      <c r="A192" s="20">
        <v>399344</v>
      </c>
      <c r="B192" s="20" t="s">
        <v>283</v>
      </c>
      <c r="C192" s="20">
        <v>6864.104</v>
      </c>
      <c r="D192" s="20">
        <v>7796.544</v>
      </c>
      <c r="E192" s="20">
        <v>0</v>
      </c>
      <c r="F192" s="20">
        <v>0</v>
      </c>
      <c r="G192" s="20">
        <v>0</v>
      </c>
      <c r="H192" s="20">
        <v>1</v>
      </c>
      <c r="I192" s="18">
        <v>0.495</v>
      </c>
      <c r="J192" s="18">
        <v>12.396</v>
      </c>
      <c r="K192" s="21">
        <v>4</v>
      </c>
      <c r="L192" s="21">
        <v>0</v>
      </c>
      <c r="M192" s="21">
        <v>0</v>
      </c>
      <c r="N192" s="21">
        <v>0</v>
      </c>
      <c r="O192" s="21">
        <v>0</v>
      </c>
      <c r="P192" s="21">
        <v>-33.027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399348</v>
      </c>
      <c r="B193" s="20" t="s">
        <v>284</v>
      </c>
      <c r="C193" s="20">
        <v>6212.798</v>
      </c>
      <c r="D193" s="20">
        <v>6692.354</v>
      </c>
      <c r="E193" s="20">
        <v>0</v>
      </c>
      <c r="F193" s="20">
        <v>0</v>
      </c>
      <c r="G193" s="20">
        <v>0</v>
      </c>
      <c r="H193" s="20">
        <v>1</v>
      </c>
      <c r="I193" s="18">
        <v>1.916</v>
      </c>
      <c r="J193" s="18">
        <v>8.945</v>
      </c>
      <c r="K193" s="21">
        <v>1</v>
      </c>
      <c r="L193" s="21">
        <v>0</v>
      </c>
      <c r="M193" s="21">
        <v>0</v>
      </c>
      <c r="N193" s="21">
        <v>0</v>
      </c>
      <c r="O193" s="21">
        <v>0</v>
      </c>
      <c r="P193" s="21">
        <v>-27.837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0">
        <v>399350</v>
      </c>
      <c r="B194" s="20" t="s">
        <v>285</v>
      </c>
      <c r="C194" s="20">
        <v>2684.443</v>
      </c>
      <c r="D194" s="20">
        <v>3214.233</v>
      </c>
      <c r="E194" s="20">
        <v>0</v>
      </c>
      <c r="F194" s="20">
        <v>0</v>
      </c>
      <c r="G194" s="20">
        <v>0</v>
      </c>
      <c r="H194" s="20">
        <v>1</v>
      </c>
      <c r="I194" s="18">
        <v>0.124</v>
      </c>
      <c r="J194" s="18">
        <v>16.586</v>
      </c>
      <c r="K194" s="21">
        <v>4</v>
      </c>
      <c r="L194" s="21">
        <v>1</v>
      </c>
      <c r="M194" s="21">
        <v>0</v>
      </c>
      <c r="N194" s="21">
        <v>0</v>
      </c>
      <c r="O194" s="21">
        <v>0</v>
      </c>
      <c r="P194" s="21">
        <v>-49.267</v>
      </c>
      <c r="Q194" s="21">
        <v>0</v>
      </c>
      <c r="R194" s="21">
        <v>-1</v>
      </c>
      <c r="S194" s="22"/>
      <c r="T194" s="22"/>
      <c r="U194" s="22"/>
      <c r="V194" s="22"/>
      <c r="W194" s="22"/>
    </row>
    <row r="195" ht="16.5" spans="1:23">
      <c r="A195" s="20">
        <v>399365</v>
      </c>
      <c r="B195" s="20" t="s">
        <v>286</v>
      </c>
      <c r="C195" s="20">
        <v>12331.516</v>
      </c>
      <c r="D195" s="20">
        <v>13913.884</v>
      </c>
      <c r="E195" s="20">
        <v>0</v>
      </c>
      <c r="F195" s="20">
        <v>0</v>
      </c>
      <c r="G195" s="20">
        <v>0</v>
      </c>
      <c r="H195" s="20">
        <v>1</v>
      </c>
      <c r="I195" s="18">
        <v>8.28</v>
      </c>
      <c r="J195" s="18">
        <v>18.711</v>
      </c>
      <c r="K195" s="21">
        <v>4</v>
      </c>
      <c r="L195" s="21">
        <v>2</v>
      </c>
      <c r="M195" s="21">
        <v>0</v>
      </c>
      <c r="N195" s="21">
        <v>1</v>
      </c>
      <c r="O195" s="21">
        <v>0</v>
      </c>
      <c r="P195" s="21">
        <v>-3.621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0">
        <v>399366</v>
      </c>
      <c r="B196" s="20" t="s">
        <v>287</v>
      </c>
      <c r="C196" s="20">
        <v>2235.628</v>
      </c>
      <c r="D196" s="20">
        <v>2873.158</v>
      </c>
      <c r="E196" s="20">
        <v>0</v>
      </c>
      <c r="F196" s="20">
        <v>0</v>
      </c>
      <c r="G196" s="20">
        <v>0</v>
      </c>
      <c r="H196" s="20">
        <v>1</v>
      </c>
      <c r="I196" s="18">
        <v>4.58</v>
      </c>
      <c r="J196" s="18">
        <v>25.753</v>
      </c>
      <c r="K196" s="21">
        <v>4</v>
      </c>
      <c r="L196" s="21">
        <v>2</v>
      </c>
      <c r="M196" s="21">
        <v>0</v>
      </c>
      <c r="N196" s="21">
        <v>0</v>
      </c>
      <c r="O196" s="21">
        <v>0</v>
      </c>
      <c r="P196" s="21">
        <v>-0.478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0">
        <v>399368</v>
      </c>
      <c r="B197" s="20" t="s">
        <v>288</v>
      </c>
      <c r="C197" s="20">
        <v>7317.909</v>
      </c>
      <c r="D197" s="20">
        <v>8906.873</v>
      </c>
      <c r="E197" s="20">
        <v>0</v>
      </c>
      <c r="F197" s="20">
        <v>0</v>
      </c>
      <c r="G197" s="20">
        <v>0</v>
      </c>
      <c r="H197" s="20">
        <v>1</v>
      </c>
      <c r="I197" s="18">
        <v>0.301</v>
      </c>
      <c r="J197" s="18">
        <v>18.087</v>
      </c>
      <c r="K197" s="21">
        <v>4</v>
      </c>
      <c r="L197" s="21">
        <v>2</v>
      </c>
      <c r="M197" s="21">
        <v>0</v>
      </c>
      <c r="N197" s="21">
        <v>0</v>
      </c>
      <c r="O197" s="21">
        <v>0</v>
      </c>
      <c r="P197" s="21">
        <v>-3.685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0">
        <v>399370</v>
      </c>
      <c r="B198" s="20" t="s">
        <v>289</v>
      </c>
      <c r="C198" s="20">
        <v>4617.856</v>
      </c>
      <c r="D198" s="20">
        <v>5265.613</v>
      </c>
      <c r="E198" s="20">
        <v>0</v>
      </c>
      <c r="F198" s="20">
        <v>0</v>
      </c>
      <c r="G198" s="20">
        <v>0</v>
      </c>
      <c r="H198" s="20">
        <v>1</v>
      </c>
      <c r="I198" s="18">
        <v>1.602</v>
      </c>
      <c r="J198" s="18">
        <v>13.706</v>
      </c>
      <c r="K198" s="21">
        <v>2</v>
      </c>
      <c r="L198" s="21">
        <v>2</v>
      </c>
      <c r="M198" s="21">
        <v>1</v>
      </c>
      <c r="N198" s="21">
        <v>-1</v>
      </c>
      <c r="O198" s="21">
        <v>0</v>
      </c>
      <c r="P198" s="21">
        <v>-4.213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399374</v>
      </c>
      <c r="B199" s="20" t="s">
        <v>290</v>
      </c>
      <c r="C199" s="20">
        <v>4078.797</v>
      </c>
      <c r="D199" s="20">
        <v>4750.47</v>
      </c>
      <c r="E199" s="20">
        <v>0</v>
      </c>
      <c r="F199" s="20">
        <v>0</v>
      </c>
      <c r="G199" s="20">
        <v>0</v>
      </c>
      <c r="H199" s="20">
        <v>1</v>
      </c>
      <c r="I199" s="18">
        <v>6.931</v>
      </c>
      <c r="J199" s="18">
        <v>20.09</v>
      </c>
      <c r="K199" s="21">
        <v>3</v>
      </c>
      <c r="L199" s="21">
        <v>2</v>
      </c>
      <c r="M199" s="21">
        <v>0</v>
      </c>
      <c r="N199" s="21">
        <v>0</v>
      </c>
      <c r="O199" s="21">
        <v>0</v>
      </c>
      <c r="P199" s="21">
        <v>0.142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399375</v>
      </c>
      <c r="B200" s="20" t="s">
        <v>291</v>
      </c>
      <c r="C200" s="20">
        <v>5429.26</v>
      </c>
      <c r="D200" s="20">
        <v>6134.712</v>
      </c>
      <c r="E200" s="20">
        <v>0</v>
      </c>
      <c r="F200" s="20">
        <v>0</v>
      </c>
      <c r="G200" s="20">
        <v>0</v>
      </c>
      <c r="H200" s="20">
        <v>1</v>
      </c>
      <c r="I200" s="18">
        <v>6.447</v>
      </c>
      <c r="J200" s="18">
        <v>17.205</v>
      </c>
      <c r="K200" s="21">
        <v>1</v>
      </c>
      <c r="L200" s="21">
        <v>2</v>
      </c>
      <c r="M200" s="21">
        <v>0</v>
      </c>
      <c r="N200" s="21">
        <v>1</v>
      </c>
      <c r="O200" s="21">
        <v>0</v>
      </c>
      <c r="P200" s="21">
        <v>-4.312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0">
        <v>399376</v>
      </c>
      <c r="B201" s="20" t="s">
        <v>292</v>
      </c>
      <c r="C201" s="20">
        <v>5650.379</v>
      </c>
      <c r="D201" s="20">
        <v>6628.901</v>
      </c>
      <c r="E201" s="20">
        <v>0</v>
      </c>
      <c r="F201" s="20">
        <v>0</v>
      </c>
      <c r="G201" s="20">
        <v>0</v>
      </c>
      <c r="H201" s="20">
        <v>1</v>
      </c>
      <c r="I201" s="18">
        <v>5.987</v>
      </c>
      <c r="J201" s="18">
        <v>19.865</v>
      </c>
      <c r="K201" s="21">
        <v>2</v>
      </c>
      <c r="L201" s="21">
        <v>2</v>
      </c>
      <c r="M201" s="21">
        <v>0</v>
      </c>
      <c r="N201" s="21">
        <v>1</v>
      </c>
      <c r="O201" s="21">
        <v>0</v>
      </c>
      <c r="P201" s="21">
        <v>2.44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0">
        <v>399377</v>
      </c>
      <c r="B202" s="20" t="s">
        <v>293</v>
      </c>
      <c r="C202" s="20">
        <v>7300.037</v>
      </c>
      <c r="D202" s="20">
        <v>8060.394</v>
      </c>
      <c r="E202" s="20">
        <v>0</v>
      </c>
      <c r="F202" s="20">
        <v>0</v>
      </c>
      <c r="G202" s="20">
        <v>0</v>
      </c>
      <c r="H202" s="20">
        <v>1</v>
      </c>
      <c r="I202" s="18">
        <v>2.791</v>
      </c>
      <c r="J202" s="18">
        <v>11.961</v>
      </c>
      <c r="K202" s="21">
        <v>4</v>
      </c>
      <c r="L202" s="21">
        <v>2</v>
      </c>
      <c r="M202" s="21">
        <v>0</v>
      </c>
      <c r="N202" s="21">
        <v>0</v>
      </c>
      <c r="O202" s="21">
        <v>0</v>
      </c>
      <c r="P202" s="21">
        <v>-2.893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0">
        <v>399379</v>
      </c>
      <c r="B203" s="20" t="s">
        <v>294</v>
      </c>
      <c r="C203" s="20">
        <v>8824.06</v>
      </c>
      <c r="D203" s="20">
        <v>9605.773</v>
      </c>
      <c r="E203" s="20">
        <v>0</v>
      </c>
      <c r="F203" s="20">
        <v>0</v>
      </c>
      <c r="G203" s="20">
        <v>0</v>
      </c>
      <c r="H203" s="20">
        <v>1</v>
      </c>
      <c r="I203" s="18">
        <v>0.541</v>
      </c>
      <c r="J203" s="18">
        <v>8.635</v>
      </c>
      <c r="K203" s="21">
        <v>3</v>
      </c>
      <c r="L203" s="21">
        <v>2</v>
      </c>
      <c r="M203" s="21">
        <v>0</v>
      </c>
      <c r="N203" s="21">
        <v>0</v>
      </c>
      <c r="O203" s="21">
        <v>0</v>
      </c>
      <c r="P203" s="21">
        <v>-3.039</v>
      </c>
      <c r="Q203" s="21">
        <v>0</v>
      </c>
      <c r="R203" s="21">
        <v>-1</v>
      </c>
      <c r="S203" s="22"/>
      <c r="T203" s="22"/>
      <c r="U203" s="22"/>
      <c r="V203" s="22"/>
      <c r="W203" s="22"/>
    </row>
    <row r="204" ht="16.5" spans="1:23">
      <c r="A204" s="20">
        <v>399380</v>
      </c>
      <c r="B204" s="20" t="s">
        <v>295</v>
      </c>
      <c r="C204" s="20">
        <v>1744.85</v>
      </c>
      <c r="D204" s="20">
        <v>1904.915</v>
      </c>
      <c r="E204" s="20">
        <v>0</v>
      </c>
      <c r="F204" s="20">
        <v>0</v>
      </c>
      <c r="G204" s="20">
        <v>0</v>
      </c>
      <c r="H204" s="20">
        <v>1</v>
      </c>
      <c r="I204" s="18">
        <v>0.368</v>
      </c>
      <c r="J204" s="18">
        <v>8.74</v>
      </c>
      <c r="K204" s="21">
        <v>4</v>
      </c>
      <c r="L204" s="21">
        <v>2</v>
      </c>
      <c r="M204" s="21">
        <v>0</v>
      </c>
      <c r="N204" s="21">
        <v>1</v>
      </c>
      <c r="O204" s="21">
        <v>0</v>
      </c>
      <c r="P204" s="21">
        <v>-1.455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0">
        <v>399381</v>
      </c>
      <c r="B205" s="20" t="s">
        <v>296</v>
      </c>
      <c r="C205" s="20">
        <v>2838.336</v>
      </c>
      <c r="D205" s="20">
        <v>3193.612</v>
      </c>
      <c r="E205" s="20">
        <v>0</v>
      </c>
      <c r="F205" s="20">
        <v>0</v>
      </c>
      <c r="G205" s="20">
        <v>0</v>
      </c>
      <c r="H205" s="20">
        <v>1</v>
      </c>
      <c r="I205" s="18">
        <v>5.397</v>
      </c>
      <c r="J205" s="18">
        <v>15.921</v>
      </c>
      <c r="K205" s="21">
        <v>4</v>
      </c>
      <c r="L205" s="21">
        <v>2</v>
      </c>
      <c r="M205" s="21">
        <v>0</v>
      </c>
      <c r="N205" s="21">
        <v>0</v>
      </c>
      <c r="O205" s="21">
        <v>0</v>
      </c>
      <c r="P205" s="21">
        <v>-6.901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0">
        <v>399382</v>
      </c>
      <c r="B206" s="20" t="s">
        <v>297</v>
      </c>
      <c r="C206" s="20">
        <v>3153.68</v>
      </c>
      <c r="D206" s="20">
        <v>3910.204</v>
      </c>
      <c r="E206" s="20">
        <v>0</v>
      </c>
      <c r="F206" s="20">
        <v>0</v>
      </c>
      <c r="G206" s="20">
        <v>0</v>
      </c>
      <c r="H206" s="20">
        <v>1</v>
      </c>
      <c r="I206" s="18">
        <v>12.822</v>
      </c>
      <c r="J206" s="18">
        <v>29.689</v>
      </c>
      <c r="K206" s="21">
        <v>3</v>
      </c>
      <c r="L206" s="21">
        <v>2</v>
      </c>
      <c r="M206" s="21">
        <v>0</v>
      </c>
      <c r="N206" s="21">
        <v>0</v>
      </c>
      <c r="O206" s="21">
        <v>0</v>
      </c>
      <c r="P206" s="21">
        <v>0.701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0">
        <v>399389</v>
      </c>
      <c r="B207" s="20" t="s">
        <v>298</v>
      </c>
      <c r="C207" s="20">
        <v>6569.894</v>
      </c>
      <c r="D207" s="20">
        <v>8395.3</v>
      </c>
      <c r="E207" s="20">
        <v>0</v>
      </c>
      <c r="F207" s="20">
        <v>0</v>
      </c>
      <c r="G207" s="20">
        <v>0</v>
      </c>
      <c r="H207" s="20">
        <v>1</v>
      </c>
      <c r="I207" s="18">
        <v>5.75</v>
      </c>
      <c r="J207" s="18">
        <v>26.243</v>
      </c>
      <c r="K207" s="21">
        <v>4</v>
      </c>
      <c r="L207" s="21">
        <v>2</v>
      </c>
      <c r="M207" s="21">
        <v>0</v>
      </c>
      <c r="N207" s="21">
        <v>0</v>
      </c>
      <c r="O207" s="21">
        <v>0</v>
      </c>
      <c r="P207" s="21">
        <v>-7.115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399395</v>
      </c>
      <c r="B208" s="20" t="s">
        <v>299</v>
      </c>
      <c r="C208" s="20">
        <v>7685.632</v>
      </c>
      <c r="D208" s="20">
        <v>10144.092</v>
      </c>
      <c r="E208" s="20">
        <v>0</v>
      </c>
      <c r="F208" s="20">
        <v>0</v>
      </c>
      <c r="G208" s="20">
        <v>0</v>
      </c>
      <c r="H208" s="20">
        <v>1</v>
      </c>
      <c r="I208" s="18">
        <v>15.242</v>
      </c>
      <c r="J208" s="18">
        <v>35.783</v>
      </c>
      <c r="K208" s="21">
        <v>4</v>
      </c>
      <c r="L208" s="21">
        <v>2</v>
      </c>
      <c r="M208" s="21">
        <v>0</v>
      </c>
      <c r="N208" s="21">
        <v>0</v>
      </c>
      <c r="O208" s="21">
        <v>0</v>
      </c>
      <c r="P208" s="21">
        <v>-26.032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0">
        <v>399397</v>
      </c>
      <c r="B209" s="20" t="s">
        <v>300</v>
      </c>
      <c r="C209" s="20">
        <v>2186.231</v>
      </c>
      <c r="D209" s="20">
        <v>2561.511</v>
      </c>
      <c r="E209" s="20">
        <v>0</v>
      </c>
      <c r="F209" s="20">
        <v>0</v>
      </c>
      <c r="G209" s="20">
        <v>0</v>
      </c>
      <c r="H209" s="20">
        <v>1</v>
      </c>
      <c r="I209" s="18">
        <v>2.828</v>
      </c>
      <c r="J209" s="18">
        <v>17.065</v>
      </c>
      <c r="K209" s="21">
        <v>4</v>
      </c>
      <c r="L209" s="21">
        <v>2</v>
      </c>
      <c r="M209" s="21">
        <v>0</v>
      </c>
      <c r="N209" s="21">
        <v>0</v>
      </c>
      <c r="O209" s="21">
        <v>0</v>
      </c>
      <c r="P209" s="21">
        <v>-4.021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0">
        <v>399401</v>
      </c>
      <c r="B210" s="20" t="s">
        <v>301</v>
      </c>
      <c r="C210" s="20">
        <v>4387.083</v>
      </c>
      <c r="D210" s="20">
        <v>5026.981</v>
      </c>
      <c r="E210" s="20">
        <v>0</v>
      </c>
      <c r="F210" s="20">
        <v>0</v>
      </c>
      <c r="G210" s="20">
        <v>0</v>
      </c>
      <c r="H210" s="20">
        <v>1</v>
      </c>
      <c r="I210" s="18">
        <v>4.978</v>
      </c>
      <c r="J210" s="18">
        <v>17.074</v>
      </c>
      <c r="K210" s="21">
        <v>4</v>
      </c>
      <c r="L210" s="21">
        <v>2</v>
      </c>
      <c r="M210" s="21">
        <v>0</v>
      </c>
      <c r="N210" s="21">
        <v>0</v>
      </c>
      <c r="O210" s="21">
        <v>0</v>
      </c>
      <c r="P210" s="21">
        <v>-15.613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399404</v>
      </c>
      <c r="B211" s="20" t="s">
        <v>302</v>
      </c>
      <c r="C211" s="20">
        <v>6073.034</v>
      </c>
      <c r="D211" s="20">
        <v>6681.427</v>
      </c>
      <c r="E211" s="20">
        <v>0</v>
      </c>
      <c r="F211" s="20">
        <v>0</v>
      </c>
      <c r="G211" s="20">
        <v>0</v>
      </c>
      <c r="H211" s="20">
        <v>1</v>
      </c>
      <c r="I211" s="18">
        <v>1.799</v>
      </c>
      <c r="J211" s="18">
        <v>10.741</v>
      </c>
      <c r="K211" s="21">
        <v>4</v>
      </c>
      <c r="L211" s="21">
        <v>2</v>
      </c>
      <c r="M211" s="21">
        <v>0</v>
      </c>
      <c r="N211" s="21">
        <v>1</v>
      </c>
      <c r="O211" s="21">
        <v>0</v>
      </c>
      <c r="P211" s="21">
        <v>1.705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0">
        <v>399406</v>
      </c>
      <c r="B212" s="20" t="s">
        <v>303</v>
      </c>
      <c r="C212" s="20">
        <v>12963.314</v>
      </c>
      <c r="D212" s="20">
        <v>14160.739</v>
      </c>
      <c r="E212" s="20">
        <v>0</v>
      </c>
      <c r="F212" s="20">
        <v>0</v>
      </c>
      <c r="G212" s="20">
        <v>0</v>
      </c>
      <c r="H212" s="20">
        <v>1</v>
      </c>
      <c r="I212" s="18">
        <v>1.137</v>
      </c>
      <c r="J212" s="18">
        <v>9.497</v>
      </c>
      <c r="K212" s="21">
        <v>4</v>
      </c>
      <c r="L212" s="21">
        <v>2</v>
      </c>
      <c r="M212" s="21">
        <v>0</v>
      </c>
      <c r="N212" s="21">
        <v>1</v>
      </c>
      <c r="O212" s="21">
        <v>0</v>
      </c>
      <c r="P212" s="21">
        <v>-16.258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0">
        <v>399407</v>
      </c>
      <c r="B213" s="20" t="s">
        <v>304</v>
      </c>
      <c r="C213" s="20">
        <v>2803.037</v>
      </c>
      <c r="D213" s="20">
        <v>3404.964</v>
      </c>
      <c r="E213" s="20">
        <v>0</v>
      </c>
      <c r="F213" s="20">
        <v>0</v>
      </c>
      <c r="G213" s="20">
        <v>0</v>
      </c>
      <c r="H213" s="20">
        <v>1</v>
      </c>
      <c r="I213" s="18">
        <v>1.622</v>
      </c>
      <c r="J213" s="18">
        <v>19.013</v>
      </c>
      <c r="K213" s="21">
        <v>2</v>
      </c>
      <c r="L213" s="21">
        <v>2</v>
      </c>
      <c r="M213" s="21">
        <v>1</v>
      </c>
      <c r="N213" s="21">
        <v>-1</v>
      </c>
      <c r="O213" s="21">
        <v>0</v>
      </c>
      <c r="P213" s="21">
        <v>-2.724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399408</v>
      </c>
      <c r="B214" s="20" t="s">
        <v>305</v>
      </c>
      <c r="C214" s="20">
        <v>14718.197</v>
      </c>
      <c r="D214" s="20">
        <v>16110.579</v>
      </c>
      <c r="E214" s="20">
        <v>0</v>
      </c>
      <c r="F214" s="20">
        <v>0</v>
      </c>
      <c r="G214" s="20">
        <v>0</v>
      </c>
      <c r="H214" s="20">
        <v>1</v>
      </c>
      <c r="I214" s="18">
        <v>1.227</v>
      </c>
      <c r="J214" s="18">
        <v>9.764</v>
      </c>
      <c r="K214" s="21">
        <v>1</v>
      </c>
      <c r="L214" s="21">
        <v>2</v>
      </c>
      <c r="M214" s="21">
        <v>1</v>
      </c>
      <c r="N214" s="21">
        <v>0</v>
      </c>
      <c r="O214" s="21">
        <v>0</v>
      </c>
      <c r="P214" s="21">
        <v>0.871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0">
        <v>399409</v>
      </c>
      <c r="B215" s="20" t="s">
        <v>306</v>
      </c>
      <c r="C215" s="20">
        <v>5789.329</v>
      </c>
      <c r="D215" s="20">
        <v>6929.453</v>
      </c>
      <c r="E215" s="20">
        <v>0</v>
      </c>
      <c r="F215" s="20">
        <v>0</v>
      </c>
      <c r="G215" s="20">
        <v>0</v>
      </c>
      <c r="H215" s="20">
        <v>1</v>
      </c>
      <c r="I215" s="18">
        <v>5.987</v>
      </c>
      <c r="J215" s="18">
        <v>21.455</v>
      </c>
      <c r="K215" s="21">
        <v>2</v>
      </c>
      <c r="L215" s="21">
        <v>2</v>
      </c>
      <c r="M215" s="21">
        <v>0</v>
      </c>
      <c r="N215" s="21">
        <v>1</v>
      </c>
      <c r="O215" s="21">
        <v>0</v>
      </c>
      <c r="P215" s="21">
        <v>53.996</v>
      </c>
      <c r="Q215" s="21">
        <v>0</v>
      </c>
      <c r="R215" s="21">
        <v>1</v>
      </c>
      <c r="S215" s="22"/>
      <c r="T215" s="22"/>
      <c r="U215" s="22"/>
      <c r="V215" s="22"/>
      <c r="W215" s="22"/>
    </row>
    <row r="216" ht="16.5" spans="1:23">
      <c r="A216" s="20">
        <v>399410</v>
      </c>
      <c r="B216" s="20" t="s">
        <v>307</v>
      </c>
      <c r="C216" s="20">
        <v>2445.059</v>
      </c>
      <c r="D216" s="20">
        <v>2996.94</v>
      </c>
      <c r="E216" s="20">
        <v>0</v>
      </c>
      <c r="F216" s="20">
        <v>0</v>
      </c>
      <c r="G216" s="20">
        <v>0</v>
      </c>
      <c r="H216" s="20">
        <v>1</v>
      </c>
      <c r="I216" s="18">
        <v>9.801</v>
      </c>
      <c r="J216" s="18">
        <v>26.411</v>
      </c>
      <c r="K216" s="21">
        <v>1</v>
      </c>
      <c r="L216" s="21">
        <v>2</v>
      </c>
      <c r="M216" s="21">
        <v>1</v>
      </c>
      <c r="N216" s="21">
        <v>0</v>
      </c>
      <c r="O216" s="21">
        <v>0</v>
      </c>
      <c r="P216" s="21">
        <v>5.482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0">
        <v>399413</v>
      </c>
      <c r="B217" s="20" t="s">
        <v>308</v>
      </c>
      <c r="C217" s="20">
        <v>174.718</v>
      </c>
      <c r="D217" s="20">
        <v>187.616</v>
      </c>
      <c r="E217" s="20">
        <v>0</v>
      </c>
      <c r="F217" s="20">
        <v>0</v>
      </c>
      <c r="G217" s="20">
        <v>0</v>
      </c>
      <c r="H217" s="20">
        <v>1</v>
      </c>
      <c r="I217" s="18">
        <v>2.821</v>
      </c>
      <c r="J217" s="18">
        <v>9.502</v>
      </c>
      <c r="K217" s="21">
        <v>2</v>
      </c>
      <c r="L217" s="21">
        <v>2</v>
      </c>
      <c r="M217" s="21">
        <v>0</v>
      </c>
      <c r="N217" s="21">
        <v>0</v>
      </c>
      <c r="O217" s="21">
        <v>0</v>
      </c>
      <c r="P217" s="21">
        <v>11.292</v>
      </c>
      <c r="Q217" s="21">
        <v>0</v>
      </c>
      <c r="R217" s="21">
        <v>1</v>
      </c>
      <c r="S217" s="22"/>
      <c r="T217" s="22"/>
      <c r="U217" s="22"/>
      <c r="V217" s="22"/>
      <c r="W217" s="22"/>
    </row>
    <row r="218" ht="16.5" spans="1:23">
      <c r="A218" s="20">
        <v>399415</v>
      </c>
      <c r="B218" s="20" t="s">
        <v>309</v>
      </c>
      <c r="C218" s="20">
        <v>6537.91</v>
      </c>
      <c r="D218" s="20">
        <v>7408.498</v>
      </c>
      <c r="E218" s="20">
        <v>0</v>
      </c>
      <c r="F218" s="20">
        <v>0</v>
      </c>
      <c r="G218" s="20">
        <v>0</v>
      </c>
      <c r="H218" s="20">
        <v>1</v>
      </c>
      <c r="I218" s="18">
        <v>5.759</v>
      </c>
      <c r="J218" s="18">
        <v>16.833</v>
      </c>
      <c r="K218" s="21">
        <v>3</v>
      </c>
      <c r="L218" s="21">
        <v>2</v>
      </c>
      <c r="M218" s="21">
        <v>0</v>
      </c>
      <c r="N218" s="21">
        <v>-1</v>
      </c>
      <c r="O218" s="21">
        <v>0</v>
      </c>
      <c r="P218" s="21">
        <v>-4.902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0">
        <v>399416</v>
      </c>
      <c r="B219" s="20" t="s">
        <v>310</v>
      </c>
      <c r="C219" s="20">
        <v>4445.481</v>
      </c>
      <c r="D219" s="20">
        <v>5038.376</v>
      </c>
      <c r="E219" s="20">
        <v>0</v>
      </c>
      <c r="F219" s="20">
        <v>0</v>
      </c>
      <c r="G219" s="20">
        <v>0</v>
      </c>
      <c r="H219" s="20">
        <v>1</v>
      </c>
      <c r="I219" s="18">
        <v>7.792</v>
      </c>
      <c r="J219" s="18">
        <v>18.643</v>
      </c>
      <c r="K219" s="21">
        <v>4</v>
      </c>
      <c r="L219" s="21">
        <v>2</v>
      </c>
      <c r="M219" s="21">
        <v>0</v>
      </c>
      <c r="N219" s="21">
        <v>0</v>
      </c>
      <c r="O219" s="21">
        <v>0</v>
      </c>
      <c r="P219" s="21">
        <v>26.788</v>
      </c>
      <c r="Q219" s="21">
        <v>0</v>
      </c>
      <c r="R219" s="21">
        <v>-1</v>
      </c>
      <c r="S219" s="22"/>
      <c r="T219" s="22"/>
      <c r="U219" s="22"/>
      <c r="V219" s="22"/>
      <c r="W219" s="22"/>
    </row>
    <row r="220" ht="16.5" spans="1:23">
      <c r="A220" s="20">
        <v>399422</v>
      </c>
      <c r="B220" s="20" t="s">
        <v>311</v>
      </c>
      <c r="C220" s="20">
        <v>3327.568</v>
      </c>
      <c r="D220" s="20">
        <v>3784.873</v>
      </c>
      <c r="E220" s="20">
        <v>0</v>
      </c>
      <c r="F220" s="20">
        <v>0</v>
      </c>
      <c r="G220" s="20">
        <v>0</v>
      </c>
      <c r="H220" s="20">
        <v>1</v>
      </c>
      <c r="I220" s="18">
        <v>1.338</v>
      </c>
      <c r="J220" s="18">
        <v>13.259</v>
      </c>
      <c r="K220" s="21">
        <v>0</v>
      </c>
      <c r="L220" s="21">
        <v>2</v>
      </c>
      <c r="M220" s="21">
        <v>0</v>
      </c>
      <c r="N220" s="21">
        <v>0</v>
      </c>
      <c r="O220" s="21">
        <v>0</v>
      </c>
      <c r="P220" s="21">
        <v>4.466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0">
        <v>399427</v>
      </c>
      <c r="B221" s="20" t="s">
        <v>312</v>
      </c>
      <c r="C221" s="20">
        <v>2139.628</v>
      </c>
      <c r="D221" s="20">
        <v>2475.492</v>
      </c>
      <c r="E221" s="20">
        <v>0</v>
      </c>
      <c r="F221" s="20">
        <v>0</v>
      </c>
      <c r="G221" s="20">
        <v>0</v>
      </c>
      <c r="H221" s="20">
        <v>1</v>
      </c>
      <c r="I221" s="18">
        <v>1.685</v>
      </c>
      <c r="J221" s="18">
        <v>15.024</v>
      </c>
      <c r="K221" s="21">
        <v>3</v>
      </c>
      <c r="L221" s="21">
        <v>2</v>
      </c>
      <c r="M221" s="21">
        <v>0</v>
      </c>
      <c r="N221" s="21">
        <v>0</v>
      </c>
      <c r="O221" s="21">
        <v>0</v>
      </c>
      <c r="P221" s="21">
        <v>3.842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0">
        <v>399428</v>
      </c>
      <c r="B222" s="20" t="s">
        <v>313</v>
      </c>
      <c r="C222" s="20">
        <v>3927.546</v>
      </c>
      <c r="D222" s="20">
        <v>4511.366</v>
      </c>
      <c r="E222" s="20">
        <v>0</v>
      </c>
      <c r="F222" s="20">
        <v>0</v>
      </c>
      <c r="G222" s="20">
        <v>0</v>
      </c>
      <c r="H222" s="20">
        <v>1</v>
      </c>
      <c r="I222" s="18">
        <v>4.001</v>
      </c>
      <c r="J222" s="18">
        <v>16.424</v>
      </c>
      <c r="K222" s="21">
        <v>3</v>
      </c>
      <c r="L222" s="21">
        <v>2</v>
      </c>
      <c r="M222" s="21">
        <v>0</v>
      </c>
      <c r="N222" s="21">
        <v>0</v>
      </c>
      <c r="O222" s="21">
        <v>0</v>
      </c>
      <c r="P222" s="21">
        <v>5.438</v>
      </c>
      <c r="Q222" s="21">
        <v>0</v>
      </c>
      <c r="R222" s="21">
        <v>1</v>
      </c>
      <c r="S222" s="22"/>
      <c r="T222" s="22"/>
      <c r="U222" s="22"/>
      <c r="V222" s="22"/>
      <c r="W222" s="22"/>
    </row>
    <row r="223" ht="16.5" spans="1:23">
      <c r="A223" s="20">
        <v>399429</v>
      </c>
      <c r="B223" s="20" t="s">
        <v>314</v>
      </c>
      <c r="C223" s="20">
        <v>1478.283</v>
      </c>
      <c r="D223" s="20">
        <v>1775.597</v>
      </c>
      <c r="E223" s="20">
        <v>0</v>
      </c>
      <c r="F223" s="20">
        <v>0</v>
      </c>
      <c r="G223" s="20">
        <v>0</v>
      </c>
      <c r="H223" s="20">
        <v>1</v>
      </c>
      <c r="I223" s="18">
        <v>8.94</v>
      </c>
      <c r="J223" s="18">
        <v>24.187</v>
      </c>
      <c r="K223" s="21">
        <v>4</v>
      </c>
      <c r="L223" s="21">
        <v>2</v>
      </c>
      <c r="M223" s="21">
        <v>-1</v>
      </c>
      <c r="N223" s="21">
        <v>1</v>
      </c>
      <c r="O223" s="21">
        <v>0</v>
      </c>
      <c r="P223" s="21">
        <v>0.01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0">
        <v>399434</v>
      </c>
      <c r="B224" s="20" t="s">
        <v>315</v>
      </c>
      <c r="C224" s="20">
        <v>2126.232</v>
      </c>
      <c r="D224" s="20">
        <v>2657.25</v>
      </c>
      <c r="E224" s="20">
        <v>0</v>
      </c>
      <c r="F224" s="20">
        <v>0</v>
      </c>
      <c r="G224" s="20">
        <v>0</v>
      </c>
      <c r="H224" s="20">
        <v>1</v>
      </c>
      <c r="I224" s="18">
        <v>5.148</v>
      </c>
      <c r="J224" s="18">
        <v>24.103</v>
      </c>
      <c r="K224" s="21">
        <v>0</v>
      </c>
      <c r="L224" s="21">
        <v>2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0">
        <v>399439</v>
      </c>
      <c r="B225" s="20" t="s">
        <v>316</v>
      </c>
      <c r="C225" s="20">
        <v>1720.389</v>
      </c>
      <c r="D225" s="20">
        <v>1970.955</v>
      </c>
      <c r="E225" s="20">
        <v>0</v>
      </c>
      <c r="F225" s="20">
        <v>0</v>
      </c>
      <c r="G225" s="20">
        <v>0</v>
      </c>
      <c r="H225" s="20">
        <v>1</v>
      </c>
      <c r="I225" s="18">
        <v>11.028</v>
      </c>
      <c r="J225" s="18">
        <v>22.339</v>
      </c>
      <c r="K225" s="21">
        <v>1</v>
      </c>
      <c r="L225" s="21">
        <v>2</v>
      </c>
      <c r="M225" s="21">
        <v>0</v>
      </c>
      <c r="N225" s="21">
        <v>0</v>
      </c>
      <c r="O225" s="21">
        <v>0</v>
      </c>
      <c r="P225" s="21">
        <v>5.878</v>
      </c>
      <c r="Q225" s="21">
        <v>0</v>
      </c>
      <c r="R225" s="21">
        <v>1</v>
      </c>
      <c r="S225" s="22"/>
      <c r="T225" s="22"/>
      <c r="U225" s="22"/>
      <c r="V225" s="22"/>
      <c r="W225" s="22"/>
    </row>
    <row r="226" ht="16.5" spans="1:23">
      <c r="A226" s="20">
        <v>399440</v>
      </c>
      <c r="B226" s="20" t="s">
        <v>317</v>
      </c>
      <c r="C226" s="20">
        <v>1340.335</v>
      </c>
      <c r="D226" s="20">
        <v>1546.086</v>
      </c>
      <c r="E226" s="20">
        <v>0</v>
      </c>
      <c r="F226" s="20">
        <v>0</v>
      </c>
      <c r="G226" s="20">
        <v>0</v>
      </c>
      <c r="H226" s="20">
        <v>1</v>
      </c>
      <c r="I226" s="18">
        <v>0.806</v>
      </c>
      <c r="J226" s="18">
        <v>14.007</v>
      </c>
      <c r="K226" s="21">
        <v>4</v>
      </c>
      <c r="L226" s="21">
        <v>2</v>
      </c>
      <c r="M226" s="21">
        <v>0</v>
      </c>
      <c r="N226" s="21">
        <v>1</v>
      </c>
      <c r="O226" s="21">
        <v>0</v>
      </c>
      <c r="P226" s="21">
        <v>-1.595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0">
        <v>399550</v>
      </c>
      <c r="B227" s="20" t="s">
        <v>318</v>
      </c>
      <c r="C227" s="20">
        <v>7796.038</v>
      </c>
      <c r="D227" s="20">
        <v>8287.04</v>
      </c>
      <c r="E227" s="20">
        <v>0</v>
      </c>
      <c r="F227" s="20">
        <v>0</v>
      </c>
      <c r="G227" s="20">
        <v>0</v>
      </c>
      <c r="H227" s="20">
        <v>1</v>
      </c>
      <c r="I227" s="18">
        <v>0.273</v>
      </c>
      <c r="J227" s="18">
        <v>6.182</v>
      </c>
      <c r="K227" s="21">
        <v>3</v>
      </c>
      <c r="L227" s="21">
        <v>2</v>
      </c>
      <c r="M227" s="21">
        <v>0</v>
      </c>
      <c r="N227" s="21">
        <v>0</v>
      </c>
      <c r="O227" s="21">
        <v>0</v>
      </c>
      <c r="P227" s="21">
        <v>0.181</v>
      </c>
      <c r="Q227" s="21">
        <v>0</v>
      </c>
      <c r="R227" s="21">
        <v>1</v>
      </c>
      <c r="S227" s="22"/>
      <c r="T227" s="22"/>
      <c r="U227" s="22"/>
      <c r="V227" s="22"/>
      <c r="W227" s="22"/>
    </row>
    <row r="228" ht="16.5" spans="1:23">
      <c r="A228" s="20">
        <v>399551</v>
      </c>
      <c r="B228" s="20" t="s">
        <v>319</v>
      </c>
      <c r="C228" s="20">
        <v>9240.954</v>
      </c>
      <c r="D228" s="20">
        <v>11292.06</v>
      </c>
      <c r="E228" s="20">
        <v>0</v>
      </c>
      <c r="F228" s="20">
        <v>0</v>
      </c>
      <c r="G228" s="20">
        <v>0</v>
      </c>
      <c r="H228" s="20">
        <v>1</v>
      </c>
      <c r="I228" s="18">
        <v>1.48</v>
      </c>
      <c r="J228" s="18">
        <v>19.376</v>
      </c>
      <c r="K228" s="21">
        <v>4</v>
      </c>
      <c r="L228" s="21">
        <v>2</v>
      </c>
      <c r="M228" s="21">
        <v>0</v>
      </c>
      <c r="N228" s="21">
        <v>1</v>
      </c>
      <c r="O228" s="21">
        <v>0</v>
      </c>
      <c r="P228" s="21">
        <v>-0.438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0">
        <v>399557</v>
      </c>
      <c r="B229" s="20" t="s">
        <v>320</v>
      </c>
      <c r="C229" s="20">
        <v>1834.169</v>
      </c>
      <c r="D229" s="20">
        <v>2165.987</v>
      </c>
      <c r="E229" s="20">
        <v>0</v>
      </c>
      <c r="F229" s="20">
        <v>0</v>
      </c>
      <c r="G229" s="20">
        <v>0</v>
      </c>
      <c r="H229" s="20">
        <v>1</v>
      </c>
      <c r="I229" s="18">
        <v>2.618</v>
      </c>
      <c r="J229" s="18">
        <v>17.537</v>
      </c>
      <c r="K229" s="21">
        <v>4</v>
      </c>
      <c r="L229" s="21">
        <v>2</v>
      </c>
      <c r="M229" s="21">
        <v>0</v>
      </c>
      <c r="N229" s="21">
        <v>1</v>
      </c>
      <c r="O229" s="21">
        <v>0</v>
      </c>
      <c r="P229" s="21">
        <v>-20.119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0">
        <v>399604</v>
      </c>
      <c r="B230" s="20" t="s">
        <v>321</v>
      </c>
      <c r="C230" s="20">
        <v>1926.479</v>
      </c>
      <c r="D230" s="20">
        <v>2096.248</v>
      </c>
      <c r="E230" s="20">
        <v>0</v>
      </c>
      <c r="F230" s="20">
        <v>0</v>
      </c>
      <c r="G230" s="20">
        <v>0</v>
      </c>
      <c r="H230" s="20">
        <v>1</v>
      </c>
      <c r="I230" s="18">
        <v>1.935</v>
      </c>
      <c r="J230" s="18">
        <v>9.877</v>
      </c>
      <c r="K230" s="21">
        <v>3</v>
      </c>
      <c r="L230" s="21">
        <v>2</v>
      </c>
      <c r="M230" s="21">
        <v>0</v>
      </c>
      <c r="N230" s="21">
        <v>-1</v>
      </c>
      <c r="O230" s="21">
        <v>0</v>
      </c>
      <c r="P230" s="21">
        <v>-7.744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0">
        <v>399613</v>
      </c>
      <c r="B231" s="20" t="s">
        <v>322</v>
      </c>
      <c r="C231" s="20">
        <v>3065.282</v>
      </c>
      <c r="D231" s="20">
        <v>3537.172</v>
      </c>
      <c r="E231" s="20">
        <v>0</v>
      </c>
      <c r="F231" s="20">
        <v>0</v>
      </c>
      <c r="G231" s="20">
        <v>0</v>
      </c>
      <c r="H231" s="20">
        <v>1</v>
      </c>
      <c r="I231" s="18">
        <v>7.346</v>
      </c>
      <c r="J231" s="18">
        <v>19.707</v>
      </c>
      <c r="K231" s="21">
        <v>2</v>
      </c>
      <c r="L231" s="21">
        <v>2</v>
      </c>
      <c r="M231" s="21">
        <v>1</v>
      </c>
      <c r="N231" s="21">
        <v>-1</v>
      </c>
      <c r="O231" s="21">
        <v>0</v>
      </c>
      <c r="P231" s="21">
        <v>-7.537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0">
        <v>399614</v>
      </c>
      <c r="B232" s="20" t="s">
        <v>323</v>
      </c>
      <c r="C232" s="20">
        <v>3082.333</v>
      </c>
      <c r="D232" s="20">
        <v>3846.02</v>
      </c>
      <c r="E232" s="20">
        <v>0</v>
      </c>
      <c r="F232" s="20">
        <v>0</v>
      </c>
      <c r="G232" s="20">
        <v>0</v>
      </c>
      <c r="H232" s="20">
        <v>1</v>
      </c>
      <c r="I232" s="18">
        <v>12.044</v>
      </c>
      <c r="J232" s="18">
        <v>29.509</v>
      </c>
      <c r="K232" s="21">
        <v>2</v>
      </c>
      <c r="L232" s="21">
        <v>2</v>
      </c>
      <c r="M232" s="21">
        <v>0</v>
      </c>
      <c r="N232" s="21">
        <v>1</v>
      </c>
      <c r="O232" s="21">
        <v>0</v>
      </c>
      <c r="P232" s="21">
        <v>24.136</v>
      </c>
      <c r="Q232" s="21">
        <v>0</v>
      </c>
      <c r="R232" s="21">
        <v>1</v>
      </c>
      <c r="S232" s="22"/>
      <c r="T232" s="22"/>
      <c r="U232" s="22"/>
      <c r="V232" s="22"/>
      <c r="W232" s="22"/>
    </row>
    <row r="233" ht="16.5" spans="1:23">
      <c r="A233" s="20">
        <v>399621</v>
      </c>
      <c r="B233" s="20" t="s">
        <v>324</v>
      </c>
      <c r="C233" s="20">
        <v>9220.067</v>
      </c>
      <c r="D233" s="20">
        <v>12836.171</v>
      </c>
      <c r="E233" s="20">
        <v>0</v>
      </c>
      <c r="F233" s="20">
        <v>0</v>
      </c>
      <c r="G233" s="20">
        <v>0</v>
      </c>
      <c r="H233" s="20">
        <v>1</v>
      </c>
      <c r="I233" s="18">
        <v>6.314</v>
      </c>
      <c r="J233" s="18">
        <v>32.707</v>
      </c>
      <c r="K233" s="21">
        <v>1</v>
      </c>
      <c r="L233" s="21">
        <v>1</v>
      </c>
      <c r="M233" s="21">
        <v>1</v>
      </c>
      <c r="N233" s="21">
        <v>0</v>
      </c>
      <c r="O233" s="21">
        <v>0</v>
      </c>
      <c r="P233" s="21">
        <v>-6.166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0">
        <v>399623</v>
      </c>
      <c r="B234" s="20" t="s">
        <v>325</v>
      </c>
      <c r="C234" s="20">
        <v>8248.436</v>
      </c>
      <c r="D234" s="20">
        <v>9400.11</v>
      </c>
      <c r="E234" s="20">
        <v>0</v>
      </c>
      <c r="F234" s="20">
        <v>0</v>
      </c>
      <c r="G234" s="20">
        <v>0</v>
      </c>
      <c r="H234" s="20">
        <v>1</v>
      </c>
      <c r="I234" s="18">
        <v>0.789</v>
      </c>
      <c r="J234" s="18">
        <v>12.944</v>
      </c>
      <c r="K234" s="21">
        <v>2</v>
      </c>
      <c r="L234" s="21">
        <v>2</v>
      </c>
      <c r="M234" s="21">
        <v>0</v>
      </c>
      <c r="N234" s="21">
        <v>0</v>
      </c>
      <c r="O234" s="21">
        <v>0</v>
      </c>
      <c r="P234" s="21">
        <v>8.711</v>
      </c>
      <c r="Q234" s="21">
        <v>0</v>
      </c>
      <c r="R234" s="21">
        <v>1</v>
      </c>
      <c r="S234" s="22"/>
      <c r="T234" s="22"/>
      <c r="U234" s="22"/>
      <c r="V234" s="22"/>
      <c r="W234" s="22"/>
    </row>
    <row r="235" ht="16.5" spans="1:23">
      <c r="A235" s="20">
        <v>399624</v>
      </c>
      <c r="B235" s="20" t="s">
        <v>326</v>
      </c>
      <c r="C235" s="20">
        <v>2337.125</v>
      </c>
      <c r="D235" s="20">
        <v>2689.56</v>
      </c>
      <c r="E235" s="20">
        <v>0</v>
      </c>
      <c r="F235" s="20">
        <v>0</v>
      </c>
      <c r="G235" s="20">
        <v>0</v>
      </c>
      <c r="H235" s="20">
        <v>1</v>
      </c>
      <c r="I235" s="18">
        <v>4.694</v>
      </c>
      <c r="J235" s="18">
        <v>17.182</v>
      </c>
      <c r="K235" s="21">
        <v>3</v>
      </c>
      <c r="L235" s="21">
        <v>2</v>
      </c>
      <c r="M235" s="21">
        <v>0</v>
      </c>
      <c r="N235" s="21">
        <v>-1</v>
      </c>
      <c r="O235" s="21">
        <v>0</v>
      </c>
      <c r="P235" s="21">
        <v>-16.114</v>
      </c>
      <c r="Q235" s="21">
        <v>0</v>
      </c>
      <c r="R235" s="21">
        <v>-1</v>
      </c>
      <c r="S235" s="22"/>
      <c r="T235" s="22"/>
      <c r="U235" s="22"/>
      <c r="V235" s="22"/>
      <c r="W235" s="22"/>
    </row>
    <row r="236" ht="16.5" spans="1:23">
      <c r="A236" s="20">
        <v>399625</v>
      </c>
      <c r="B236" s="20" t="s">
        <v>327</v>
      </c>
      <c r="C236" s="20">
        <v>2200.596</v>
      </c>
      <c r="D236" s="20">
        <v>2537.788</v>
      </c>
      <c r="E236" s="20">
        <v>0</v>
      </c>
      <c r="F236" s="20">
        <v>0</v>
      </c>
      <c r="G236" s="20">
        <v>0</v>
      </c>
      <c r="H236" s="20">
        <v>1</v>
      </c>
      <c r="I236" s="18">
        <v>0.903</v>
      </c>
      <c r="J236" s="18">
        <v>14.07</v>
      </c>
      <c r="K236" s="21">
        <v>4</v>
      </c>
      <c r="L236" s="21">
        <v>2</v>
      </c>
      <c r="M236" s="21">
        <v>0</v>
      </c>
      <c r="N236" s="21">
        <v>0</v>
      </c>
      <c r="O236" s="21">
        <v>0</v>
      </c>
      <c r="P236" s="21">
        <v>38.464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0">
        <v>399628</v>
      </c>
      <c r="B237" s="20" t="s">
        <v>328</v>
      </c>
      <c r="C237" s="20">
        <v>2179.317</v>
      </c>
      <c r="D237" s="20">
        <v>2495.968</v>
      </c>
      <c r="E237" s="20">
        <v>0</v>
      </c>
      <c r="F237" s="20">
        <v>0</v>
      </c>
      <c r="G237" s="20">
        <v>0</v>
      </c>
      <c r="H237" s="20">
        <v>1</v>
      </c>
      <c r="I237" s="18">
        <v>3.908</v>
      </c>
      <c r="J237" s="18">
        <v>16.098</v>
      </c>
      <c r="K237" s="21">
        <v>1</v>
      </c>
      <c r="L237" s="21">
        <v>2</v>
      </c>
      <c r="M237" s="21">
        <v>0</v>
      </c>
      <c r="N237" s="21">
        <v>0</v>
      </c>
      <c r="O237" s="21">
        <v>0</v>
      </c>
      <c r="P237" s="21">
        <v>-1.499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0">
        <v>399629</v>
      </c>
      <c r="B238" s="20" t="s">
        <v>329</v>
      </c>
      <c r="C238" s="20">
        <v>2752.23</v>
      </c>
      <c r="D238" s="20">
        <v>3012.185</v>
      </c>
      <c r="E238" s="20">
        <v>0</v>
      </c>
      <c r="F238" s="20">
        <v>0</v>
      </c>
      <c r="G238" s="20">
        <v>0</v>
      </c>
      <c r="H238" s="20">
        <v>1</v>
      </c>
      <c r="I238" s="18">
        <v>1.806</v>
      </c>
      <c r="J238" s="18">
        <v>10.28</v>
      </c>
      <c r="K238" s="21">
        <v>3</v>
      </c>
      <c r="L238" s="21">
        <v>0</v>
      </c>
      <c r="M238" s="21">
        <v>0</v>
      </c>
      <c r="N238" s="21">
        <v>-1</v>
      </c>
      <c r="O238" s="21">
        <v>0</v>
      </c>
      <c r="P238" s="21">
        <v>-5.723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0">
        <v>399630</v>
      </c>
      <c r="B239" s="20" t="s">
        <v>330</v>
      </c>
      <c r="C239" s="20">
        <v>1599.274</v>
      </c>
      <c r="D239" s="20">
        <v>1851.011</v>
      </c>
      <c r="E239" s="20">
        <v>0</v>
      </c>
      <c r="F239" s="20">
        <v>0</v>
      </c>
      <c r="G239" s="20">
        <v>0</v>
      </c>
      <c r="H239" s="20">
        <v>1</v>
      </c>
      <c r="I239" s="18">
        <v>0.519</v>
      </c>
      <c r="J239" s="18">
        <v>14.049</v>
      </c>
      <c r="K239" s="21">
        <v>1</v>
      </c>
      <c r="L239" s="21">
        <v>2</v>
      </c>
      <c r="M239" s="21">
        <v>0</v>
      </c>
      <c r="N239" s="21">
        <v>0</v>
      </c>
      <c r="O239" s="21">
        <v>0</v>
      </c>
      <c r="P239" s="21">
        <v>10.857</v>
      </c>
      <c r="Q239" s="21">
        <v>0</v>
      </c>
      <c r="R239" s="21">
        <v>1</v>
      </c>
      <c r="S239" s="22"/>
      <c r="T239" s="22"/>
      <c r="U239" s="22"/>
      <c r="V239" s="22"/>
      <c r="W239" s="22"/>
    </row>
    <row r="240" ht="16.5" spans="1:23">
      <c r="A240" s="20">
        <v>399631</v>
      </c>
      <c r="B240" s="20" t="s">
        <v>331</v>
      </c>
      <c r="C240" s="20">
        <v>2158.39</v>
      </c>
      <c r="D240" s="20">
        <v>2320.726</v>
      </c>
      <c r="E240" s="20">
        <v>0</v>
      </c>
      <c r="F240" s="20">
        <v>0</v>
      </c>
      <c r="G240" s="20">
        <v>0</v>
      </c>
      <c r="H240" s="20">
        <v>1</v>
      </c>
      <c r="I240" s="18">
        <v>1.047</v>
      </c>
      <c r="J240" s="18">
        <v>7.969</v>
      </c>
      <c r="K240" s="21">
        <v>4</v>
      </c>
      <c r="L240" s="21">
        <v>2</v>
      </c>
      <c r="M240" s="21">
        <v>0</v>
      </c>
      <c r="N240" s="21">
        <v>1</v>
      </c>
      <c r="O240" s="21">
        <v>0</v>
      </c>
      <c r="P240" s="21">
        <v>-23.525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0">
        <v>399633</v>
      </c>
      <c r="B241" s="20" t="s">
        <v>332</v>
      </c>
      <c r="C241" s="20">
        <v>5681.604</v>
      </c>
      <c r="D241" s="20">
        <v>6487.211</v>
      </c>
      <c r="E241" s="20">
        <v>0</v>
      </c>
      <c r="F241" s="20">
        <v>0</v>
      </c>
      <c r="G241" s="20">
        <v>0</v>
      </c>
      <c r="H241" s="20">
        <v>1</v>
      </c>
      <c r="I241" s="18">
        <v>3.468</v>
      </c>
      <c r="J241" s="18">
        <v>15.456</v>
      </c>
      <c r="K241" s="21">
        <v>2</v>
      </c>
      <c r="L241" s="21">
        <v>2</v>
      </c>
      <c r="M241" s="21">
        <v>0</v>
      </c>
      <c r="N241" s="21">
        <v>0</v>
      </c>
      <c r="O241" s="21">
        <v>0</v>
      </c>
      <c r="P241" s="21">
        <v>-0.537</v>
      </c>
      <c r="Q241" s="21">
        <v>-1</v>
      </c>
      <c r="R241" s="21">
        <v>0</v>
      </c>
      <c r="S241" s="22"/>
      <c r="T241" s="22"/>
      <c r="U241" s="22"/>
      <c r="V241" s="22"/>
      <c r="W241" s="22"/>
    </row>
    <row r="242" ht="16.5" spans="1:23">
      <c r="A242" s="20">
        <v>399634</v>
      </c>
      <c r="B242" s="20" t="s">
        <v>333</v>
      </c>
      <c r="C242" s="20">
        <v>3928.505</v>
      </c>
      <c r="D242" s="20">
        <v>4499.001</v>
      </c>
      <c r="E242" s="20">
        <v>0</v>
      </c>
      <c r="F242" s="20">
        <v>0</v>
      </c>
      <c r="G242" s="20">
        <v>0</v>
      </c>
      <c r="H242" s="20">
        <v>1</v>
      </c>
      <c r="I242" s="18">
        <v>2.002</v>
      </c>
      <c r="J242" s="18">
        <v>14.428</v>
      </c>
      <c r="K242" s="21">
        <v>4</v>
      </c>
      <c r="L242" s="21">
        <v>2</v>
      </c>
      <c r="M242" s="21">
        <v>0</v>
      </c>
      <c r="N242" s="21">
        <v>1</v>
      </c>
      <c r="O242" s="21">
        <v>0</v>
      </c>
      <c r="P242" s="21">
        <v>-1.309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0">
        <v>399635</v>
      </c>
      <c r="B243" s="20" t="s">
        <v>334</v>
      </c>
      <c r="C243" s="20">
        <v>1928.408</v>
      </c>
      <c r="D243" s="20">
        <v>2299.988</v>
      </c>
      <c r="E243" s="20">
        <v>0</v>
      </c>
      <c r="F243" s="20">
        <v>0</v>
      </c>
      <c r="G243" s="20">
        <v>0</v>
      </c>
      <c r="H243" s="20">
        <v>1</v>
      </c>
      <c r="I243" s="18">
        <v>5.001</v>
      </c>
      <c r="J243" s="18">
        <v>20.349</v>
      </c>
      <c r="K243" s="21">
        <v>4</v>
      </c>
      <c r="L243" s="21">
        <v>2</v>
      </c>
      <c r="M243" s="21">
        <v>0</v>
      </c>
      <c r="N243" s="21">
        <v>1</v>
      </c>
      <c r="O243" s="21">
        <v>0</v>
      </c>
      <c r="P243" s="21">
        <v>8.782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0">
        <v>399639</v>
      </c>
      <c r="B244" s="20" t="s">
        <v>335</v>
      </c>
      <c r="C244" s="20">
        <v>1930.521</v>
      </c>
      <c r="D244" s="20">
        <v>2344.18</v>
      </c>
      <c r="E244" s="20">
        <v>0</v>
      </c>
      <c r="F244" s="20">
        <v>0</v>
      </c>
      <c r="G244" s="20">
        <v>0</v>
      </c>
      <c r="H244" s="20">
        <v>1</v>
      </c>
      <c r="I244" s="18">
        <v>7.961</v>
      </c>
      <c r="J244" s="18">
        <v>24.202</v>
      </c>
      <c r="K244" s="21">
        <v>4</v>
      </c>
      <c r="L244" s="21">
        <v>2</v>
      </c>
      <c r="M244" s="21">
        <v>0</v>
      </c>
      <c r="N244" s="21">
        <v>1</v>
      </c>
      <c r="O244" s="21">
        <v>0</v>
      </c>
      <c r="P244" s="21">
        <v>-1.052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0">
        <v>399640</v>
      </c>
      <c r="B245" s="20" t="s">
        <v>336</v>
      </c>
      <c r="C245" s="20">
        <v>2674.354</v>
      </c>
      <c r="D245" s="20">
        <v>3083.331</v>
      </c>
      <c r="E245" s="20">
        <v>0</v>
      </c>
      <c r="F245" s="20">
        <v>0</v>
      </c>
      <c r="G245" s="20">
        <v>0</v>
      </c>
      <c r="H245" s="20">
        <v>1</v>
      </c>
      <c r="I245" s="18">
        <v>1.081</v>
      </c>
      <c r="J245" s="18">
        <v>14.202</v>
      </c>
      <c r="K245" s="21">
        <v>2</v>
      </c>
      <c r="L245" s="21">
        <v>2</v>
      </c>
      <c r="M245" s="21">
        <v>0</v>
      </c>
      <c r="N245" s="21">
        <v>0</v>
      </c>
      <c r="O245" s="21">
        <v>0</v>
      </c>
      <c r="P245" s="21">
        <v>9.4</v>
      </c>
      <c r="Q245" s="21">
        <v>0</v>
      </c>
      <c r="R245" s="21">
        <v>1</v>
      </c>
      <c r="S245" s="22"/>
      <c r="T245" s="22"/>
      <c r="U245" s="22"/>
      <c r="V245" s="22"/>
      <c r="W245" s="22"/>
    </row>
    <row r="246" ht="16.5" spans="1:23">
      <c r="A246" s="20">
        <v>399644</v>
      </c>
      <c r="B246" s="20" t="s">
        <v>337</v>
      </c>
      <c r="C246" s="20">
        <v>3427.299</v>
      </c>
      <c r="D246" s="20">
        <v>3692.141</v>
      </c>
      <c r="E246" s="20">
        <v>0</v>
      </c>
      <c r="F246" s="20">
        <v>0</v>
      </c>
      <c r="G246" s="20">
        <v>0</v>
      </c>
      <c r="H246" s="20">
        <v>1</v>
      </c>
      <c r="I246" s="18">
        <v>1.283</v>
      </c>
      <c r="J246" s="18">
        <v>8.364</v>
      </c>
      <c r="K246" s="21">
        <v>4</v>
      </c>
      <c r="L246" s="21">
        <v>2</v>
      </c>
      <c r="M246" s="21">
        <v>0</v>
      </c>
      <c r="N246" s="21">
        <v>1</v>
      </c>
      <c r="O246" s="21">
        <v>0</v>
      </c>
      <c r="P246" s="21">
        <v>-22.148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0">
        <v>399648</v>
      </c>
      <c r="B247" s="20" t="s">
        <v>338</v>
      </c>
      <c r="C247" s="20">
        <v>11264.206</v>
      </c>
      <c r="D247" s="20">
        <v>12358.052</v>
      </c>
      <c r="E247" s="20">
        <v>0</v>
      </c>
      <c r="F247" s="20">
        <v>0</v>
      </c>
      <c r="G247" s="20">
        <v>0</v>
      </c>
      <c r="H247" s="20">
        <v>1</v>
      </c>
      <c r="I247" s="18">
        <v>3.026</v>
      </c>
      <c r="J247" s="18">
        <v>11.61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0">
        <v>399649</v>
      </c>
      <c r="B248" s="20" t="s">
        <v>339</v>
      </c>
      <c r="C248" s="20">
        <v>3081.639</v>
      </c>
      <c r="D248" s="20">
        <v>3385.351</v>
      </c>
      <c r="E248" s="20">
        <v>0</v>
      </c>
      <c r="F248" s="20">
        <v>0</v>
      </c>
      <c r="G248" s="20">
        <v>0</v>
      </c>
      <c r="H248" s="20">
        <v>1</v>
      </c>
      <c r="I248" s="18">
        <v>1.094</v>
      </c>
      <c r="J248" s="18">
        <v>9.967</v>
      </c>
      <c r="K248" s="21">
        <v>3</v>
      </c>
      <c r="L248" s="21">
        <v>2</v>
      </c>
      <c r="M248" s="21">
        <v>0</v>
      </c>
      <c r="N248" s="21">
        <v>-1</v>
      </c>
      <c r="O248" s="21">
        <v>0</v>
      </c>
      <c r="P248" s="21">
        <v>-0.381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0">
        <v>399652</v>
      </c>
      <c r="B249" s="20" t="s">
        <v>340</v>
      </c>
      <c r="C249" s="20">
        <v>3384.687</v>
      </c>
      <c r="D249" s="20">
        <v>4139.88</v>
      </c>
      <c r="E249" s="20">
        <v>0</v>
      </c>
      <c r="F249" s="20">
        <v>0</v>
      </c>
      <c r="G249" s="20">
        <v>0</v>
      </c>
      <c r="H249" s="20">
        <v>1</v>
      </c>
      <c r="I249" s="18">
        <v>0.597</v>
      </c>
      <c r="J249" s="18">
        <v>18.73</v>
      </c>
      <c r="K249" s="21">
        <v>4</v>
      </c>
      <c r="L249" s="21">
        <v>2</v>
      </c>
      <c r="M249" s="21">
        <v>0</v>
      </c>
      <c r="N249" s="21">
        <v>1</v>
      </c>
      <c r="O249" s="21">
        <v>0</v>
      </c>
      <c r="P249" s="21">
        <v>1.631</v>
      </c>
      <c r="Q249" s="21">
        <v>0</v>
      </c>
      <c r="R249" s="21">
        <v>1</v>
      </c>
      <c r="S249" s="22"/>
      <c r="T249" s="22"/>
      <c r="U249" s="22"/>
      <c r="V249" s="22"/>
      <c r="W249" s="22"/>
    </row>
    <row r="250" ht="16.5" spans="1:23">
      <c r="A250" s="20">
        <v>399654</v>
      </c>
      <c r="B250" s="20" t="s">
        <v>341</v>
      </c>
      <c r="C250" s="20">
        <v>2726.373</v>
      </c>
      <c r="D250" s="20">
        <v>3290.555</v>
      </c>
      <c r="E250" s="20">
        <v>0</v>
      </c>
      <c r="F250" s="20">
        <v>0</v>
      </c>
      <c r="G250" s="20">
        <v>0</v>
      </c>
      <c r="H250" s="20">
        <v>1</v>
      </c>
      <c r="I250" s="18">
        <v>4.854</v>
      </c>
      <c r="J250" s="18">
        <v>21.167</v>
      </c>
      <c r="K250" s="21">
        <v>4</v>
      </c>
      <c r="L250" s="21">
        <v>2</v>
      </c>
      <c r="M250" s="21">
        <v>-1</v>
      </c>
      <c r="N250" s="21">
        <v>1</v>
      </c>
      <c r="O250" s="21">
        <v>0</v>
      </c>
      <c r="P250" s="21">
        <v>-21.167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0">
        <v>399655</v>
      </c>
      <c r="B251" s="20" t="s">
        <v>342</v>
      </c>
      <c r="C251" s="20">
        <v>10407.25</v>
      </c>
      <c r="D251" s="20">
        <v>11188.076</v>
      </c>
      <c r="E251" s="20">
        <v>0</v>
      </c>
      <c r="F251" s="20">
        <v>0</v>
      </c>
      <c r="G251" s="20">
        <v>0</v>
      </c>
      <c r="H251" s="20">
        <v>1</v>
      </c>
      <c r="I251" s="18">
        <v>1.137</v>
      </c>
      <c r="J251" s="18">
        <v>8.037</v>
      </c>
      <c r="K251" s="21">
        <v>4</v>
      </c>
      <c r="L251" s="21">
        <v>2</v>
      </c>
      <c r="M251" s="21">
        <v>0</v>
      </c>
      <c r="N251" s="21">
        <v>1</v>
      </c>
      <c r="O251" s="21">
        <v>0</v>
      </c>
      <c r="P251" s="21">
        <v>-2.81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0">
        <v>399657</v>
      </c>
      <c r="B252" s="20" t="s">
        <v>343</v>
      </c>
      <c r="C252" s="20">
        <v>6638.516</v>
      </c>
      <c r="D252" s="20">
        <v>7446.729</v>
      </c>
      <c r="E252" s="20">
        <v>0</v>
      </c>
      <c r="F252" s="20">
        <v>0</v>
      </c>
      <c r="G252" s="20">
        <v>0</v>
      </c>
      <c r="H252" s="20">
        <v>1</v>
      </c>
      <c r="I252" s="18">
        <v>3.575</v>
      </c>
      <c r="J252" s="18">
        <v>14.04</v>
      </c>
      <c r="K252" s="21">
        <v>3</v>
      </c>
      <c r="L252" s="21">
        <v>2</v>
      </c>
      <c r="M252" s="21">
        <v>0</v>
      </c>
      <c r="N252" s="21">
        <v>-1</v>
      </c>
      <c r="O252" s="21">
        <v>0</v>
      </c>
      <c r="P252" s="21">
        <v>1.17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0">
        <v>399658</v>
      </c>
      <c r="B253" s="20" t="s">
        <v>344</v>
      </c>
      <c r="C253" s="20">
        <v>4472.649</v>
      </c>
      <c r="D253" s="20">
        <v>5068.036</v>
      </c>
      <c r="E253" s="20">
        <v>0</v>
      </c>
      <c r="F253" s="20">
        <v>0</v>
      </c>
      <c r="G253" s="20">
        <v>0</v>
      </c>
      <c r="H253" s="20">
        <v>1</v>
      </c>
      <c r="I253" s="18">
        <v>1.063</v>
      </c>
      <c r="J253" s="18">
        <v>12.686</v>
      </c>
      <c r="K253" s="21">
        <v>4</v>
      </c>
      <c r="L253" s="21">
        <v>2</v>
      </c>
      <c r="M253" s="21">
        <v>0</v>
      </c>
      <c r="N253" s="21">
        <v>1</v>
      </c>
      <c r="O253" s="21">
        <v>0</v>
      </c>
      <c r="P253" s="21">
        <v>-0.486</v>
      </c>
      <c r="Q253" s="21">
        <v>0</v>
      </c>
      <c r="R253" s="21">
        <v>1</v>
      </c>
      <c r="S253" s="22"/>
      <c r="T253" s="22"/>
      <c r="U253" s="22"/>
      <c r="V253" s="22"/>
      <c r="W253" s="22"/>
    </row>
    <row r="254" ht="16.5" spans="1:23">
      <c r="A254" s="20">
        <v>399659</v>
      </c>
      <c r="B254" s="20" t="s">
        <v>345</v>
      </c>
      <c r="C254" s="20">
        <v>4318.95</v>
      </c>
      <c r="D254" s="20">
        <v>4885.339</v>
      </c>
      <c r="E254" s="20">
        <v>0</v>
      </c>
      <c r="F254" s="20">
        <v>0</v>
      </c>
      <c r="G254" s="20">
        <v>0</v>
      </c>
      <c r="H254" s="20">
        <v>1</v>
      </c>
      <c r="I254" s="18">
        <v>4.354</v>
      </c>
      <c r="J254" s="18">
        <v>15.442</v>
      </c>
      <c r="K254" s="21">
        <v>3</v>
      </c>
      <c r="L254" s="21">
        <v>2</v>
      </c>
      <c r="M254" s="21">
        <v>0</v>
      </c>
      <c r="N254" s="21">
        <v>0</v>
      </c>
      <c r="O254" s="21">
        <v>0</v>
      </c>
      <c r="P254" s="21">
        <v>1.682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0">
        <v>399660</v>
      </c>
      <c r="B255" s="20" t="s">
        <v>346</v>
      </c>
      <c r="C255" s="20">
        <v>2473.746</v>
      </c>
      <c r="D255" s="20">
        <v>2894.881</v>
      </c>
      <c r="E255" s="20">
        <v>0</v>
      </c>
      <c r="F255" s="20">
        <v>0</v>
      </c>
      <c r="G255" s="20">
        <v>0</v>
      </c>
      <c r="H255" s="20">
        <v>1</v>
      </c>
      <c r="I255" s="18">
        <v>0.262</v>
      </c>
      <c r="J255" s="18">
        <v>14.771</v>
      </c>
      <c r="K255" s="21">
        <v>2</v>
      </c>
      <c r="L255" s="21">
        <v>2</v>
      </c>
      <c r="M255" s="21">
        <v>0</v>
      </c>
      <c r="N255" s="21">
        <v>0</v>
      </c>
      <c r="O255" s="21">
        <v>0</v>
      </c>
      <c r="P255" s="21">
        <v>10.253</v>
      </c>
      <c r="Q255" s="21">
        <v>0</v>
      </c>
      <c r="R255" s="21">
        <v>1</v>
      </c>
      <c r="S255" s="22"/>
      <c r="T255" s="22"/>
      <c r="U255" s="22"/>
      <c r="V255" s="22"/>
      <c r="W255" s="22"/>
    </row>
    <row r="256" ht="16.5" spans="1:23">
      <c r="A256" s="20">
        <v>399661</v>
      </c>
      <c r="B256" s="20" t="s">
        <v>347</v>
      </c>
      <c r="C256" s="20">
        <v>5685.205</v>
      </c>
      <c r="D256" s="20">
        <v>6162.104</v>
      </c>
      <c r="E256" s="20">
        <v>0</v>
      </c>
      <c r="F256" s="20">
        <v>0</v>
      </c>
      <c r="G256" s="20">
        <v>0</v>
      </c>
      <c r="H256" s="20">
        <v>1</v>
      </c>
      <c r="I256" s="18">
        <v>0.569</v>
      </c>
      <c r="J256" s="18">
        <v>8.265</v>
      </c>
      <c r="K256" s="21">
        <v>2</v>
      </c>
      <c r="L256" s="21">
        <v>1</v>
      </c>
      <c r="M256" s="21">
        <v>0</v>
      </c>
      <c r="N256" s="21">
        <v>-1</v>
      </c>
      <c r="O256" s="21">
        <v>0</v>
      </c>
      <c r="P256" s="21">
        <v>-2.945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0">
        <v>399662</v>
      </c>
      <c r="B257" s="20" t="s">
        <v>348</v>
      </c>
      <c r="C257" s="20">
        <v>2145.301</v>
      </c>
      <c r="D257" s="20">
        <v>2574.675</v>
      </c>
      <c r="E257" s="20">
        <v>0</v>
      </c>
      <c r="F257" s="20">
        <v>0</v>
      </c>
      <c r="G257" s="20">
        <v>0</v>
      </c>
      <c r="H257" s="20">
        <v>1</v>
      </c>
      <c r="I257" s="18">
        <v>2.833</v>
      </c>
      <c r="J257" s="18">
        <v>19.038</v>
      </c>
      <c r="K257" s="21">
        <v>1</v>
      </c>
      <c r="L257" s="21">
        <v>1</v>
      </c>
      <c r="M257" s="21">
        <v>1</v>
      </c>
      <c r="N257" s="21">
        <v>0</v>
      </c>
      <c r="O257" s="21">
        <v>0</v>
      </c>
      <c r="P257" s="21">
        <v>-18.294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0">
        <v>399663</v>
      </c>
      <c r="B258" s="20" t="s">
        <v>349</v>
      </c>
      <c r="C258" s="20">
        <v>1897</v>
      </c>
      <c r="D258" s="20">
        <v>2051.79</v>
      </c>
      <c r="E258" s="20">
        <v>0</v>
      </c>
      <c r="F258" s="20">
        <v>0</v>
      </c>
      <c r="G258" s="20">
        <v>0</v>
      </c>
      <c r="H258" s="20">
        <v>1</v>
      </c>
      <c r="I258" s="18">
        <v>0.726</v>
      </c>
      <c r="J258" s="18">
        <v>8.215</v>
      </c>
      <c r="K258" s="21">
        <v>4</v>
      </c>
      <c r="L258" s="21">
        <v>2</v>
      </c>
      <c r="M258" s="21">
        <v>-1</v>
      </c>
      <c r="N258" s="21">
        <v>1</v>
      </c>
      <c r="O258" s="21">
        <v>0</v>
      </c>
      <c r="P258" s="21">
        <v>-24.572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0">
        <v>399665</v>
      </c>
      <c r="B259" s="20" t="s">
        <v>350</v>
      </c>
      <c r="C259" s="20">
        <v>2221.588</v>
      </c>
      <c r="D259" s="20">
        <v>2450.32</v>
      </c>
      <c r="E259" s="20">
        <v>0</v>
      </c>
      <c r="F259" s="20">
        <v>0</v>
      </c>
      <c r="G259" s="20">
        <v>0</v>
      </c>
      <c r="H259" s="20">
        <v>1</v>
      </c>
      <c r="I259" s="18">
        <v>2.478</v>
      </c>
      <c r="J259" s="18">
        <v>11.582</v>
      </c>
      <c r="K259" s="21">
        <v>2</v>
      </c>
      <c r="L259" s="21">
        <v>2</v>
      </c>
      <c r="M259" s="21">
        <v>0</v>
      </c>
      <c r="N259" s="21">
        <v>0</v>
      </c>
      <c r="O259" s="21">
        <v>0</v>
      </c>
      <c r="P259" s="21">
        <v>4.098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0">
        <v>399666</v>
      </c>
      <c r="B260" s="20" t="s">
        <v>351</v>
      </c>
      <c r="C260" s="20">
        <v>1841.919</v>
      </c>
      <c r="D260" s="20">
        <v>2179.291</v>
      </c>
      <c r="E260" s="20">
        <v>0</v>
      </c>
      <c r="F260" s="20">
        <v>0</v>
      </c>
      <c r="G260" s="20">
        <v>0</v>
      </c>
      <c r="H260" s="20">
        <v>1</v>
      </c>
      <c r="I260" s="18">
        <v>4.922</v>
      </c>
      <c r="J260" s="18">
        <v>19.641</v>
      </c>
      <c r="K260" s="21">
        <v>4</v>
      </c>
      <c r="L260" s="21">
        <v>2</v>
      </c>
      <c r="M260" s="21">
        <v>0</v>
      </c>
      <c r="N260" s="21">
        <v>0</v>
      </c>
      <c r="O260" s="21">
        <v>0</v>
      </c>
      <c r="P260" s="21">
        <v>-28.535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0">
        <v>399678</v>
      </c>
      <c r="B261" s="20" t="s">
        <v>352</v>
      </c>
      <c r="C261" s="20">
        <v>538.541</v>
      </c>
      <c r="D261" s="20">
        <v>636.368</v>
      </c>
      <c r="E261" s="20">
        <v>0</v>
      </c>
      <c r="F261" s="20">
        <v>0</v>
      </c>
      <c r="G261" s="20">
        <v>0</v>
      </c>
      <c r="H261" s="20">
        <v>1</v>
      </c>
      <c r="I261" s="18">
        <v>2.823</v>
      </c>
      <c r="J261" s="18">
        <v>17.762</v>
      </c>
      <c r="K261" s="21">
        <v>4</v>
      </c>
      <c r="L261" s="21">
        <v>2</v>
      </c>
      <c r="M261" s="21">
        <v>0</v>
      </c>
      <c r="N261" s="21">
        <v>0</v>
      </c>
      <c r="O261" s="21">
        <v>0</v>
      </c>
      <c r="P261" s="21">
        <v>-4.264</v>
      </c>
      <c r="Q261" s="21">
        <v>0</v>
      </c>
      <c r="R261" s="21">
        <v>1</v>
      </c>
      <c r="S261" s="22"/>
      <c r="T261" s="22"/>
      <c r="U261" s="22"/>
      <c r="V261" s="22"/>
      <c r="W261" s="22"/>
    </row>
    <row r="262" ht="16.5" spans="1:23">
      <c r="A262" s="20">
        <v>399679</v>
      </c>
      <c r="B262" s="20" t="s">
        <v>353</v>
      </c>
      <c r="C262" s="20">
        <v>5653.731</v>
      </c>
      <c r="D262" s="20">
        <v>6660.406</v>
      </c>
      <c r="E262" s="20">
        <v>0</v>
      </c>
      <c r="F262" s="20">
        <v>0</v>
      </c>
      <c r="G262" s="20">
        <v>0</v>
      </c>
      <c r="H262" s="20">
        <v>1</v>
      </c>
      <c r="I262" s="18">
        <v>6.584</v>
      </c>
      <c r="J262" s="18">
        <v>20.703</v>
      </c>
      <c r="K262" s="21">
        <v>4</v>
      </c>
      <c r="L262" s="21">
        <v>2</v>
      </c>
      <c r="M262" s="21">
        <v>0</v>
      </c>
      <c r="N262" s="21">
        <v>0</v>
      </c>
      <c r="O262" s="21">
        <v>0</v>
      </c>
      <c r="P262" s="21">
        <v>-6.474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0">
        <v>399680</v>
      </c>
      <c r="B263" s="20" t="s">
        <v>354</v>
      </c>
      <c r="C263" s="20">
        <v>660.595</v>
      </c>
      <c r="D263" s="20">
        <v>803.061</v>
      </c>
      <c r="E263" s="20">
        <v>0</v>
      </c>
      <c r="F263" s="20">
        <v>0</v>
      </c>
      <c r="G263" s="20">
        <v>0</v>
      </c>
      <c r="H263" s="20">
        <v>1</v>
      </c>
      <c r="I263" s="18">
        <v>8.96</v>
      </c>
      <c r="J263" s="18">
        <v>25.111</v>
      </c>
      <c r="K263" s="21">
        <v>4</v>
      </c>
      <c r="L263" s="21">
        <v>2</v>
      </c>
      <c r="M263" s="21">
        <v>-1</v>
      </c>
      <c r="N263" s="21">
        <v>1</v>
      </c>
      <c r="O263" s="21">
        <v>0</v>
      </c>
      <c r="P263" s="21">
        <v>-1.447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0">
        <v>399681</v>
      </c>
      <c r="B264" s="20" t="s">
        <v>355</v>
      </c>
      <c r="C264" s="20">
        <v>1069.994</v>
      </c>
      <c r="D264" s="20">
        <v>1351.14</v>
      </c>
      <c r="E264" s="20">
        <v>0</v>
      </c>
      <c r="F264" s="20">
        <v>0</v>
      </c>
      <c r="G264" s="20">
        <v>0</v>
      </c>
      <c r="H264" s="20">
        <v>1</v>
      </c>
      <c r="I264" s="18">
        <v>11.527</v>
      </c>
      <c r="J264" s="18">
        <v>29.937</v>
      </c>
      <c r="K264" s="21">
        <v>4</v>
      </c>
      <c r="L264" s="21">
        <v>2</v>
      </c>
      <c r="M264" s="21">
        <v>0</v>
      </c>
      <c r="N264" s="21">
        <v>1</v>
      </c>
      <c r="O264" s="21">
        <v>0</v>
      </c>
      <c r="P264" s="21">
        <v>-21.298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0">
        <v>399694</v>
      </c>
      <c r="B265" s="20" t="s">
        <v>356</v>
      </c>
      <c r="C265" s="20">
        <v>3812.12</v>
      </c>
      <c r="D265" s="20">
        <v>4556.682</v>
      </c>
      <c r="E265" s="20">
        <v>0</v>
      </c>
      <c r="F265" s="20">
        <v>0</v>
      </c>
      <c r="G265" s="20">
        <v>0</v>
      </c>
      <c r="H265" s="20">
        <v>1</v>
      </c>
      <c r="I265" s="18">
        <v>4.504</v>
      </c>
      <c r="J265" s="18">
        <v>20.108</v>
      </c>
      <c r="K265" s="21">
        <v>3</v>
      </c>
      <c r="L265" s="21">
        <v>2</v>
      </c>
      <c r="M265" s="21">
        <v>0</v>
      </c>
      <c r="N265" s="21">
        <v>-1</v>
      </c>
      <c r="O265" s="21">
        <v>0</v>
      </c>
      <c r="P265" s="21">
        <v>-9.06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0">
        <v>399696</v>
      </c>
      <c r="B266" s="20" t="s">
        <v>357</v>
      </c>
      <c r="C266" s="20">
        <v>3679.065</v>
      </c>
      <c r="D266" s="20">
        <v>4472.091</v>
      </c>
      <c r="E266" s="20">
        <v>0</v>
      </c>
      <c r="F266" s="20">
        <v>0</v>
      </c>
      <c r="G266" s="20">
        <v>0</v>
      </c>
      <c r="H266" s="20">
        <v>1</v>
      </c>
      <c r="I266" s="18">
        <v>8.177</v>
      </c>
      <c r="J266" s="18">
        <v>24.459</v>
      </c>
      <c r="K266" s="21">
        <v>3</v>
      </c>
      <c r="L266" s="21">
        <v>1</v>
      </c>
      <c r="M266" s="21">
        <v>1</v>
      </c>
      <c r="N266" s="21">
        <v>-1</v>
      </c>
      <c r="O266" s="21">
        <v>0</v>
      </c>
      <c r="P266" s="21">
        <v>-6.148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0">
        <v>399697</v>
      </c>
      <c r="B267" s="20" t="s">
        <v>358</v>
      </c>
      <c r="C267" s="20">
        <v>3449.663</v>
      </c>
      <c r="D267" s="20">
        <v>4084.18</v>
      </c>
      <c r="E267" s="20">
        <v>0</v>
      </c>
      <c r="F267" s="20">
        <v>0</v>
      </c>
      <c r="G267" s="20">
        <v>0</v>
      </c>
      <c r="H267" s="20">
        <v>1</v>
      </c>
      <c r="I267" s="18">
        <v>5.325</v>
      </c>
      <c r="J267" s="18">
        <v>20.034</v>
      </c>
      <c r="K267" s="21">
        <v>2</v>
      </c>
      <c r="L267" s="21">
        <v>2</v>
      </c>
      <c r="M267" s="21">
        <v>0</v>
      </c>
      <c r="N267" s="21">
        <v>1</v>
      </c>
      <c r="O267" s="21">
        <v>0</v>
      </c>
      <c r="P267" s="21">
        <v>19.206</v>
      </c>
      <c r="Q267" s="21">
        <v>0</v>
      </c>
      <c r="R267" s="21">
        <v>1</v>
      </c>
      <c r="S267" s="22"/>
      <c r="T267" s="22"/>
      <c r="U267" s="22"/>
      <c r="V267" s="22"/>
      <c r="W267" s="22"/>
    </row>
    <row r="268" ht="16.5" spans="1:23">
      <c r="A268" s="20">
        <v>399698</v>
      </c>
      <c r="B268" s="20" t="s">
        <v>359</v>
      </c>
      <c r="C268" s="20">
        <v>49165.77</v>
      </c>
      <c r="D268" s="20">
        <v>54723.297</v>
      </c>
      <c r="E268" s="20">
        <v>0</v>
      </c>
      <c r="F268" s="20">
        <v>0</v>
      </c>
      <c r="G268" s="20">
        <v>0</v>
      </c>
      <c r="H268" s="20">
        <v>1</v>
      </c>
      <c r="I268" s="18">
        <v>2.614</v>
      </c>
      <c r="J268" s="18">
        <v>12.505</v>
      </c>
      <c r="K268" s="21">
        <v>1</v>
      </c>
      <c r="L268" s="21">
        <v>1</v>
      </c>
      <c r="M268" s="21">
        <v>1</v>
      </c>
      <c r="N268" s="21">
        <v>0</v>
      </c>
      <c r="O268" s="21">
        <v>0</v>
      </c>
      <c r="P268" s="21">
        <v>-5.559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20">
        <v>399703</v>
      </c>
      <c r="B269" s="20" t="s">
        <v>360</v>
      </c>
      <c r="C269" s="20">
        <v>7184.869</v>
      </c>
      <c r="D269" s="20">
        <v>7845.117</v>
      </c>
      <c r="E269" s="20">
        <v>0</v>
      </c>
      <c r="F269" s="20">
        <v>0</v>
      </c>
      <c r="G269" s="20">
        <v>0</v>
      </c>
      <c r="H269" s="20">
        <v>1</v>
      </c>
      <c r="I269" s="18">
        <v>0.593</v>
      </c>
      <c r="J269" s="18">
        <v>8.959</v>
      </c>
      <c r="K269" s="21">
        <v>2</v>
      </c>
      <c r="L269" s="21">
        <v>2</v>
      </c>
      <c r="M269" s="21">
        <v>0</v>
      </c>
      <c r="N269" s="21">
        <v>0</v>
      </c>
      <c r="O269" s="21">
        <v>0</v>
      </c>
      <c r="P269" s="21">
        <v>7.608</v>
      </c>
      <c r="Q269" s="21">
        <v>0</v>
      </c>
      <c r="R269" s="21">
        <v>1</v>
      </c>
      <c r="S269" s="22"/>
      <c r="T269" s="22"/>
      <c r="U269" s="22"/>
      <c r="V269" s="22"/>
      <c r="W269" s="22"/>
    </row>
    <row r="270" ht="16.5" spans="1:23">
      <c r="A270" s="20">
        <v>399704</v>
      </c>
      <c r="B270" s="20" t="s">
        <v>361</v>
      </c>
      <c r="C270" s="20">
        <v>5447.65</v>
      </c>
      <c r="D270" s="20">
        <v>7027.83</v>
      </c>
      <c r="E270" s="20">
        <v>0</v>
      </c>
      <c r="F270" s="20">
        <v>0</v>
      </c>
      <c r="G270" s="20">
        <v>0</v>
      </c>
      <c r="H270" s="20">
        <v>1</v>
      </c>
      <c r="I270" s="18">
        <v>14.694</v>
      </c>
      <c r="J270" s="18">
        <v>33.875</v>
      </c>
      <c r="K270" s="21">
        <v>3</v>
      </c>
      <c r="L270" s="21">
        <v>2</v>
      </c>
      <c r="M270" s="21">
        <v>0</v>
      </c>
      <c r="N270" s="21">
        <v>-1</v>
      </c>
      <c r="O270" s="21">
        <v>0</v>
      </c>
      <c r="P270" s="21">
        <v>-20.88</v>
      </c>
      <c r="Q270" s="21">
        <v>0</v>
      </c>
      <c r="R270" s="21">
        <v>-1</v>
      </c>
      <c r="S270" s="22"/>
      <c r="T270" s="22"/>
      <c r="U270" s="22"/>
      <c r="V270" s="22"/>
      <c r="W270" s="22"/>
    </row>
    <row r="271" ht="16.5" spans="1:23">
      <c r="A271" s="20">
        <v>399802</v>
      </c>
      <c r="B271" s="20" t="s">
        <v>362</v>
      </c>
      <c r="C271" s="20">
        <v>6193.807</v>
      </c>
      <c r="D271" s="20">
        <v>7298.965</v>
      </c>
      <c r="E271" s="20">
        <v>0</v>
      </c>
      <c r="F271" s="20">
        <v>0</v>
      </c>
      <c r="G271" s="20">
        <v>0</v>
      </c>
      <c r="H271" s="20">
        <v>1</v>
      </c>
      <c r="I271" s="18">
        <v>7.574</v>
      </c>
      <c r="J271" s="18">
        <v>21.569</v>
      </c>
      <c r="K271" s="21">
        <v>4</v>
      </c>
      <c r="L271" s="21">
        <v>2</v>
      </c>
      <c r="M271" s="21">
        <v>0</v>
      </c>
      <c r="N271" s="21">
        <v>0</v>
      </c>
      <c r="O271" s="21">
        <v>0</v>
      </c>
      <c r="P271" s="21">
        <v>45.201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0">
        <v>399809</v>
      </c>
      <c r="B272" s="20" t="s">
        <v>363</v>
      </c>
      <c r="C272" s="20">
        <v>2301.169</v>
      </c>
      <c r="D272" s="20">
        <v>2732.25</v>
      </c>
      <c r="E272" s="20">
        <v>0</v>
      </c>
      <c r="F272" s="20">
        <v>0</v>
      </c>
      <c r="G272" s="20">
        <v>0</v>
      </c>
      <c r="H272" s="20">
        <v>1</v>
      </c>
      <c r="I272" s="18">
        <v>0.814</v>
      </c>
      <c r="J272" s="18">
        <v>16.463</v>
      </c>
      <c r="K272" s="21">
        <v>1</v>
      </c>
      <c r="L272" s="21">
        <v>1</v>
      </c>
      <c r="M272" s="21">
        <v>0</v>
      </c>
      <c r="N272" s="21">
        <v>0</v>
      </c>
      <c r="O272" s="21">
        <v>0</v>
      </c>
      <c r="P272" s="21">
        <v>-1.859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0">
        <v>399810</v>
      </c>
      <c r="B273" s="20" t="s">
        <v>364</v>
      </c>
      <c r="C273" s="20">
        <v>2905.315</v>
      </c>
      <c r="D273" s="20">
        <v>3520.842</v>
      </c>
      <c r="E273" s="20">
        <v>0</v>
      </c>
      <c r="F273" s="20">
        <v>0</v>
      </c>
      <c r="G273" s="20">
        <v>0</v>
      </c>
      <c r="H273" s="20">
        <v>1</v>
      </c>
      <c r="I273" s="18">
        <v>3.445</v>
      </c>
      <c r="J273" s="18">
        <v>20.326</v>
      </c>
      <c r="K273" s="21">
        <v>3</v>
      </c>
      <c r="L273" s="21">
        <v>2</v>
      </c>
      <c r="M273" s="21">
        <v>0</v>
      </c>
      <c r="N273" s="21">
        <v>0</v>
      </c>
      <c r="O273" s="21">
        <v>0</v>
      </c>
      <c r="P273" s="21">
        <v>-4.242</v>
      </c>
      <c r="Q273" s="21">
        <v>0</v>
      </c>
      <c r="R273" s="21">
        <v>-1</v>
      </c>
      <c r="S273" s="22"/>
      <c r="T273" s="22"/>
      <c r="U273" s="22"/>
      <c r="V273" s="22"/>
      <c r="W273" s="22"/>
    </row>
    <row r="274" ht="16.5" spans="1:23">
      <c r="A274" s="20">
        <v>399813</v>
      </c>
      <c r="B274" s="20" t="s">
        <v>365</v>
      </c>
      <c r="C274" s="20">
        <v>7040.538</v>
      </c>
      <c r="D274" s="20">
        <v>8418.257</v>
      </c>
      <c r="E274" s="20">
        <v>0</v>
      </c>
      <c r="F274" s="20">
        <v>0</v>
      </c>
      <c r="G274" s="20">
        <v>0</v>
      </c>
      <c r="H274" s="20">
        <v>1</v>
      </c>
      <c r="I274" s="18">
        <v>2.45</v>
      </c>
      <c r="J274" s="18">
        <v>18.415</v>
      </c>
      <c r="K274" s="21">
        <v>4</v>
      </c>
      <c r="L274" s="21">
        <v>2</v>
      </c>
      <c r="M274" s="21">
        <v>0</v>
      </c>
      <c r="N274" s="21">
        <v>0</v>
      </c>
      <c r="O274" s="21">
        <v>0</v>
      </c>
      <c r="P274" s="21">
        <v>-11.394</v>
      </c>
      <c r="Q274" s="21">
        <v>0</v>
      </c>
      <c r="R274" s="21">
        <v>-1</v>
      </c>
      <c r="S274" s="22"/>
      <c r="T274" s="22"/>
      <c r="U274" s="22"/>
      <c r="V274" s="22"/>
      <c r="W274" s="22"/>
    </row>
    <row r="275" ht="16.5" spans="1:23">
      <c r="A275" s="20">
        <v>399814</v>
      </c>
      <c r="B275" s="20" t="s">
        <v>366</v>
      </c>
      <c r="C275" s="20">
        <v>1124.142</v>
      </c>
      <c r="D275" s="20">
        <v>1233.533</v>
      </c>
      <c r="E275" s="20">
        <v>0</v>
      </c>
      <c r="F275" s="20">
        <v>0</v>
      </c>
      <c r="G275" s="20">
        <v>0</v>
      </c>
      <c r="H275" s="20">
        <v>1</v>
      </c>
      <c r="I275" s="18">
        <v>0.312</v>
      </c>
      <c r="J275" s="18">
        <v>9.153</v>
      </c>
      <c r="K275" s="21">
        <v>4</v>
      </c>
      <c r="L275" s="21">
        <v>2</v>
      </c>
      <c r="M275" s="21">
        <v>0</v>
      </c>
      <c r="N275" s="21">
        <v>0</v>
      </c>
      <c r="O275" s="21">
        <v>0</v>
      </c>
      <c r="P275" s="21">
        <v>-15.303</v>
      </c>
      <c r="Q275" s="21">
        <v>0</v>
      </c>
      <c r="R275" s="21">
        <v>-1</v>
      </c>
      <c r="S275" s="22"/>
      <c r="T275" s="22"/>
      <c r="U275" s="22"/>
      <c r="V275" s="22"/>
      <c r="W275" s="22"/>
    </row>
    <row r="276" ht="16.5" spans="1:23">
      <c r="A276" s="20">
        <v>399852</v>
      </c>
      <c r="B276" s="20" t="s">
        <v>201</v>
      </c>
      <c r="C276" s="20">
        <v>7038.762</v>
      </c>
      <c r="D276" s="20">
        <v>7905.624</v>
      </c>
      <c r="E276" s="20">
        <v>0</v>
      </c>
      <c r="F276" s="20">
        <v>0</v>
      </c>
      <c r="G276" s="20">
        <v>0</v>
      </c>
      <c r="H276" s="20">
        <v>1</v>
      </c>
      <c r="I276" s="18">
        <v>4.231</v>
      </c>
      <c r="J276" s="18">
        <v>14.732</v>
      </c>
      <c r="K276" s="21">
        <v>1</v>
      </c>
      <c r="L276" s="21">
        <v>2</v>
      </c>
      <c r="M276" s="21">
        <v>0</v>
      </c>
      <c r="N276" s="21">
        <v>1</v>
      </c>
      <c r="O276" s="21">
        <v>0</v>
      </c>
      <c r="P276" s="21">
        <v>-3.351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20">
        <v>399905</v>
      </c>
      <c r="B277" s="20" t="s">
        <v>367</v>
      </c>
      <c r="C277" s="20">
        <v>6757.431</v>
      </c>
      <c r="D277" s="20">
        <v>7831.12</v>
      </c>
      <c r="E277" s="20">
        <v>0</v>
      </c>
      <c r="F277" s="20">
        <v>0</v>
      </c>
      <c r="G277" s="20">
        <v>0</v>
      </c>
      <c r="H277" s="20">
        <v>1</v>
      </c>
      <c r="I277" s="18">
        <v>6.444</v>
      </c>
      <c r="J277" s="18">
        <v>19.271</v>
      </c>
      <c r="K277" s="21">
        <v>3</v>
      </c>
      <c r="L277" s="21">
        <v>2</v>
      </c>
      <c r="M277" s="21">
        <v>0</v>
      </c>
      <c r="N277" s="21">
        <v>-1</v>
      </c>
      <c r="O277" s="21">
        <v>0</v>
      </c>
      <c r="P277" s="21">
        <v>5.591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0">
        <v>399928</v>
      </c>
      <c r="B278" s="20" t="s">
        <v>220</v>
      </c>
      <c r="C278" s="20">
        <v>2730.672</v>
      </c>
      <c r="D278" s="20">
        <v>3079.29</v>
      </c>
      <c r="E278" s="20">
        <v>0</v>
      </c>
      <c r="F278" s="20">
        <v>0</v>
      </c>
      <c r="G278" s="20">
        <v>0</v>
      </c>
      <c r="H278" s="20">
        <v>1</v>
      </c>
      <c r="I278" s="18">
        <v>5.293</v>
      </c>
      <c r="J278" s="18">
        <v>16.015</v>
      </c>
      <c r="K278" s="21">
        <v>3</v>
      </c>
      <c r="L278" s="21">
        <v>2</v>
      </c>
      <c r="M278" s="21">
        <v>0</v>
      </c>
      <c r="N278" s="21">
        <v>0</v>
      </c>
      <c r="O278" s="21">
        <v>0</v>
      </c>
      <c r="P278" s="21">
        <v>-14.258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0">
        <v>399959</v>
      </c>
      <c r="B279" s="20" t="s">
        <v>368</v>
      </c>
      <c r="C279" s="20">
        <v>1518.859</v>
      </c>
      <c r="D279" s="20">
        <v>1888.353</v>
      </c>
      <c r="E279" s="20">
        <v>0</v>
      </c>
      <c r="F279" s="20">
        <v>0</v>
      </c>
      <c r="G279" s="20">
        <v>0</v>
      </c>
      <c r="H279" s="20">
        <v>1</v>
      </c>
      <c r="I279" s="18">
        <v>4.401</v>
      </c>
      <c r="J279" s="18">
        <v>23.107</v>
      </c>
      <c r="K279" s="21">
        <v>3</v>
      </c>
      <c r="L279" s="21">
        <v>2</v>
      </c>
      <c r="M279" s="21">
        <v>0</v>
      </c>
      <c r="N279" s="21">
        <v>-1</v>
      </c>
      <c r="O279" s="21">
        <v>0</v>
      </c>
      <c r="P279" s="21">
        <v>3.044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0">
        <v>399967</v>
      </c>
      <c r="B280" s="20" t="s">
        <v>369</v>
      </c>
      <c r="C280" s="20">
        <v>11623.574</v>
      </c>
      <c r="D280" s="20">
        <v>14372.637</v>
      </c>
      <c r="E280" s="20">
        <v>0</v>
      </c>
      <c r="F280" s="20">
        <v>0</v>
      </c>
      <c r="G280" s="20">
        <v>0</v>
      </c>
      <c r="H280" s="20">
        <v>1</v>
      </c>
      <c r="I280" s="18">
        <v>2.782</v>
      </c>
      <c r="J280" s="18">
        <v>21.377</v>
      </c>
      <c r="K280" s="21">
        <v>3</v>
      </c>
      <c r="L280" s="21">
        <v>2</v>
      </c>
      <c r="M280" s="21">
        <v>0</v>
      </c>
      <c r="N280" s="21">
        <v>0</v>
      </c>
      <c r="O280" s="21">
        <v>0</v>
      </c>
      <c r="P280" s="21">
        <v>-4.271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0">
        <v>399971</v>
      </c>
      <c r="B281" s="20" t="s">
        <v>370</v>
      </c>
      <c r="C281" s="20">
        <v>1375.677</v>
      </c>
      <c r="D281" s="20">
        <v>1709.126</v>
      </c>
      <c r="E281" s="20">
        <v>0</v>
      </c>
      <c r="F281" s="20">
        <v>0</v>
      </c>
      <c r="G281" s="20">
        <v>0</v>
      </c>
      <c r="H281" s="20">
        <v>1</v>
      </c>
      <c r="I281" s="18">
        <v>4.881</v>
      </c>
      <c r="J281" s="18">
        <v>23.439</v>
      </c>
      <c r="K281" s="21">
        <v>4</v>
      </c>
      <c r="L281" s="21">
        <v>2</v>
      </c>
      <c r="M281" s="21">
        <v>0</v>
      </c>
      <c r="N281" s="21">
        <v>0</v>
      </c>
      <c r="O281" s="21">
        <v>0</v>
      </c>
      <c r="P281" s="21">
        <v>-3.129</v>
      </c>
      <c r="Q281" s="21">
        <v>0</v>
      </c>
      <c r="R281" s="21">
        <v>-1</v>
      </c>
      <c r="S281" s="22"/>
      <c r="T281" s="22"/>
      <c r="U281" s="22"/>
      <c r="V281" s="22"/>
      <c r="W281" s="22"/>
    </row>
    <row r="282" ht="16.5" spans="1:23">
      <c r="A282" s="20">
        <v>399973</v>
      </c>
      <c r="B282" s="20" t="s">
        <v>371</v>
      </c>
      <c r="C282" s="20">
        <v>1556.415</v>
      </c>
      <c r="D282" s="20">
        <v>1934.588</v>
      </c>
      <c r="E282" s="20">
        <v>0</v>
      </c>
      <c r="F282" s="20">
        <v>0</v>
      </c>
      <c r="G282" s="20">
        <v>0</v>
      </c>
      <c r="H282" s="20">
        <v>1</v>
      </c>
      <c r="I282" s="18">
        <v>4.707</v>
      </c>
      <c r="J282" s="18">
        <v>23.335</v>
      </c>
      <c r="K282" s="21">
        <v>4</v>
      </c>
      <c r="L282" s="21">
        <v>2</v>
      </c>
      <c r="M282" s="21">
        <v>0</v>
      </c>
      <c r="N282" s="21">
        <v>0</v>
      </c>
      <c r="O282" s="21">
        <v>0</v>
      </c>
      <c r="P282" s="21">
        <v>-18.687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0">
        <v>399974</v>
      </c>
      <c r="B283" s="20" t="s">
        <v>372</v>
      </c>
      <c r="C283" s="20">
        <v>1809.524</v>
      </c>
      <c r="D283" s="20">
        <v>1978.02</v>
      </c>
      <c r="E283" s="20">
        <v>0</v>
      </c>
      <c r="F283" s="20">
        <v>0</v>
      </c>
      <c r="G283" s="20">
        <v>0</v>
      </c>
      <c r="H283" s="20">
        <v>1</v>
      </c>
      <c r="I283" s="18">
        <v>0.314</v>
      </c>
      <c r="J283" s="18">
        <v>8.806</v>
      </c>
      <c r="K283" s="21">
        <v>4</v>
      </c>
      <c r="L283" s="21">
        <v>2</v>
      </c>
      <c r="M283" s="21">
        <v>0</v>
      </c>
      <c r="N283" s="21">
        <v>0</v>
      </c>
      <c r="O283" s="21">
        <v>0</v>
      </c>
      <c r="P283" s="21">
        <v>-14.311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0">
        <v>399982</v>
      </c>
      <c r="B284" s="20" t="s">
        <v>228</v>
      </c>
      <c r="C284" s="20">
        <v>8295.707</v>
      </c>
      <c r="D284" s="20">
        <v>9414.177</v>
      </c>
      <c r="E284" s="20">
        <v>0</v>
      </c>
      <c r="F284" s="20">
        <v>0</v>
      </c>
      <c r="G284" s="20">
        <v>0</v>
      </c>
      <c r="H284" s="20">
        <v>1</v>
      </c>
      <c r="I284" s="18">
        <v>5.679</v>
      </c>
      <c r="J284" s="18">
        <v>16.885</v>
      </c>
      <c r="K284" s="21">
        <v>4</v>
      </c>
      <c r="L284" s="21">
        <v>2</v>
      </c>
      <c r="M284" s="21">
        <v>0</v>
      </c>
      <c r="N284" s="21">
        <v>0</v>
      </c>
      <c r="O284" s="21">
        <v>0</v>
      </c>
      <c r="P284" s="21">
        <v>-6.684</v>
      </c>
      <c r="Q284" s="21">
        <v>0</v>
      </c>
      <c r="R284" s="21">
        <v>-1</v>
      </c>
      <c r="S284" s="22"/>
      <c r="T284" s="22"/>
      <c r="U284" s="22"/>
      <c r="V284" s="22"/>
      <c r="W284" s="22"/>
    </row>
    <row r="285" ht="16.5" spans="1:23">
      <c r="A285" s="20">
        <v>399991</v>
      </c>
      <c r="B285" s="20" t="s">
        <v>373</v>
      </c>
      <c r="C285" s="20">
        <v>2594.389</v>
      </c>
      <c r="D285" s="20">
        <v>3014.614</v>
      </c>
      <c r="E285" s="20">
        <v>0</v>
      </c>
      <c r="F285" s="20">
        <v>0</v>
      </c>
      <c r="G285" s="20">
        <v>0</v>
      </c>
      <c r="H285" s="20">
        <v>1</v>
      </c>
      <c r="I285" s="18">
        <v>7.763</v>
      </c>
      <c r="J285" s="18">
        <v>20.62</v>
      </c>
      <c r="K285" s="21">
        <v>3</v>
      </c>
      <c r="L285" s="21">
        <v>2</v>
      </c>
      <c r="M285" s="21">
        <v>0</v>
      </c>
      <c r="N285" s="21">
        <v>-1</v>
      </c>
      <c r="O285" s="21">
        <v>0</v>
      </c>
      <c r="P285" s="21">
        <v>1.617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0">
        <v>399992</v>
      </c>
      <c r="B286" s="20" t="s">
        <v>374</v>
      </c>
      <c r="C286" s="20">
        <v>1972.97</v>
      </c>
      <c r="D286" s="20">
        <v>2238.331</v>
      </c>
      <c r="E286" s="20">
        <v>0</v>
      </c>
      <c r="F286" s="20">
        <v>0</v>
      </c>
      <c r="G286" s="20">
        <v>0</v>
      </c>
      <c r="H286" s="20">
        <v>1</v>
      </c>
      <c r="I286" s="18">
        <v>1.77</v>
      </c>
      <c r="J286" s="18">
        <v>13.416</v>
      </c>
      <c r="K286" s="21">
        <v>4</v>
      </c>
      <c r="L286" s="21">
        <v>2</v>
      </c>
      <c r="M286" s="21">
        <v>0</v>
      </c>
      <c r="N286" s="21">
        <v>0</v>
      </c>
      <c r="O286" s="21">
        <v>0</v>
      </c>
      <c r="P286" s="21">
        <v>-9.154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0">
        <v>399995</v>
      </c>
      <c r="B287" s="20" t="s">
        <v>375</v>
      </c>
      <c r="C287" s="20">
        <v>3757.756</v>
      </c>
      <c r="D287" s="20">
        <v>4117.388</v>
      </c>
      <c r="E287" s="20">
        <v>0</v>
      </c>
      <c r="F287" s="20">
        <v>0</v>
      </c>
      <c r="G287" s="20">
        <v>0</v>
      </c>
      <c r="H287" s="20">
        <v>1</v>
      </c>
      <c r="I287" s="18">
        <v>0.683</v>
      </c>
      <c r="J287" s="18">
        <v>9.358</v>
      </c>
      <c r="K287" s="21">
        <v>4</v>
      </c>
      <c r="L287" s="21">
        <v>2</v>
      </c>
      <c r="M287" s="21">
        <v>0</v>
      </c>
      <c r="N287" s="21">
        <v>0</v>
      </c>
      <c r="O287" s="21">
        <v>0</v>
      </c>
      <c r="P287" s="21">
        <v>-5.423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0">
        <v>399996</v>
      </c>
      <c r="B288" s="20" t="s">
        <v>376</v>
      </c>
      <c r="C288" s="20">
        <v>4099.345</v>
      </c>
      <c r="D288" s="20">
        <v>4872.571</v>
      </c>
      <c r="E288" s="20">
        <v>0</v>
      </c>
      <c r="F288" s="20">
        <v>0</v>
      </c>
      <c r="G288" s="20">
        <v>0</v>
      </c>
      <c r="H288" s="20">
        <v>1</v>
      </c>
      <c r="I288" s="18">
        <v>0.195</v>
      </c>
      <c r="J288" s="18">
        <v>16.033</v>
      </c>
      <c r="K288" s="21">
        <v>3</v>
      </c>
      <c r="L288" s="21">
        <v>0</v>
      </c>
      <c r="M288" s="21">
        <v>0</v>
      </c>
      <c r="N288" s="21">
        <v>-1</v>
      </c>
      <c r="O288" s="21">
        <v>0</v>
      </c>
      <c r="P288" s="21">
        <v>-12.245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0">
        <v>980018</v>
      </c>
      <c r="B289" s="20" t="s">
        <v>377</v>
      </c>
      <c r="C289" s="20">
        <v>3475.743</v>
      </c>
      <c r="D289" s="20">
        <v>5210.022</v>
      </c>
      <c r="E289" s="20">
        <v>0</v>
      </c>
      <c r="F289" s="20">
        <v>0</v>
      </c>
      <c r="G289" s="20">
        <v>0</v>
      </c>
      <c r="H289" s="20">
        <v>1</v>
      </c>
      <c r="I289" s="18">
        <v>13.482</v>
      </c>
      <c r="J289" s="18">
        <v>42.281</v>
      </c>
      <c r="K289" s="21">
        <v>3</v>
      </c>
      <c r="L289" s="21">
        <v>1</v>
      </c>
      <c r="M289" s="21">
        <v>0</v>
      </c>
      <c r="N289" s="21">
        <v>-1</v>
      </c>
      <c r="O289" s="21">
        <v>0</v>
      </c>
      <c r="P289" s="21">
        <v>-10.351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0">
        <v>980035</v>
      </c>
      <c r="B290" s="20" t="s">
        <v>378</v>
      </c>
      <c r="C290" s="20">
        <v>1939.324</v>
      </c>
      <c r="D290" s="20">
        <v>2386.975</v>
      </c>
      <c r="E290" s="20">
        <v>0</v>
      </c>
      <c r="F290" s="20">
        <v>0</v>
      </c>
      <c r="G290" s="20">
        <v>0</v>
      </c>
      <c r="H290" s="20">
        <v>1</v>
      </c>
      <c r="I290" s="18">
        <v>8.604</v>
      </c>
      <c r="J290" s="18">
        <v>25.745</v>
      </c>
      <c r="K290" s="21">
        <v>3</v>
      </c>
      <c r="L290" s="21">
        <v>1</v>
      </c>
      <c r="M290" s="21">
        <v>0</v>
      </c>
      <c r="N290" s="21">
        <v>0</v>
      </c>
      <c r="O290" s="21">
        <v>0</v>
      </c>
      <c r="P290" s="21">
        <v>-16.228</v>
      </c>
      <c r="Q290" s="21">
        <v>0</v>
      </c>
      <c r="R290" s="21">
        <v>-1</v>
      </c>
      <c r="S290" s="22"/>
      <c r="T290" s="22"/>
      <c r="U290" s="22"/>
      <c r="V290" s="22"/>
      <c r="W290" s="22"/>
    </row>
    <row r="291" ht="16.5" spans="1:23">
      <c r="A291" s="20">
        <v>980068</v>
      </c>
      <c r="B291" s="20" t="s">
        <v>379</v>
      </c>
      <c r="C291" s="20">
        <v>3413.697</v>
      </c>
      <c r="D291" s="20">
        <v>3829.449</v>
      </c>
      <c r="E291" s="20">
        <v>0</v>
      </c>
      <c r="F291" s="20">
        <v>0</v>
      </c>
      <c r="G291" s="20">
        <v>0</v>
      </c>
      <c r="H291" s="20">
        <v>1</v>
      </c>
      <c r="I291" s="18">
        <v>4.368</v>
      </c>
      <c r="J291" s="18">
        <v>14.751</v>
      </c>
      <c r="K291" s="21">
        <v>3</v>
      </c>
      <c r="L291" s="21">
        <v>2</v>
      </c>
      <c r="M291" s="21">
        <v>0</v>
      </c>
      <c r="N291" s="21">
        <v>0</v>
      </c>
      <c r="O291" s="21">
        <v>0</v>
      </c>
      <c r="P291" s="21">
        <v>-7.104</v>
      </c>
      <c r="Q291" s="21">
        <v>0</v>
      </c>
      <c r="R291" s="21">
        <v>0</v>
      </c>
      <c r="S291" s="22"/>
      <c r="T291" s="22"/>
      <c r="U291" s="22"/>
      <c r="V291" s="22"/>
      <c r="W291" s="22"/>
    </row>
    <row r="292" ht="16.5" spans="1:23">
      <c r="A292" s="20">
        <v>980076</v>
      </c>
      <c r="B292" s="20" t="s">
        <v>380</v>
      </c>
      <c r="C292" s="20">
        <v>3072.207</v>
      </c>
      <c r="D292" s="20">
        <v>3823.783</v>
      </c>
      <c r="E292" s="20">
        <v>0</v>
      </c>
      <c r="F292" s="20">
        <v>0</v>
      </c>
      <c r="G292" s="20">
        <v>0</v>
      </c>
      <c r="H292" s="20">
        <v>1</v>
      </c>
      <c r="I292" s="18">
        <v>1.528</v>
      </c>
      <c r="J292" s="18">
        <v>20.883</v>
      </c>
      <c r="K292" s="21">
        <v>4</v>
      </c>
      <c r="L292" s="21">
        <v>2</v>
      </c>
      <c r="M292" s="21">
        <v>0</v>
      </c>
      <c r="N292" s="21">
        <v>0</v>
      </c>
      <c r="O292" s="21">
        <v>0</v>
      </c>
      <c r="P292" s="21">
        <v>-3.948</v>
      </c>
      <c r="Q292" s="21">
        <v>0</v>
      </c>
      <c r="R292" s="21">
        <v>-1</v>
      </c>
      <c r="S292" s="22"/>
      <c r="T292" s="22"/>
      <c r="U292" s="22"/>
      <c r="V292" s="22"/>
      <c r="W292" s="22"/>
    </row>
    <row r="293" ht="16.5" spans="1:23">
      <c r="A293" s="20">
        <v>980092</v>
      </c>
      <c r="B293" s="20" t="s">
        <v>381</v>
      </c>
      <c r="C293" s="20">
        <v>4974.648</v>
      </c>
      <c r="D293" s="20">
        <v>5559.966</v>
      </c>
      <c r="E293" s="20">
        <v>0</v>
      </c>
      <c r="F293" s="20">
        <v>0</v>
      </c>
      <c r="G293" s="20">
        <v>0</v>
      </c>
      <c r="H293" s="20">
        <v>1</v>
      </c>
      <c r="I293" s="18">
        <v>5.343</v>
      </c>
      <c r="J293" s="18">
        <v>15.308</v>
      </c>
      <c r="K293" s="21">
        <v>2</v>
      </c>
      <c r="L293" s="21">
        <v>1</v>
      </c>
      <c r="M293" s="21">
        <v>0</v>
      </c>
      <c r="N293" s="21">
        <v>-1</v>
      </c>
      <c r="O293" s="21">
        <v>0</v>
      </c>
      <c r="P293" s="21">
        <v>-8.787</v>
      </c>
      <c r="Q293" s="21">
        <v>0</v>
      </c>
      <c r="R293" s="21">
        <v>0</v>
      </c>
      <c r="S293" s="22"/>
      <c r="T293" s="22"/>
      <c r="U293" s="22"/>
      <c r="V293" s="22"/>
      <c r="W293" s="22"/>
    </row>
    <row r="294" ht="16.5" spans="1:23">
      <c r="A294" s="20">
        <v>988006</v>
      </c>
      <c r="B294" s="20" t="s">
        <v>382</v>
      </c>
      <c r="C294" s="20">
        <v>2732.934</v>
      </c>
      <c r="D294" s="20">
        <v>3246.916</v>
      </c>
      <c r="E294" s="20">
        <v>0</v>
      </c>
      <c r="F294" s="20">
        <v>0</v>
      </c>
      <c r="G294" s="20">
        <v>0</v>
      </c>
      <c r="H294" s="20">
        <v>1</v>
      </c>
      <c r="I294" s="18">
        <v>1.513</v>
      </c>
      <c r="J294" s="18">
        <v>17.103</v>
      </c>
      <c r="K294" s="21">
        <v>3</v>
      </c>
      <c r="L294" s="21">
        <v>2</v>
      </c>
      <c r="M294" s="21">
        <v>0</v>
      </c>
      <c r="N294" s="21">
        <v>-1</v>
      </c>
      <c r="O294" s="21">
        <v>0</v>
      </c>
      <c r="P294" s="21">
        <v>-8.857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0">
        <v>988106</v>
      </c>
      <c r="B295" s="20" t="s">
        <v>383</v>
      </c>
      <c r="C295" s="20">
        <v>3028.574</v>
      </c>
      <c r="D295" s="20">
        <v>3598.472</v>
      </c>
      <c r="E295" s="20">
        <v>0</v>
      </c>
      <c r="F295" s="20">
        <v>0</v>
      </c>
      <c r="G295" s="20">
        <v>0</v>
      </c>
      <c r="H295" s="20">
        <v>1</v>
      </c>
      <c r="I295" s="18">
        <v>1.551</v>
      </c>
      <c r="J295" s="18">
        <v>17.142</v>
      </c>
      <c r="K295" s="21">
        <v>3</v>
      </c>
      <c r="L295" s="21">
        <v>2</v>
      </c>
      <c r="M295" s="21">
        <v>0</v>
      </c>
      <c r="N295" s="21">
        <v>-1</v>
      </c>
      <c r="O295" s="21">
        <v>0</v>
      </c>
      <c r="P295" s="21">
        <v>-3.932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3">
        <v>25</v>
      </c>
      <c r="B296" s="23" t="s">
        <v>384</v>
      </c>
      <c r="C296" s="23">
        <v>1760.285</v>
      </c>
      <c r="D296" s="23">
        <v>1872.86</v>
      </c>
      <c r="E296" s="23">
        <v>0</v>
      </c>
      <c r="F296" s="23">
        <v>0</v>
      </c>
      <c r="G296" s="23">
        <v>1</v>
      </c>
      <c r="H296" s="18">
        <v>0</v>
      </c>
      <c r="I296" s="18">
        <v>0</v>
      </c>
      <c r="J296" s="18">
        <v>0</v>
      </c>
      <c r="K296" s="21">
        <v>3</v>
      </c>
      <c r="L296" s="21">
        <v>1</v>
      </c>
      <c r="M296" s="21">
        <v>0</v>
      </c>
      <c r="N296" s="21">
        <v>-1</v>
      </c>
      <c r="O296" s="21">
        <v>0</v>
      </c>
      <c r="P296" s="21">
        <v>-0.318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3">
        <v>36</v>
      </c>
      <c r="B297" s="23" t="s">
        <v>385</v>
      </c>
      <c r="C297" s="23">
        <v>10829.945</v>
      </c>
      <c r="D297" s="23">
        <v>11742.611</v>
      </c>
      <c r="E297" s="23">
        <v>0</v>
      </c>
      <c r="F297" s="23">
        <v>0</v>
      </c>
      <c r="G297" s="23">
        <v>1</v>
      </c>
      <c r="H297" s="18">
        <v>0</v>
      </c>
      <c r="I297" s="18">
        <v>0</v>
      </c>
      <c r="J297" s="18">
        <v>0</v>
      </c>
      <c r="K297" s="21">
        <v>4</v>
      </c>
      <c r="L297" s="21">
        <v>2</v>
      </c>
      <c r="M297" s="21">
        <v>0</v>
      </c>
      <c r="N297" s="21">
        <v>0</v>
      </c>
      <c r="O297" s="21">
        <v>0</v>
      </c>
      <c r="P297" s="21">
        <v>-14.297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3">
        <v>69</v>
      </c>
      <c r="B298" s="23" t="s">
        <v>386</v>
      </c>
      <c r="C298" s="23">
        <v>4876.074</v>
      </c>
      <c r="D298" s="23">
        <v>5334.36</v>
      </c>
      <c r="E298" s="23">
        <v>0</v>
      </c>
      <c r="F298" s="23">
        <v>0</v>
      </c>
      <c r="G298" s="23">
        <v>1</v>
      </c>
      <c r="H298" s="18">
        <v>0</v>
      </c>
      <c r="I298" s="18">
        <v>0</v>
      </c>
      <c r="J298" s="18">
        <v>0</v>
      </c>
      <c r="K298" s="21">
        <v>4</v>
      </c>
      <c r="L298" s="21">
        <v>2</v>
      </c>
      <c r="M298" s="21">
        <v>0</v>
      </c>
      <c r="N298" s="21">
        <v>0</v>
      </c>
      <c r="O298" s="21">
        <v>0</v>
      </c>
      <c r="P298" s="21">
        <v>-24.46</v>
      </c>
      <c r="Q298" s="21">
        <v>0</v>
      </c>
      <c r="R298" s="21">
        <v>-1</v>
      </c>
      <c r="S298" s="22"/>
      <c r="T298" s="22"/>
      <c r="U298" s="22"/>
      <c r="V298" s="22"/>
      <c r="W298" s="22"/>
    </row>
    <row r="299" ht="16.5" spans="1:23">
      <c r="A299" s="23">
        <v>96</v>
      </c>
      <c r="B299" s="23" t="s">
        <v>387</v>
      </c>
      <c r="C299" s="23">
        <v>4202.448</v>
      </c>
      <c r="D299" s="23">
        <v>4540.854</v>
      </c>
      <c r="E299" s="23">
        <v>0</v>
      </c>
      <c r="F299" s="23">
        <v>0</v>
      </c>
      <c r="G299" s="23">
        <v>1</v>
      </c>
      <c r="H299" s="18">
        <v>0</v>
      </c>
      <c r="I299" s="18">
        <v>0</v>
      </c>
      <c r="J299" s="18">
        <v>0</v>
      </c>
      <c r="K299" s="21">
        <v>3</v>
      </c>
      <c r="L299" s="21">
        <v>2</v>
      </c>
      <c r="M299" s="21">
        <v>0</v>
      </c>
      <c r="N299" s="21">
        <v>0</v>
      </c>
      <c r="O299" s="21">
        <v>0</v>
      </c>
      <c r="P299" s="21">
        <v>-1.799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3">
        <v>103</v>
      </c>
      <c r="B300" s="23" t="s">
        <v>388</v>
      </c>
      <c r="C300" s="23">
        <v>8012.974</v>
      </c>
      <c r="D300" s="23">
        <v>8891.161</v>
      </c>
      <c r="E300" s="23">
        <v>0</v>
      </c>
      <c r="F300" s="23">
        <v>0</v>
      </c>
      <c r="G300" s="23">
        <v>1</v>
      </c>
      <c r="H300" s="18">
        <v>0</v>
      </c>
      <c r="I300" s="18">
        <v>0</v>
      </c>
      <c r="J300" s="18">
        <v>0</v>
      </c>
      <c r="K300" s="21">
        <v>4</v>
      </c>
      <c r="L300" s="21">
        <v>2</v>
      </c>
      <c r="M300" s="21">
        <v>0</v>
      </c>
      <c r="N300" s="21">
        <v>1</v>
      </c>
      <c r="O300" s="21">
        <v>0</v>
      </c>
      <c r="P300" s="21">
        <v>-6.51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3">
        <v>126</v>
      </c>
      <c r="B301" s="23" t="s">
        <v>389</v>
      </c>
      <c r="C301" s="23">
        <v>8151.954</v>
      </c>
      <c r="D301" s="23">
        <v>8756.335</v>
      </c>
      <c r="E301" s="23">
        <v>0</v>
      </c>
      <c r="F301" s="23">
        <v>0</v>
      </c>
      <c r="G301" s="23">
        <v>1</v>
      </c>
      <c r="H301" s="18">
        <v>0</v>
      </c>
      <c r="I301" s="18">
        <v>0</v>
      </c>
      <c r="J301" s="18">
        <v>0</v>
      </c>
      <c r="K301" s="21">
        <v>4</v>
      </c>
      <c r="L301" s="21">
        <v>2</v>
      </c>
      <c r="M301" s="21">
        <v>0</v>
      </c>
      <c r="N301" s="21">
        <v>0</v>
      </c>
      <c r="O301" s="21">
        <v>0</v>
      </c>
      <c r="P301" s="21">
        <v>-3.215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3">
        <v>134</v>
      </c>
      <c r="B302" s="23" t="s">
        <v>390</v>
      </c>
      <c r="C302" s="23">
        <v>978.81</v>
      </c>
      <c r="D302" s="23">
        <v>1089.221</v>
      </c>
      <c r="E302" s="23">
        <v>0</v>
      </c>
      <c r="F302" s="23">
        <v>0</v>
      </c>
      <c r="G302" s="23">
        <v>1</v>
      </c>
      <c r="H302" s="18">
        <v>0</v>
      </c>
      <c r="I302" s="18">
        <v>0</v>
      </c>
      <c r="J302" s="18">
        <v>0</v>
      </c>
      <c r="K302" s="21">
        <v>4</v>
      </c>
      <c r="L302" s="21">
        <v>2</v>
      </c>
      <c r="M302" s="21">
        <v>0</v>
      </c>
      <c r="N302" s="21">
        <v>0</v>
      </c>
      <c r="O302" s="21">
        <v>0</v>
      </c>
      <c r="P302" s="21">
        <v>-3.366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3">
        <v>136</v>
      </c>
      <c r="B303" s="23" t="s">
        <v>391</v>
      </c>
      <c r="C303" s="23">
        <v>12532.563</v>
      </c>
      <c r="D303" s="23">
        <v>14032.564</v>
      </c>
      <c r="E303" s="23">
        <v>0</v>
      </c>
      <c r="F303" s="23">
        <v>0</v>
      </c>
      <c r="G303" s="23">
        <v>1</v>
      </c>
      <c r="H303" s="18">
        <v>0</v>
      </c>
      <c r="I303" s="18">
        <v>0</v>
      </c>
      <c r="J303" s="18">
        <v>0</v>
      </c>
      <c r="K303" s="21">
        <v>2</v>
      </c>
      <c r="L303" s="21">
        <v>2</v>
      </c>
      <c r="M303" s="21">
        <v>0</v>
      </c>
      <c r="N303" s="21">
        <v>1</v>
      </c>
      <c r="O303" s="21">
        <v>0</v>
      </c>
      <c r="P303" s="21">
        <v>-0.533</v>
      </c>
      <c r="Q303" s="21">
        <v>0</v>
      </c>
      <c r="R303" s="21">
        <v>0</v>
      </c>
      <c r="S303" s="22"/>
      <c r="T303" s="22"/>
      <c r="U303" s="22"/>
      <c r="V303" s="22"/>
      <c r="W303" s="22"/>
    </row>
    <row r="304" ht="16.5" spans="1:23">
      <c r="A304" s="23">
        <v>147</v>
      </c>
      <c r="B304" s="23" t="s">
        <v>392</v>
      </c>
      <c r="C304" s="23">
        <v>6758.162</v>
      </c>
      <c r="D304" s="23">
        <v>7424.655</v>
      </c>
      <c r="E304" s="23">
        <v>0</v>
      </c>
      <c r="F304" s="23">
        <v>0</v>
      </c>
      <c r="G304" s="23">
        <v>1</v>
      </c>
      <c r="H304" s="18">
        <v>0</v>
      </c>
      <c r="I304" s="18">
        <v>0</v>
      </c>
      <c r="J304" s="18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3">
        <v>807</v>
      </c>
      <c r="B305" s="23" t="s">
        <v>37</v>
      </c>
      <c r="C305" s="23">
        <v>18439.322</v>
      </c>
      <c r="D305" s="23">
        <v>20227.371</v>
      </c>
      <c r="E305" s="23">
        <v>0</v>
      </c>
      <c r="F305" s="23">
        <v>0</v>
      </c>
      <c r="G305" s="23">
        <v>1</v>
      </c>
      <c r="H305" s="18">
        <v>0</v>
      </c>
      <c r="I305" s="18">
        <v>0</v>
      </c>
      <c r="J305" s="18">
        <v>0</v>
      </c>
      <c r="K305" s="21">
        <v>4</v>
      </c>
      <c r="L305" s="21">
        <v>2</v>
      </c>
      <c r="M305" s="21">
        <v>-1</v>
      </c>
      <c r="N305" s="21">
        <v>0</v>
      </c>
      <c r="O305" s="21">
        <v>0</v>
      </c>
      <c r="P305" s="21">
        <v>-29.48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3">
        <v>814</v>
      </c>
      <c r="B306" s="23" t="s">
        <v>393</v>
      </c>
      <c r="C306" s="23">
        <v>8396.585</v>
      </c>
      <c r="D306" s="23">
        <v>9545.785</v>
      </c>
      <c r="E306" s="23">
        <v>0</v>
      </c>
      <c r="F306" s="23">
        <v>0</v>
      </c>
      <c r="G306" s="23">
        <v>1</v>
      </c>
      <c r="H306" s="18">
        <v>0</v>
      </c>
      <c r="I306" s="18">
        <v>0</v>
      </c>
      <c r="J306" s="18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3">
        <v>815</v>
      </c>
      <c r="B307" s="23" t="s">
        <v>394</v>
      </c>
      <c r="C307" s="23">
        <v>18909.859</v>
      </c>
      <c r="D307" s="23">
        <v>20843.174</v>
      </c>
      <c r="E307" s="23">
        <v>0</v>
      </c>
      <c r="F307" s="23">
        <v>0</v>
      </c>
      <c r="G307" s="23">
        <v>1</v>
      </c>
      <c r="H307" s="18">
        <v>0</v>
      </c>
      <c r="I307" s="18">
        <v>0</v>
      </c>
      <c r="J307" s="18">
        <v>0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3">
        <v>841</v>
      </c>
      <c r="B308" s="23" t="s">
        <v>395</v>
      </c>
      <c r="C308" s="23">
        <v>8412.673</v>
      </c>
      <c r="D308" s="23">
        <v>9569.543</v>
      </c>
      <c r="E308" s="23">
        <v>0</v>
      </c>
      <c r="F308" s="23">
        <v>0</v>
      </c>
      <c r="G308" s="23">
        <v>1</v>
      </c>
      <c r="H308" s="18">
        <v>0</v>
      </c>
      <c r="I308" s="18">
        <v>0</v>
      </c>
      <c r="J308" s="18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3">
        <v>911</v>
      </c>
      <c r="B309" s="23" t="s">
        <v>396</v>
      </c>
      <c r="C309" s="23">
        <v>6309.627</v>
      </c>
      <c r="D309" s="23">
        <v>6805.554</v>
      </c>
      <c r="E309" s="23">
        <v>0</v>
      </c>
      <c r="F309" s="23">
        <v>0</v>
      </c>
      <c r="G309" s="23">
        <v>1</v>
      </c>
      <c r="H309" s="18">
        <v>0</v>
      </c>
      <c r="I309" s="18">
        <v>0</v>
      </c>
      <c r="J309" s="18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3">
        <v>912</v>
      </c>
      <c r="B310" s="23" t="s">
        <v>397</v>
      </c>
      <c r="C310" s="23">
        <v>20838.502</v>
      </c>
      <c r="D310" s="23">
        <v>22936.271</v>
      </c>
      <c r="E310" s="23">
        <v>0</v>
      </c>
      <c r="F310" s="23">
        <v>0</v>
      </c>
      <c r="G310" s="23">
        <v>1</v>
      </c>
      <c r="H310" s="18">
        <v>0</v>
      </c>
      <c r="I310" s="18">
        <v>0</v>
      </c>
      <c r="J310" s="18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3">
        <v>913</v>
      </c>
      <c r="B311" s="23" t="s">
        <v>398</v>
      </c>
      <c r="C311" s="23">
        <v>8273.503</v>
      </c>
      <c r="D311" s="23">
        <v>9558.852</v>
      </c>
      <c r="E311" s="23">
        <v>0</v>
      </c>
      <c r="F311" s="23">
        <v>0</v>
      </c>
      <c r="G311" s="23">
        <v>1</v>
      </c>
      <c r="H311" s="18">
        <v>0</v>
      </c>
      <c r="I311" s="18">
        <v>0</v>
      </c>
      <c r="J311" s="18">
        <v>0</v>
      </c>
      <c r="K311" s="21">
        <v>4</v>
      </c>
      <c r="L311" s="21">
        <v>2</v>
      </c>
      <c r="M311" s="21">
        <v>0</v>
      </c>
      <c r="N311" s="21">
        <v>0</v>
      </c>
      <c r="O311" s="21">
        <v>0</v>
      </c>
      <c r="P311" s="21">
        <v>-3.875</v>
      </c>
      <c r="Q311" s="21">
        <v>0</v>
      </c>
      <c r="R311" s="21">
        <v>0</v>
      </c>
      <c r="S311" s="22"/>
      <c r="T311" s="22"/>
      <c r="U311" s="22"/>
      <c r="V311" s="22"/>
      <c r="W311" s="22"/>
    </row>
    <row r="312" ht="16.5" spans="1:23">
      <c r="A312" s="23">
        <v>917</v>
      </c>
      <c r="B312" s="23" t="s">
        <v>399</v>
      </c>
      <c r="C312" s="23">
        <v>2439.658</v>
      </c>
      <c r="D312" s="23">
        <v>2635.481</v>
      </c>
      <c r="E312" s="23">
        <v>0</v>
      </c>
      <c r="F312" s="23">
        <v>0</v>
      </c>
      <c r="G312" s="23">
        <v>1</v>
      </c>
      <c r="H312" s="18">
        <v>0</v>
      </c>
      <c r="I312" s="18">
        <v>0</v>
      </c>
      <c r="J312" s="18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3">
        <v>925</v>
      </c>
      <c r="B313" s="23" t="s">
        <v>400</v>
      </c>
      <c r="C313" s="23">
        <v>4500.906</v>
      </c>
      <c r="D313" s="23">
        <v>4798.81</v>
      </c>
      <c r="E313" s="23">
        <v>0</v>
      </c>
      <c r="F313" s="23">
        <v>0</v>
      </c>
      <c r="G313" s="23">
        <v>1</v>
      </c>
      <c r="H313" s="18">
        <v>0</v>
      </c>
      <c r="I313" s="18">
        <v>0</v>
      </c>
      <c r="J313" s="18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3">
        <v>932</v>
      </c>
      <c r="B314" s="23" t="s">
        <v>401</v>
      </c>
      <c r="C314" s="23">
        <v>15317.083</v>
      </c>
      <c r="D314" s="23">
        <v>16909.279</v>
      </c>
      <c r="E314" s="23">
        <v>0</v>
      </c>
      <c r="F314" s="23">
        <v>0</v>
      </c>
      <c r="G314" s="23">
        <v>1</v>
      </c>
      <c r="H314" s="18">
        <v>0</v>
      </c>
      <c r="I314" s="18">
        <v>0</v>
      </c>
      <c r="J314" s="18">
        <v>0</v>
      </c>
      <c r="K314" s="21">
        <v>4</v>
      </c>
      <c r="L314" s="21">
        <v>2</v>
      </c>
      <c r="M314" s="21">
        <v>0</v>
      </c>
      <c r="N314" s="21">
        <v>1</v>
      </c>
      <c r="O314" s="21">
        <v>0</v>
      </c>
      <c r="P314" s="21">
        <v>1.351</v>
      </c>
      <c r="Q314" s="21">
        <v>0</v>
      </c>
      <c r="R314" s="21">
        <v>0</v>
      </c>
      <c r="S314" s="22"/>
      <c r="T314" s="22"/>
      <c r="U314" s="22"/>
      <c r="V314" s="22"/>
      <c r="W314" s="22"/>
    </row>
    <row r="315" ht="16.5" spans="1:23">
      <c r="A315" s="23">
        <v>942</v>
      </c>
      <c r="B315" s="23" t="s">
        <v>402</v>
      </c>
      <c r="C315" s="23">
        <v>10121.884</v>
      </c>
      <c r="D315" s="23">
        <v>10842.539</v>
      </c>
      <c r="E315" s="23">
        <v>0</v>
      </c>
      <c r="F315" s="23">
        <v>0</v>
      </c>
      <c r="G315" s="23">
        <v>1</v>
      </c>
      <c r="H315" s="18">
        <v>0</v>
      </c>
      <c r="I315" s="18">
        <v>0</v>
      </c>
      <c r="J315" s="18">
        <v>0</v>
      </c>
      <c r="K315" s="21">
        <v>4</v>
      </c>
      <c r="L315" s="21">
        <v>2</v>
      </c>
      <c r="M315" s="21">
        <v>-1</v>
      </c>
      <c r="N315" s="21">
        <v>1</v>
      </c>
      <c r="O315" s="21">
        <v>0</v>
      </c>
      <c r="P315" s="21">
        <v>3.704</v>
      </c>
      <c r="Q315" s="21">
        <v>0</v>
      </c>
      <c r="R315" s="21">
        <v>0</v>
      </c>
      <c r="S315" s="22"/>
      <c r="T315" s="22"/>
      <c r="U315" s="22"/>
      <c r="V315" s="22"/>
      <c r="W315" s="22"/>
    </row>
    <row r="316" ht="16.5" spans="1:23">
      <c r="A316" s="23">
        <v>990</v>
      </c>
      <c r="B316" s="23" t="s">
        <v>403</v>
      </c>
      <c r="C316" s="23">
        <v>12794.282</v>
      </c>
      <c r="D316" s="23">
        <v>14116.479</v>
      </c>
      <c r="E316" s="23">
        <v>0</v>
      </c>
      <c r="F316" s="23">
        <v>0</v>
      </c>
      <c r="G316" s="23">
        <v>1</v>
      </c>
      <c r="H316" s="18">
        <v>0</v>
      </c>
      <c r="I316" s="18">
        <v>0</v>
      </c>
      <c r="J316" s="18">
        <v>0</v>
      </c>
      <c r="K316" s="21">
        <v>3</v>
      </c>
      <c r="L316" s="21">
        <v>0</v>
      </c>
      <c r="M316" s="21">
        <v>0</v>
      </c>
      <c r="N316" s="21">
        <v>0</v>
      </c>
      <c r="O316" s="21">
        <v>0</v>
      </c>
      <c r="P316" s="21">
        <v>-0.463</v>
      </c>
      <c r="Q316" s="21">
        <v>0</v>
      </c>
      <c r="R316" s="21">
        <v>0</v>
      </c>
      <c r="S316" s="22"/>
      <c r="T316" s="22"/>
      <c r="U316" s="22"/>
      <c r="V316" s="22"/>
      <c r="W316" s="22"/>
    </row>
    <row r="317" ht="16.5" spans="1:23">
      <c r="A317" s="23">
        <v>399003</v>
      </c>
      <c r="B317" s="23" t="s">
        <v>29</v>
      </c>
      <c r="C317" s="23">
        <v>8279.652</v>
      </c>
      <c r="D317" s="23">
        <v>9004.41</v>
      </c>
      <c r="E317" s="23">
        <v>0</v>
      </c>
      <c r="F317" s="23">
        <v>0</v>
      </c>
      <c r="G317" s="23">
        <v>1</v>
      </c>
      <c r="H317" s="18">
        <v>0</v>
      </c>
      <c r="I317" s="18">
        <v>0</v>
      </c>
      <c r="J317" s="18">
        <v>0</v>
      </c>
      <c r="K317" s="21">
        <v>4</v>
      </c>
      <c r="L317" s="21">
        <v>2</v>
      </c>
      <c r="M317" s="21">
        <v>0</v>
      </c>
      <c r="N317" s="21">
        <v>0</v>
      </c>
      <c r="O317" s="21">
        <v>0</v>
      </c>
      <c r="P317" s="21">
        <v>-1.663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23">
        <v>399108</v>
      </c>
      <c r="B318" s="23" t="s">
        <v>404</v>
      </c>
      <c r="C318" s="23">
        <v>1262.229</v>
      </c>
      <c r="D318" s="23">
        <v>1355.79</v>
      </c>
      <c r="E318" s="23">
        <v>0</v>
      </c>
      <c r="F318" s="23">
        <v>0</v>
      </c>
      <c r="G318" s="23">
        <v>1</v>
      </c>
      <c r="H318" s="18">
        <v>0</v>
      </c>
      <c r="I318" s="18">
        <v>0</v>
      </c>
      <c r="J318" s="18">
        <v>0</v>
      </c>
      <c r="K318" s="21">
        <v>4</v>
      </c>
      <c r="L318" s="21">
        <v>2</v>
      </c>
      <c r="M318" s="21">
        <v>0</v>
      </c>
      <c r="N318" s="21">
        <v>0</v>
      </c>
      <c r="O318" s="21">
        <v>0</v>
      </c>
      <c r="P318" s="21">
        <v>3.082</v>
      </c>
      <c r="Q318" s="21">
        <v>0</v>
      </c>
      <c r="R318" s="21">
        <v>1</v>
      </c>
      <c r="S318" s="22"/>
      <c r="T318" s="22"/>
      <c r="U318" s="22"/>
      <c r="V318" s="22"/>
      <c r="W318" s="22"/>
    </row>
    <row r="319" ht="16.5" spans="1:23">
      <c r="A319" s="23">
        <v>399231</v>
      </c>
      <c r="B319" s="23" t="s">
        <v>405</v>
      </c>
      <c r="C319" s="23">
        <v>1356.11</v>
      </c>
      <c r="D319" s="23">
        <v>1489.715</v>
      </c>
      <c r="E319" s="23">
        <v>0</v>
      </c>
      <c r="F319" s="23">
        <v>0</v>
      </c>
      <c r="G319" s="23">
        <v>1</v>
      </c>
      <c r="H319" s="18">
        <v>0</v>
      </c>
      <c r="I319" s="18">
        <v>0</v>
      </c>
      <c r="J319" s="18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3">
        <v>399237</v>
      </c>
      <c r="B320" s="23" t="s">
        <v>406</v>
      </c>
      <c r="C320" s="23">
        <v>1092.292</v>
      </c>
      <c r="D320" s="23">
        <v>1182.156</v>
      </c>
      <c r="E320" s="23">
        <v>0</v>
      </c>
      <c r="F320" s="23">
        <v>0</v>
      </c>
      <c r="G320" s="23">
        <v>1</v>
      </c>
      <c r="H320" s="18">
        <v>0</v>
      </c>
      <c r="I320" s="18">
        <v>0</v>
      </c>
      <c r="J320" s="18">
        <v>0</v>
      </c>
      <c r="K320" s="21">
        <v>2</v>
      </c>
      <c r="L320" s="21">
        <v>2</v>
      </c>
      <c r="M320" s="21">
        <v>0</v>
      </c>
      <c r="N320" s="21">
        <v>-1</v>
      </c>
      <c r="O320" s="21">
        <v>0</v>
      </c>
      <c r="P320" s="21">
        <v>-4.718</v>
      </c>
      <c r="Q320" s="21">
        <v>0</v>
      </c>
      <c r="R320" s="21">
        <v>0</v>
      </c>
      <c r="S320" s="22"/>
      <c r="T320" s="22"/>
      <c r="U320" s="22"/>
      <c r="V320" s="22"/>
      <c r="W320" s="22"/>
    </row>
    <row r="321" ht="16.5" spans="1:23">
      <c r="A321" s="23">
        <v>399359</v>
      </c>
      <c r="B321" s="23" t="s">
        <v>407</v>
      </c>
      <c r="C321" s="23">
        <v>2614.077</v>
      </c>
      <c r="D321" s="23">
        <v>2781.6</v>
      </c>
      <c r="E321" s="23">
        <v>0</v>
      </c>
      <c r="F321" s="23">
        <v>0</v>
      </c>
      <c r="G321" s="23">
        <v>1</v>
      </c>
      <c r="H321" s="18">
        <v>0</v>
      </c>
      <c r="I321" s="18">
        <v>0</v>
      </c>
      <c r="J321" s="18">
        <v>0</v>
      </c>
      <c r="K321" s="21">
        <v>2</v>
      </c>
      <c r="L321" s="21">
        <v>1</v>
      </c>
      <c r="M321" s="21">
        <v>0</v>
      </c>
      <c r="N321" s="21">
        <v>-1</v>
      </c>
      <c r="O321" s="21">
        <v>0</v>
      </c>
      <c r="P321" s="21">
        <v>-9.045</v>
      </c>
      <c r="Q321" s="21">
        <v>0</v>
      </c>
      <c r="R321" s="21">
        <v>0</v>
      </c>
      <c r="S321" s="22"/>
      <c r="T321" s="22"/>
      <c r="U321" s="22"/>
      <c r="V321" s="22"/>
      <c r="W321" s="22"/>
    </row>
    <row r="322" ht="16.5" spans="1:23">
      <c r="A322" s="23">
        <v>399385</v>
      </c>
      <c r="B322" s="23" t="s">
        <v>408</v>
      </c>
      <c r="C322" s="23">
        <v>9352.033</v>
      </c>
      <c r="D322" s="23">
        <v>10291.29</v>
      </c>
      <c r="E322" s="23">
        <v>0</v>
      </c>
      <c r="F322" s="23">
        <v>0</v>
      </c>
      <c r="G322" s="23">
        <v>1</v>
      </c>
      <c r="H322" s="18">
        <v>0</v>
      </c>
      <c r="I322" s="18">
        <v>0</v>
      </c>
      <c r="J322" s="18">
        <v>0</v>
      </c>
      <c r="K322" s="21">
        <v>2</v>
      </c>
      <c r="L322" s="21">
        <v>0</v>
      </c>
      <c r="M322" s="21">
        <v>0</v>
      </c>
      <c r="N322" s="21">
        <v>-1</v>
      </c>
      <c r="O322" s="21">
        <v>0</v>
      </c>
      <c r="P322" s="21">
        <v>3.245</v>
      </c>
      <c r="Q322" s="21">
        <v>0</v>
      </c>
      <c r="R322" s="21">
        <v>0</v>
      </c>
      <c r="S322" s="22"/>
      <c r="T322" s="22"/>
      <c r="U322" s="22"/>
      <c r="V322" s="22"/>
      <c r="W322" s="22"/>
    </row>
    <row r="323" ht="16.5" spans="1:23">
      <c r="A323" s="23">
        <v>399394</v>
      </c>
      <c r="B323" s="23" t="s">
        <v>409</v>
      </c>
      <c r="C323" s="23">
        <v>8569.403</v>
      </c>
      <c r="D323" s="23">
        <v>9729.977</v>
      </c>
      <c r="E323" s="23">
        <v>0</v>
      </c>
      <c r="F323" s="23">
        <v>0</v>
      </c>
      <c r="G323" s="23">
        <v>1</v>
      </c>
      <c r="H323" s="18">
        <v>0</v>
      </c>
      <c r="I323" s="18">
        <v>0</v>
      </c>
      <c r="J323" s="18">
        <v>0</v>
      </c>
      <c r="K323" s="21">
        <v>3</v>
      </c>
      <c r="L323" s="21">
        <v>0</v>
      </c>
      <c r="M323" s="21">
        <v>0</v>
      </c>
      <c r="N323" s="21">
        <v>-1</v>
      </c>
      <c r="O323" s="21">
        <v>0</v>
      </c>
      <c r="P323" s="21">
        <v>3.473</v>
      </c>
      <c r="Q323" s="21">
        <v>0</v>
      </c>
      <c r="R323" s="21">
        <v>0</v>
      </c>
      <c r="S323" s="22"/>
      <c r="T323" s="22"/>
      <c r="U323" s="22"/>
      <c r="V323" s="22"/>
      <c r="W323" s="22"/>
    </row>
    <row r="324" ht="16.5" spans="1:23">
      <c r="A324" s="23">
        <v>399396</v>
      </c>
      <c r="B324" s="23" t="s">
        <v>410</v>
      </c>
      <c r="C324" s="23">
        <v>17627.236</v>
      </c>
      <c r="D324" s="23">
        <v>19408.342</v>
      </c>
      <c r="E324" s="23">
        <v>0</v>
      </c>
      <c r="F324" s="23">
        <v>0</v>
      </c>
      <c r="G324" s="23">
        <v>1</v>
      </c>
      <c r="H324" s="18">
        <v>0</v>
      </c>
      <c r="I324" s="18">
        <v>0</v>
      </c>
      <c r="J324" s="18">
        <v>0</v>
      </c>
      <c r="K324" s="21">
        <v>3</v>
      </c>
      <c r="L324" s="21">
        <v>2</v>
      </c>
      <c r="M324" s="21">
        <v>0</v>
      </c>
      <c r="N324" s="21">
        <v>-1</v>
      </c>
      <c r="O324" s="21">
        <v>0</v>
      </c>
      <c r="P324" s="21">
        <v>2.315</v>
      </c>
      <c r="Q324" s="21">
        <v>0</v>
      </c>
      <c r="R324" s="21">
        <v>0</v>
      </c>
      <c r="S324" s="22"/>
      <c r="T324" s="22"/>
      <c r="U324" s="22"/>
      <c r="V324" s="22"/>
      <c r="W324" s="22"/>
    </row>
    <row r="325" ht="16.5" spans="1:23">
      <c r="A325" s="23">
        <v>399431</v>
      </c>
      <c r="B325" s="23" t="s">
        <v>411</v>
      </c>
      <c r="C325" s="23">
        <v>7550.685</v>
      </c>
      <c r="D325" s="23">
        <v>8371.578</v>
      </c>
      <c r="E325" s="23">
        <v>0</v>
      </c>
      <c r="F325" s="23">
        <v>0</v>
      </c>
      <c r="G325" s="23">
        <v>1</v>
      </c>
      <c r="H325" s="18">
        <v>0</v>
      </c>
      <c r="I325" s="18">
        <v>0</v>
      </c>
      <c r="J325" s="18">
        <v>0</v>
      </c>
      <c r="K325" s="21">
        <v>4</v>
      </c>
      <c r="L325" s="21">
        <v>2</v>
      </c>
      <c r="M325" s="21">
        <v>0</v>
      </c>
      <c r="N325" s="21">
        <v>0</v>
      </c>
      <c r="O325" s="21">
        <v>0</v>
      </c>
      <c r="P325" s="21">
        <v>4.573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23">
        <v>399481</v>
      </c>
      <c r="B326" s="23" t="s">
        <v>119</v>
      </c>
      <c r="C326" s="23">
        <v>127.725</v>
      </c>
      <c r="D326" s="23">
        <v>127.908</v>
      </c>
      <c r="E326" s="23">
        <v>0</v>
      </c>
      <c r="F326" s="23">
        <v>0</v>
      </c>
      <c r="G326" s="23">
        <v>1</v>
      </c>
      <c r="H326" s="18">
        <v>0</v>
      </c>
      <c r="I326" s="18">
        <v>0</v>
      </c>
      <c r="J326" s="18">
        <v>0</v>
      </c>
      <c r="K326" s="21">
        <v>4</v>
      </c>
      <c r="L326" s="21">
        <v>2</v>
      </c>
      <c r="M326" s="21">
        <v>0</v>
      </c>
      <c r="N326" s="21">
        <v>0</v>
      </c>
      <c r="O326" s="21">
        <v>0</v>
      </c>
      <c r="P326" s="21">
        <v>-2.581</v>
      </c>
      <c r="Q326" s="21">
        <v>0</v>
      </c>
      <c r="R326" s="21">
        <v>0</v>
      </c>
      <c r="S326" s="22"/>
      <c r="T326" s="22"/>
      <c r="U326" s="22"/>
      <c r="V326" s="22"/>
      <c r="W326" s="22"/>
    </row>
    <row r="327" ht="16.5" spans="1:23">
      <c r="A327" s="23">
        <v>399617</v>
      </c>
      <c r="B327" s="23" t="s">
        <v>412</v>
      </c>
      <c r="C327" s="23">
        <v>9262.101</v>
      </c>
      <c r="D327" s="23">
        <v>10444.334</v>
      </c>
      <c r="E327" s="23">
        <v>0</v>
      </c>
      <c r="F327" s="23">
        <v>0</v>
      </c>
      <c r="G327" s="23">
        <v>1</v>
      </c>
      <c r="H327" s="18">
        <v>0</v>
      </c>
      <c r="I327" s="18">
        <v>0</v>
      </c>
      <c r="J327" s="18">
        <v>0</v>
      </c>
      <c r="K327" s="21">
        <v>1</v>
      </c>
      <c r="L327" s="21">
        <v>0</v>
      </c>
      <c r="M327" s="21">
        <v>1</v>
      </c>
      <c r="N327" s="21">
        <v>0</v>
      </c>
      <c r="O327" s="21">
        <v>0</v>
      </c>
      <c r="P327" s="21">
        <v>-1.22</v>
      </c>
      <c r="Q327" s="21">
        <v>0</v>
      </c>
      <c r="R327" s="21">
        <v>0</v>
      </c>
      <c r="S327" s="22"/>
      <c r="T327" s="22"/>
      <c r="U327" s="22"/>
      <c r="V327" s="22"/>
      <c r="W327" s="22"/>
    </row>
    <row r="328" ht="16.5" spans="1:23">
      <c r="A328" s="23">
        <v>399684</v>
      </c>
      <c r="B328" s="23" t="s">
        <v>413</v>
      </c>
      <c r="C328" s="23">
        <v>1805.118</v>
      </c>
      <c r="D328" s="23">
        <v>2032.741</v>
      </c>
      <c r="E328" s="23">
        <v>0</v>
      </c>
      <c r="F328" s="23">
        <v>0</v>
      </c>
      <c r="G328" s="23">
        <v>1</v>
      </c>
      <c r="H328" s="18">
        <v>0</v>
      </c>
      <c r="I328" s="18">
        <v>0</v>
      </c>
      <c r="J328" s="18">
        <v>0</v>
      </c>
      <c r="K328" s="21">
        <v>2</v>
      </c>
      <c r="L328" s="21">
        <v>1</v>
      </c>
      <c r="M328" s="21">
        <v>0</v>
      </c>
      <c r="N328" s="21">
        <v>-1</v>
      </c>
      <c r="O328" s="21">
        <v>0</v>
      </c>
      <c r="P328" s="21">
        <v>-5.408</v>
      </c>
      <c r="Q328" s="21">
        <v>0</v>
      </c>
      <c r="R328" s="21">
        <v>0</v>
      </c>
      <c r="S328" s="22"/>
      <c r="T328" s="22"/>
      <c r="U328" s="22"/>
      <c r="V328" s="22"/>
      <c r="W328" s="22"/>
    </row>
    <row r="329" ht="16.5" spans="1:23">
      <c r="A329" s="23">
        <v>399913</v>
      </c>
      <c r="B329" s="23" t="s">
        <v>414</v>
      </c>
      <c r="C329" s="23">
        <v>8273.502</v>
      </c>
      <c r="D329" s="23">
        <v>9558.851</v>
      </c>
      <c r="E329" s="23">
        <v>0</v>
      </c>
      <c r="F329" s="23">
        <v>0</v>
      </c>
      <c r="G329" s="23">
        <v>1</v>
      </c>
      <c r="H329" s="18">
        <v>0</v>
      </c>
      <c r="I329" s="18">
        <v>0</v>
      </c>
      <c r="J329" s="18">
        <v>0</v>
      </c>
      <c r="K329" s="21">
        <v>3</v>
      </c>
      <c r="L329" s="21">
        <v>0</v>
      </c>
      <c r="M329" s="21">
        <v>0</v>
      </c>
      <c r="N329" s="21">
        <v>0</v>
      </c>
      <c r="O329" s="21">
        <v>0</v>
      </c>
      <c r="P329" s="21">
        <v>0.282</v>
      </c>
      <c r="Q329" s="21">
        <v>0</v>
      </c>
      <c r="R329" s="21">
        <v>0</v>
      </c>
      <c r="S329" s="22"/>
      <c r="T329" s="22"/>
      <c r="U329" s="22"/>
      <c r="V329" s="22"/>
      <c r="W329" s="22"/>
    </row>
    <row r="330" ht="16.5" spans="1:23">
      <c r="A330" s="23">
        <v>399932</v>
      </c>
      <c r="B330" s="23" t="s">
        <v>401</v>
      </c>
      <c r="C330" s="23">
        <v>15317.083</v>
      </c>
      <c r="D330" s="23">
        <v>16909.279</v>
      </c>
      <c r="E330" s="23">
        <v>0</v>
      </c>
      <c r="F330" s="23">
        <v>0</v>
      </c>
      <c r="G330" s="23">
        <v>1</v>
      </c>
      <c r="H330" s="18">
        <v>0</v>
      </c>
      <c r="I330" s="18">
        <v>0</v>
      </c>
      <c r="J330" s="18">
        <v>0</v>
      </c>
      <c r="K330" s="21">
        <v>3</v>
      </c>
      <c r="L330" s="21">
        <v>0</v>
      </c>
      <c r="M330" s="21">
        <v>0</v>
      </c>
      <c r="N330" s="21">
        <v>0</v>
      </c>
      <c r="O330" s="21">
        <v>0</v>
      </c>
      <c r="P330" s="21">
        <v>0.02</v>
      </c>
      <c r="Q330" s="21">
        <v>0</v>
      </c>
      <c r="R330" s="21">
        <v>-1</v>
      </c>
      <c r="S330" s="22"/>
      <c r="T330" s="22"/>
      <c r="U330" s="22"/>
      <c r="V330" s="22"/>
      <c r="W330" s="22"/>
    </row>
    <row r="331" ht="16.5" spans="1:23">
      <c r="A331" s="23">
        <v>399986</v>
      </c>
      <c r="B331" s="23" t="s">
        <v>415</v>
      </c>
      <c r="C331" s="23">
        <v>7182.648</v>
      </c>
      <c r="D331" s="23">
        <v>7954.7</v>
      </c>
      <c r="E331" s="23">
        <v>0</v>
      </c>
      <c r="F331" s="23">
        <v>0</v>
      </c>
      <c r="G331" s="23">
        <v>1</v>
      </c>
      <c r="H331" s="18">
        <v>0</v>
      </c>
      <c r="I331" s="18">
        <v>0</v>
      </c>
      <c r="J331" s="18">
        <v>0</v>
      </c>
      <c r="K331" s="21">
        <v>3</v>
      </c>
      <c r="L331" s="21">
        <v>0</v>
      </c>
      <c r="M331" s="21">
        <v>0</v>
      </c>
      <c r="N331" s="21">
        <v>-1</v>
      </c>
      <c r="O331" s="21">
        <v>0</v>
      </c>
      <c r="P331" s="21">
        <v>9.33</v>
      </c>
      <c r="Q331" s="21">
        <v>0</v>
      </c>
      <c r="R331" s="21">
        <v>0</v>
      </c>
      <c r="S331" s="22"/>
      <c r="T331" s="22"/>
      <c r="U331" s="22"/>
      <c r="V331" s="22"/>
      <c r="W331" s="22"/>
    </row>
    <row r="332" ht="16.5" spans="1:23">
      <c r="A332" s="23">
        <v>399987</v>
      </c>
      <c r="B332" s="23" t="s">
        <v>416</v>
      </c>
      <c r="C332" s="23">
        <v>5121.781</v>
      </c>
      <c r="D332" s="23">
        <v>5836.471</v>
      </c>
      <c r="E332" s="23">
        <v>0</v>
      </c>
      <c r="F332" s="23">
        <v>0</v>
      </c>
      <c r="G332" s="23">
        <v>1</v>
      </c>
      <c r="H332" s="18">
        <v>0</v>
      </c>
      <c r="I332" s="18">
        <v>0</v>
      </c>
      <c r="J332" s="18">
        <v>0</v>
      </c>
      <c r="K332" s="21">
        <v>3</v>
      </c>
      <c r="L332" s="21">
        <v>2</v>
      </c>
      <c r="M332" s="21">
        <v>0</v>
      </c>
      <c r="N332" s="21">
        <v>-1</v>
      </c>
      <c r="O332" s="21">
        <v>0</v>
      </c>
      <c r="P332" s="21">
        <v>6.325</v>
      </c>
      <c r="Q332" s="21">
        <v>0</v>
      </c>
      <c r="R332" s="21">
        <v>0</v>
      </c>
      <c r="S332" s="22"/>
      <c r="T332" s="22"/>
      <c r="U332" s="22"/>
      <c r="V332" s="22"/>
      <c r="W332" s="22"/>
    </row>
    <row r="333" ht="16.5" spans="1:23">
      <c r="A333" s="23">
        <v>399997</v>
      </c>
      <c r="B333" s="23" t="s">
        <v>417</v>
      </c>
      <c r="C333" s="23">
        <v>8973.502</v>
      </c>
      <c r="D333" s="23">
        <v>10346.536</v>
      </c>
      <c r="E333" s="23">
        <v>0</v>
      </c>
      <c r="F333" s="23">
        <v>0</v>
      </c>
      <c r="G333" s="23">
        <v>1</v>
      </c>
      <c r="H333" s="18">
        <v>0</v>
      </c>
      <c r="I333" s="18">
        <v>0</v>
      </c>
      <c r="J333" s="18">
        <v>0</v>
      </c>
      <c r="K333" s="21">
        <v>1</v>
      </c>
      <c r="L333" s="21">
        <v>1</v>
      </c>
      <c r="M333" s="21">
        <v>1</v>
      </c>
      <c r="N333" s="21">
        <v>0</v>
      </c>
      <c r="O333" s="21">
        <v>0</v>
      </c>
      <c r="P333" s="21">
        <v>-2.834</v>
      </c>
      <c r="Q333" s="21">
        <v>0</v>
      </c>
      <c r="R333" s="21">
        <v>0</v>
      </c>
      <c r="S333" s="22"/>
      <c r="T333" s="22"/>
      <c r="U333" s="22"/>
      <c r="V333" s="22"/>
      <c r="W333" s="22"/>
    </row>
    <row r="334" ht="16.5" spans="1:23">
      <c r="A334" s="23">
        <v>980016</v>
      </c>
      <c r="B334" s="23" t="s">
        <v>418</v>
      </c>
      <c r="C334" s="23">
        <v>6141.833</v>
      </c>
      <c r="D334" s="23">
        <v>7045.901</v>
      </c>
      <c r="E334" s="23">
        <v>0</v>
      </c>
      <c r="F334" s="23">
        <v>0</v>
      </c>
      <c r="G334" s="23">
        <v>1</v>
      </c>
      <c r="H334" s="18">
        <v>0</v>
      </c>
      <c r="I334" s="18">
        <v>0</v>
      </c>
      <c r="J334" s="18">
        <v>0</v>
      </c>
      <c r="K334" s="21">
        <v>3</v>
      </c>
      <c r="L334" s="21">
        <v>2</v>
      </c>
      <c r="M334" s="21">
        <v>0</v>
      </c>
      <c r="N334" s="21">
        <v>-1</v>
      </c>
      <c r="O334" s="21">
        <v>0</v>
      </c>
      <c r="P334" s="21">
        <v>3.972</v>
      </c>
      <c r="Q334" s="21">
        <v>0</v>
      </c>
      <c r="R334" s="21">
        <v>0</v>
      </c>
      <c r="S334" s="22"/>
      <c r="T334" s="22"/>
      <c r="U334" s="22"/>
      <c r="V334" s="22"/>
      <c r="W334" s="22"/>
    </row>
    <row r="335" ht="16.5" spans="1:23">
      <c r="A335" s="24"/>
      <c r="B335" s="24"/>
      <c r="C335" s="24"/>
      <c r="D335" s="24"/>
      <c r="E335" s="24"/>
      <c r="F335" s="24"/>
      <c r="G335" s="24"/>
      <c r="H335" s="24"/>
      <c r="I335" s="25"/>
      <c r="J335" s="25"/>
      <c r="K335" s="27"/>
      <c r="L335" s="27"/>
      <c r="M335" s="27"/>
      <c r="N335" s="27"/>
      <c r="O335" s="27"/>
      <c r="P335" s="27"/>
      <c r="Q335" s="27"/>
      <c r="R335" s="27"/>
      <c r="S335" s="22"/>
      <c r="T335" s="22"/>
      <c r="U335" s="22"/>
      <c r="V335" s="22"/>
      <c r="W335" s="22"/>
    </row>
    <row r="336" ht="16.5" spans="1:23">
      <c r="A336" s="24"/>
      <c r="B336" s="24"/>
      <c r="C336" s="24"/>
      <c r="D336" s="24"/>
      <c r="E336" s="24"/>
      <c r="F336" s="24"/>
      <c r="G336" s="24"/>
      <c r="H336" s="24"/>
      <c r="I336" s="25"/>
      <c r="J336" s="25"/>
      <c r="K336" s="27"/>
      <c r="L336" s="27"/>
      <c r="M336" s="27"/>
      <c r="N336" s="27"/>
      <c r="O336" s="27"/>
      <c r="P336" s="27"/>
      <c r="Q336" s="27"/>
      <c r="R336" s="27"/>
      <c r="S336" s="22"/>
      <c r="T336" s="22"/>
      <c r="U336" s="22"/>
      <c r="V336" s="22"/>
      <c r="W336" s="22"/>
    </row>
    <row r="337" ht="16.5" spans="1:23">
      <c r="A337" s="24"/>
      <c r="B337" s="24"/>
      <c r="C337" s="24"/>
      <c r="D337" s="24"/>
      <c r="E337" s="24"/>
      <c r="F337" s="24"/>
      <c r="G337" s="24"/>
      <c r="H337" s="24"/>
      <c r="I337" s="25"/>
      <c r="J337" s="25"/>
      <c r="K337" s="27"/>
      <c r="L337" s="27"/>
      <c r="M337" s="27"/>
      <c r="N337" s="27"/>
      <c r="O337" s="27"/>
      <c r="P337" s="27"/>
      <c r="Q337" s="27"/>
      <c r="R337" s="27"/>
      <c r="S337" s="22"/>
      <c r="T337" s="22"/>
      <c r="U337" s="22"/>
      <c r="V337" s="22"/>
      <c r="W337" s="22"/>
    </row>
    <row r="338" ht="16.5" spans="1:23">
      <c r="A338" s="24"/>
      <c r="B338" s="24"/>
      <c r="C338" s="24"/>
      <c r="D338" s="24"/>
      <c r="E338" s="24"/>
      <c r="F338" s="24"/>
      <c r="G338" s="24"/>
      <c r="H338" s="24"/>
      <c r="I338" s="25"/>
      <c r="J338" s="25"/>
      <c r="K338" s="27"/>
      <c r="L338" s="27"/>
      <c r="M338" s="27"/>
      <c r="N338" s="27"/>
      <c r="O338" s="27"/>
      <c r="P338" s="27"/>
      <c r="Q338" s="27"/>
      <c r="R338" s="27"/>
      <c r="S338" s="22"/>
      <c r="T338" s="22"/>
      <c r="U338" s="22"/>
      <c r="V338" s="22"/>
      <c r="W338" s="22"/>
    </row>
    <row r="339" ht="16.5" spans="1:23">
      <c r="A339" s="24"/>
      <c r="B339" s="24"/>
      <c r="C339" s="24"/>
      <c r="D339" s="24"/>
      <c r="E339" s="24"/>
      <c r="F339" s="24"/>
      <c r="G339" s="24"/>
      <c r="H339" s="24"/>
      <c r="I339" s="25"/>
      <c r="J339" s="25"/>
      <c r="K339" s="27"/>
      <c r="L339" s="27"/>
      <c r="M339" s="27"/>
      <c r="N339" s="27"/>
      <c r="O339" s="27"/>
      <c r="P339" s="27"/>
      <c r="Q339" s="27"/>
      <c r="R339" s="27"/>
      <c r="S339" s="22"/>
      <c r="T339" s="22"/>
      <c r="U339" s="22"/>
      <c r="V339" s="22"/>
      <c r="W339" s="22"/>
    </row>
    <row r="340" ht="16.5" spans="1:23">
      <c r="A340" s="24"/>
      <c r="B340" s="24"/>
      <c r="C340" s="24"/>
      <c r="D340" s="24"/>
      <c r="E340" s="24"/>
      <c r="F340" s="24"/>
      <c r="G340" s="24"/>
      <c r="H340" s="24"/>
      <c r="I340" s="25"/>
      <c r="J340" s="25"/>
      <c r="K340" s="27"/>
      <c r="L340" s="27"/>
      <c r="M340" s="27"/>
      <c r="N340" s="27"/>
      <c r="O340" s="27"/>
      <c r="P340" s="27"/>
      <c r="Q340" s="27"/>
      <c r="R340" s="27"/>
      <c r="S340" s="22"/>
      <c r="T340" s="22"/>
      <c r="U340" s="22"/>
      <c r="V340" s="22"/>
      <c r="W340" s="22"/>
    </row>
    <row r="341" ht="16.5" spans="1:23">
      <c r="A341" s="24"/>
      <c r="B341" s="24"/>
      <c r="C341" s="24"/>
      <c r="D341" s="24"/>
      <c r="E341" s="24"/>
      <c r="F341" s="24"/>
      <c r="G341" s="24"/>
      <c r="H341" s="24"/>
      <c r="I341" s="25"/>
      <c r="J341" s="25"/>
      <c r="K341" s="27"/>
      <c r="L341" s="27"/>
      <c r="M341" s="27"/>
      <c r="N341" s="27"/>
      <c r="O341" s="27"/>
      <c r="P341" s="27"/>
      <c r="Q341" s="27"/>
      <c r="R341" s="27"/>
      <c r="S341" s="22"/>
      <c r="T341" s="22"/>
      <c r="U341" s="22"/>
      <c r="V341" s="22"/>
      <c r="W341" s="22"/>
    </row>
    <row r="342" ht="16.5" spans="1:23">
      <c r="A342" s="24"/>
      <c r="B342" s="24"/>
      <c r="C342" s="24"/>
      <c r="D342" s="24"/>
      <c r="E342" s="24"/>
      <c r="F342" s="24"/>
      <c r="G342" s="24"/>
      <c r="H342" s="24"/>
      <c r="I342" s="25"/>
      <c r="J342" s="25"/>
      <c r="K342" s="27"/>
      <c r="L342" s="27"/>
      <c r="M342" s="27"/>
      <c r="N342" s="27"/>
      <c r="O342" s="27"/>
      <c r="P342" s="27"/>
      <c r="Q342" s="27"/>
      <c r="R342" s="27"/>
      <c r="S342" s="22"/>
      <c r="T342" s="22"/>
      <c r="U342" s="22"/>
      <c r="V342" s="22"/>
      <c r="W342" s="22"/>
    </row>
    <row r="343" ht="16.5" spans="1:23">
      <c r="A343" s="24"/>
      <c r="B343" s="24"/>
      <c r="C343" s="24"/>
      <c r="D343" s="24"/>
      <c r="E343" s="24"/>
      <c r="F343" s="24"/>
      <c r="G343" s="24"/>
      <c r="H343" s="24"/>
      <c r="I343" s="25"/>
      <c r="J343" s="25"/>
      <c r="K343" s="27"/>
      <c r="L343" s="27"/>
      <c r="M343" s="27"/>
      <c r="N343" s="27"/>
      <c r="O343" s="27"/>
      <c r="P343" s="27"/>
      <c r="Q343" s="27"/>
      <c r="R343" s="27"/>
      <c r="S343" s="22"/>
      <c r="T343" s="22"/>
      <c r="U343" s="22"/>
      <c r="V343" s="22"/>
      <c r="W343" s="22"/>
    </row>
    <row r="344" ht="16.5" spans="1:23">
      <c r="A344" s="24"/>
      <c r="B344" s="24"/>
      <c r="C344" s="24"/>
      <c r="D344" s="24"/>
      <c r="E344" s="24"/>
      <c r="F344" s="24"/>
      <c r="G344" s="24"/>
      <c r="H344" s="24"/>
      <c r="I344" s="25"/>
      <c r="J344" s="25"/>
      <c r="K344" s="27"/>
      <c r="L344" s="27"/>
      <c r="M344" s="27"/>
      <c r="N344" s="27"/>
      <c r="O344" s="27"/>
      <c r="P344" s="27"/>
      <c r="Q344" s="27"/>
      <c r="R344" s="27"/>
      <c r="S344" s="22"/>
      <c r="T344" s="22"/>
      <c r="U344" s="22"/>
      <c r="V344" s="22"/>
      <c r="W344" s="22"/>
    </row>
    <row r="345" ht="16.5" spans="1:23">
      <c r="A345" s="24"/>
      <c r="B345" s="24"/>
      <c r="C345" s="24"/>
      <c r="D345" s="24"/>
      <c r="E345" s="24"/>
      <c r="F345" s="24"/>
      <c r="G345" s="24"/>
      <c r="H345" s="24"/>
      <c r="I345" s="25"/>
      <c r="J345" s="25"/>
      <c r="K345" s="27"/>
      <c r="L345" s="27"/>
      <c r="M345" s="27"/>
      <c r="N345" s="27"/>
      <c r="O345" s="27"/>
      <c r="P345" s="27"/>
      <c r="Q345" s="27"/>
      <c r="R345" s="27"/>
      <c r="S345" s="22"/>
      <c r="T345" s="22"/>
      <c r="U345" s="22"/>
      <c r="V345" s="22"/>
      <c r="W345" s="22"/>
    </row>
    <row r="346" ht="16.5" spans="1:23">
      <c r="A346" s="24"/>
      <c r="B346" s="24"/>
      <c r="C346" s="24"/>
      <c r="D346" s="24"/>
      <c r="E346" s="24"/>
      <c r="F346" s="24"/>
      <c r="G346" s="24"/>
      <c r="H346" s="24"/>
      <c r="I346" s="25"/>
      <c r="J346" s="25"/>
      <c r="K346" s="27"/>
      <c r="L346" s="27"/>
      <c r="M346" s="27"/>
      <c r="N346" s="27"/>
      <c r="O346" s="27"/>
      <c r="P346" s="27"/>
      <c r="Q346" s="27"/>
      <c r="R346" s="27"/>
      <c r="S346" s="22"/>
      <c r="T346" s="22"/>
      <c r="U346" s="22"/>
      <c r="V346" s="22"/>
      <c r="W346" s="22"/>
    </row>
    <row r="347" ht="16.5" spans="1:23">
      <c r="A347" s="24"/>
      <c r="B347" s="24"/>
      <c r="C347" s="24"/>
      <c r="D347" s="24"/>
      <c r="E347" s="24"/>
      <c r="F347" s="24"/>
      <c r="G347" s="24"/>
      <c r="H347" s="24"/>
      <c r="I347" s="25"/>
      <c r="J347" s="25"/>
      <c r="K347" s="27"/>
      <c r="L347" s="27"/>
      <c r="M347" s="27"/>
      <c r="N347" s="27"/>
      <c r="O347" s="27"/>
      <c r="P347" s="27"/>
      <c r="Q347" s="27"/>
      <c r="R347" s="27"/>
      <c r="S347" s="22"/>
      <c r="T347" s="22"/>
      <c r="U347" s="22"/>
      <c r="V347" s="22"/>
      <c r="W347" s="22"/>
    </row>
    <row r="348" ht="16.5" spans="1:23">
      <c r="A348" s="24"/>
      <c r="B348" s="24"/>
      <c r="C348" s="24"/>
      <c r="D348" s="24"/>
      <c r="E348" s="24"/>
      <c r="F348" s="24"/>
      <c r="G348" s="24"/>
      <c r="H348" s="24"/>
      <c r="I348" s="25"/>
      <c r="J348" s="25"/>
      <c r="K348" s="27"/>
      <c r="L348" s="27"/>
      <c r="M348" s="27"/>
      <c r="N348" s="27"/>
      <c r="O348" s="27"/>
      <c r="P348" s="27"/>
      <c r="Q348" s="27"/>
      <c r="R348" s="27"/>
      <c r="S348" s="22"/>
      <c r="T348" s="22"/>
      <c r="U348" s="22"/>
      <c r="V348" s="22"/>
      <c r="W348" s="22"/>
    </row>
    <row r="349" ht="16.5" spans="1:23">
      <c r="A349" s="24"/>
      <c r="B349" s="24"/>
      <c r="C349" s="24"/>
      <c r="D349" s="24"/>
      <c r="E349" s="24"/>
      <c r="F349" s="24"/>
      <c r="G349" s="24"/>
      <c r="H349" s="24"/>
      <c r="I349" s="25"/>
      <c r="J349" s="25"/>
      <c r="K349" s="27"/>
      <c r="L349" s="27"/>
      <c r="M349" s="27"/>
      <c r="N349" s="27"/>
      <c r="O349" s="27"/>
      <c r="P349" s="27"/>
      <c r="Q349" s="27"/>
      <c r="R349" s="27"/>
      <c r="S349" s="22"/>
      <c r="T349" s="22"/>
      <c r="U349" s="22"/>
      <c r="V349" s="22"/>
      <c r="W349" s="22"/>
    </row>
    <row r="350" ht="16.5" spans="1:23">
      <c r="A350" s="24"/>
      <c r="B350" s="24"/>
      <c r="C350" s="24"/>
      <c r="D350" s="24"/>
      <c r="E350" s="24"/>
      <c r="F350" s="24"/>
      <c r="G350" s="24"/>
      <c r="H350" s="24"/>
      <c r="I350" s="25"/>
      <c r="J350" s="25"/>
      <c r="K350" s="27"/>
      <c r="L350" s="27"/>
      <c r="M350" s="27"/>
      <c r="N350" s="27"/>
      <c r="O350" s="27"/>
      <c r="P350" s="27"/>
      <c r="Q350" s="27"/>
      <c r="R350" s="27"/>
      <c r="S350" s="22"/>
      <c r="T350" s="22"/>
      <c r="U350" s="22"/>
      <c r="V350" s="22"/>
      <c r="W350" s="22"/>
    </row>
    <row r="351" ht="16.5" spans="1:23">
      <c r="A351" s="24"/>
      <c r="B351" s="24"/>
      <c r="C351" s="24"/>
      <c r="D351" s="24"/>
      <c r="E351" s="24"/>
      <c r="F351" s="24"/>
      <c r="G351" s="24"/>
      <c r="H351" s="24"/>
      <c r="I351" s="25"/>
      <c r="J351" s="25"/>
      <c r="K351" s="27"/>
      <c r="L351" s="27"/>
      <c r="M351" s="27"/>
      <c r="N351" s="27"/>
      <c r="O351" s="27"/>
      <c r="P351" s="27"/>
      <c r="Q351" s="27"/>
      <c r="R351" s="27"/>
      <c r="S351" s="22"/>
      <c r="T351" s="22"/>
      <c r="U351" s="22"/>
      <c r="V351" s="22"/>
      <c r="W351" s="22"/>
    </row>
    <row r="352" ht="16.5" spans="1:23">
      <c r="A352" s="24"/>
      <c r="B352" s="24"/>
      <c r="C352" s="24"/>
      <c r="D352" s="24"/>
      <c r="E352" s="24"/>
      <c r="F352" s="24"/>
      <c r="G352" s="24"/>
      <c r="H352" s="24"/>
      <c r="I352" s="25"/>
      <c r="J352" s="25"/>
      <c r="K352" s="27"/>
      <c r="L352" s="27"/>
      <c r="M352" s="27"/>
      <c r="N352" s="27"/>
      <c r="O352" s="27"/>
      <c r="P352" s="27"/>
      <c r="Q352" s="27"/>
      <c r="R352" s="27"/>
      <c r="S352" s="22"/>
      <c r="T352" s="22"/>
      <c r="U352" s="22"/>
      <c r="V352" s="22"/>
      <c r="W352" s="22"/>
    </row>
    <row r="353" ht="16.5" spans="1:23">
      <c r="A353" s="24"/>
      <c r="B353" s="24"/>
      <c r="C353" s="24"/>
      <c r="D353" s="24"/>
      <c r="E353" s="24"/>
      <c r="F353" s="24"/>
      <c r="G353" s="24"/>
      <c r="H353" s="24"/>
      <c r="I353" s="25"/>
      <c r="J353" s="25"/>
      <c r="K353" s="27"/>
      <c r="L353" s="27"/>
      <c r="M353" s="27"/>
      <c r="N353" s="27"/>
      <c r="O353" s="27"/>
      <c r="P353" s="27"/>
      <c r="Q353" s="27"/>
      <c r="R353" s="27"/>
      <c r="S353" s="22"/>
      <c r="T353" s="22"/>
      <c r="U353" s="22"/>
      <c r="V353" s="22"/>
      <c r="W353" s="22"/>
    </row>
    <row r="354" ht="16.5" spans="1:23">
      <c r="A354" s="24"/>
      <c r="B354" s="24"/>
      <c r="C354" s="24"/>
      <c r="D354" s="24"/>
      <c r="E354" s="24"/>
      <c r="F354" s="24"/>
      <c r="G354" s="24"/>
      <c r="H354" s="24"/>
      <c r="I354" s="25"/>
      <c r="J354" s="25"/>
      <c r="K354" s="27"/>
      <c r="L354" s="27"/>
      <c r="M354" s="27"/>
      <c r="N354" s="27"/>
      <c r="O354" s="27"/>
      <c r="P354" s="27"/>
      <c r="Q354" s="27"/>
      <c r="R354" s="27"/>
      <c r="S354" s="22"/>
      <c r="T354" s="22"/>
      <c r="U354" s="22"/>
      <c r="V354" s="22"/>
      <c r="W354" s="22"/>
    </row>
    <row r="355" ht="16.5" spans="1:23">
      <c r="A355" s="24"/>
      <c r="B355" s="24"/>
      <c r="C355" s="24"/>
      <c r="D355" s="24"/>
      <c r="E355" s="24"/>
      <c r="F355" s="24"/>
      <c r="G355" s="24"/>
      <c r="H355" s="24"/>
      <c r="I355" s="25"/>
      <c r="J355" s="25"/>
      <c r="K355" s="27"/>
      <c r="L355" s="27"/>
      <c r="M355" s="27"/>
      <c r="N355" s="27"/>
      <c r="O355" s="27"/>
      <c r="P355" s="27"/>
      <c r="Q355" s="27"/>
      <c r="R355" s="27"/>
      <c r="S355" s="22"/>
      <c r="T355" s="22"/>
      <c r="U355" s="22"/>
      <c r="V355" s="22"/>
      <c r="W355" s="22"/>
    </row>
    <row r="356" ht="16.5" spans="1:23">
      <c r="A356" s="24"/>
      <c r="B356" s="24"/>
      <c r="C356" s="24"/>
      <c r="D356" s="24"/>
      <c r="E356" s="24"/>
      <c r="F356" s="24"/>
      <c r="G356" s="24"/>
      <c r="H356" s="24"/>
      <c r="I356" s="25"/>
      <c r="J356" s="25"/>
      <c r="K356" s="27"/>
      <c r="L356" s="27"/>
      <c r="M356" s="27"/>
      <c r="N356" s="27"/>
      <c r="O356" s="27"/>
      <c r="P356" s="27"/>
      <c r="Q356" s="27"/>
      <c r="R356" s="27"/>
      <c r="S356" s="22"/>
      <c r="T356" s="22"/>
      <c r="U356" s="22"/>
      <c r="V356" s="22"/>
      <c r="W356" s="22"/>
    </row>
    <row r="357" ht="16.5" spans="1:23">
      <c r="A357" s="24"/>
      <c r="B357" s="24"/>
      <c r="C357" s="24"/>
      <c r="D357" s="24"/>
      <c r="E357" s="24"/>
      <c r="F357" s="24"/>
      <c r="G357" s="24"/>
      <c r="H357" s="24"/>
      <c r="I357" s="25"/>
      <c r="J357" s="25"/>
      <c r="K357" s="27"/>
      <c r="L357" s="27"/>
      <c r="M357" s="27"/>
      <c r="N357" s="27"/>
      <c r="O357" s="27"/>
      <c r="P357" s="27"/>
      <c r="Q357" s="27"/>
      <c r="R357" s="27"/>
      <c r="S357" s="22"/>
      <c r="T357" s="22"/>
      <c r="U357" s="22"/>
      <c r="V357" s="22"/>
      <c r="W357" s="22"/>
    </row>
    <row r="358" ht="16.5" spans="1:23">
      <c r="A358" s="24"/>
      <c r="B358" s="24"/>
      <c r="C358" s="24"/>
      <c r="D358" s="24"/>
      <c r="E358" s="24"/>
      <c r="F358" s="24"/>
      <c r="G358" s="24"/>
      <c r="H358" s="24"/>
      <c r="I358" s="25"/>
      <c r="J358" s="25"/>
      <c r="K358" s="27"/>
      <c r="L358" s="27"/>
      <c r="M358" s="27"/>
      <c r="N358" s="27"/>
      <c r="O358" s="27"/>
      <c r="P358" s="27"/>
      <c r="Q358" s="27"/>
      <c r="R358" s="27"/>
      <c r="S358" s="22"/>
      <c r="T358" s="22"/>
      <c r="U358" s="22"/>
      <c r="V358" s="22"/>
      <c r="W358" s="22"/>
    </row>
    <row r="359" ht="16.5" spans="1:23">
      <c r="A359" s="24"/>
      <c r="B359" s="24"/>
      <c r="C359" s="24"/>
      <c r="D359" s="24"/>
      <c r="E359" s="24"/>
      <c r="F359" s="24"/>
      <c r="G359" s="24"/>
      <c r="H359" s="24"/>
      <c r="I359" s="25"/>
      <c r="J359" s="25"/>
      <c r="K359" s="27"/>
      <c r="L359" s="27"/>
      <c r="M359" s="27"/>
      <c r="N359" s="27"/>
      <c r="O359" s="27"/>
      <c r="P359" s="27"/>
      <c r="Q359" s="27"/>
      <c r="R359" s="27"/>
      <c r="S359" s="22"/>
      <c r="T359" s="22"/>
      <c r="U359" s="22"/>
      <c r="V359" s="22"/>
      <c r="W359" s="22"/>
    </row>
    <row r="360" ht="16.5" spans="1:23">
      <c r="A360" s="24"/>
      <c r="B360" s="24"/>
      <c r="C360" s="24"/>
      <c r="D360" s="24"/>
      <c r="E360" s="24"/>
      <c r="F360" s="24"/>
      <c r="G360" s="24"/>
      <c r="H360" s="24"/>
      <c r="I360" s="25"/>
      <c r="J360" s="25"/>
      <c r="K360" s="27"/>
      <c r="L360" s="27"/>
      <c r="M360" s="27"/>
      <c r="N360" s="27"/>
      <c r="O360" s="27"/>
      <c r="P360" s="27"/>
      <c r="Q360" s="27"/>
      <c r="R360" s="27"/>
      <c r="S360" s="22"/>
      <c r="T360" s="22"/>
      <c r="U360" s="22"/>
      <c r="V360" s="22"/>
      <c r="W360" s="22"/>
    </row>
    <row r="361" ht="16.5" spans="1:23">
      <c r="A361" s="24"/>
      <c r="B361" s="24"/>
      <c r="C361" s="24"/>
      <c r="D361" s="24"/>
      <c r="E361" s="24"/>
      <c r="F361" s="24"/>
      <c r="G361" s="24"/>
      <c r="H361" s="24"/>
      <c r="I361" s="25"/>
      <c r="J361" s="25"/>
      <c r="K361" s="27"/>
      <c r="L361" s="27"/>
      <c r="M361" s="27"/>
      <c r="N361" s="27"/>
      <c r="O361" s="27"/>
      <c r="P361" s="27"/>
      <c r="Q361" s="27"/>
      <c r="R361" s="27"/>
      <c r="S361" s="22"/>
      <c r="T361" s="22"/>
      <c r="U361" s="22"/>
      <c r="V361" s="22"/>
      <c r="W361" s="22"/>
    </row>
    <row r="362" ht="16.5" spans="1:23">
      <c r="A362" s="24"/>
      <c r="B362" s="24"/>
      <c r="C362" s="24"/>
      <c r="D362" s="24"/>
      <c r="E362" s="24"/>
      <c r="F362" s="24"/>
      <c r="G362" s="24"/>
      <c r="H362" s="24"/>
      <c r="I362" s="25"/>
      <c r="J362" s="25"/>
      <c r="K362" s="27"/>
      <c r="L362" s="27"/>
      <c r="M362" s="27"/>
      <c r="N362" s="27"/>
      <c r="O362" s="27"/>
      <c r="P362" s="27"/>
      <c r="Q362" s="27"/>
      <c r="R362" s="27"/>
      <c r="S362" s="22"/>
      <c r="T362" s="22"/>
      <c r="U362" s="22"/>
      <c r="V362" s="22"/>
      <c r="W362" s="22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5"/>
      <c r="J363" s="25"/>
      <c r="K363" s="27"/>
      <c r="L363" s="27"/>
      <c r="M363" s="27"/>
      <c r="N363" s="27"/>
      <c r="O363" s="27"/>
      <c r="P363" s="27"/>
      <c r="Q363" s="27"/>
      <c r="R363" s="27"/>
      <c r="S363" s="22"/>
      <c r="T363" s="22"/>
      <c r="U363" s="22"/>
      <c r="V363" s="22"/>
      <c r="W363" s="22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5"/>
      <c r="J364" s="25"/>
      <c r="K364" s="27"/>
      <c r="L364" s="27"/>
      <c r="M364" s="27"/>
      <c r="N364" s="27"/>
      <c r="O364" s="27"/>
      <c r="P364" s="27"/>
      <c r="Q364" s="27"/>
      <c r="R364" s="27"/>
      <c r="S364" s="22"/>
      <c r="T364" s="22"/>
      <c r="U364" s="22"/>
      <c r="V364" s="22"/>
      <c r="W364" s="22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5"/>
      <c r="J365" s="25"/>
      <c r="K365" s="27"/>
      <c r="L365" s="27"/>
      <c r="M365" s="27"/>
      <c r="N365" s="27"/>
      <c r="O365" s="27"/>
      <c r="P365" s="27"/>
      <c r="Q365" s="27"/>
      <c r="R365" s="27"/>
      <c r="S365" s="22"/>
      <c r="T365" s="22"/>
      <c r="U365" s="22"/>
      <c r="V365" s="22"/>
      <c r="W365" s="22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5"/>
      <c r="J366" s="25"/>
      <c r="K366" s="27"/>
      <c r="L366" s="27"/>
      <c r="M366" s="27"/>
      <c r="N366" s="27"/>
      <c r="O366" s="27"/>
      <c r="P366" s="27"/>
      <c r="Q366" s="27"/>
      <c r="R366" s="27"/>
      <c r="S366" s="22"/>
      <c r="T366" s="22"/>
      <c r="U366" s="22"/>
      <c r="V366" s="22"/>
      <c r="W366" s="22"/>
    </row>
    <row r="367" ht="16.5" spans="1:23">
      <c r="A367" s="24"/>
      <c r="B367" s="24"/>
      <c r="C367" s="24"/>
      <c r="D367" s="24"/>
      <c r="E367" s="24"/>
      <c r="F367" s="24"/>
      <c r="G367" s="24"/>
      <c r="H367" s="25"/>
      <c r="I367" s="25"/>
      <c r="J367" s="25"/>
      <c r="K367" s="27"/>
      <c r="L367" s="27"/>
      <c r="M367" s="27"/>
      <c r="N367" s="27"/>
      <c r="O367" s="27"/>
      <c r="P367" s="27"/>
      <c r="Q367" s="27"/>
      <c r="R367" s="27"/>
      <c r="S367" s="22"/>
      <c r="T367" s="22"/>
      <c r="U367" s="22"/>
      <c r="V367" s="22"/>
      <c r="W367" s="22"/>
    </row>
    <row r="368" ht="16.5" spans="1:23">
      <c r="A368" s="24"/>
      <c r="B368" s="24"/>
      <c r="C368" s="24"/>
      <c r="D368" s="24"/>
      <c r="E368" s="24"/>
      <c r="F368" s="24"/>
      <c r="G368" s="24"/>
      <c r="H368" s="25"/>
      <c r="I368" s="25"/>
      <c r="J368" s="25"/>
      <c r="K368" s="27"/>
      <c r="L368" s="27"/>
      <c r="M368" s="27"/>
      <c r="N368" s="27"/>
      <c r="O368" s="27"/>
      <c r="P368" s="27"/>
      <c r="Q368" s="27"/>
      <c r="R368" s="27"/>
      <c r="S368" s="22"/>
      <c r="T368" s="22"/>
      <c r="U368" s="22"/>
      <c r="V368" s="22"/>
      <c r="W368" s="22"/>
    </row>
    <row r="369" ht="16.5" spans="1:23">
      <c r="A369" s="24"/>
      <c r="B369" s="24"/>
      <c r="C369" s="24"/>
      <c r="D369" s="24"/>
      <c r="E369" s="24"/>
      <c r="F369" s="24"/>
      <c r="G369" s="24"/>
      <c r="H369" s="25"/>
      <c r="I369" s="25"/>
      <c r="J369" s="25"/>
      <c r="K369" s="27"/>
      <c r="L369" s="27"/>
      <c r="M369" s="27"/>
      <c r="N369" s="27"/>
      <c r="O369" s="27"/>
      <c r="P369" s="27"/>
      <c r="Q369" s="27"/>
      <c r="R369" s="27"/>
      <c r="S369" s="22"/>
      <c r="T369" s="22"/>
      <c r="U369" s="22"/>
      <c r="V369" s="22"/>
      <c r="W369" s="22"/>
    </row>
    <row r="370" ht="16.5" spans="1:23">
      <c r="A370" s="24"/>
      <c r="B370" s="24"/>
      <c r="C370" s="24"/>
      <c r="D370" s="24"/>
      <c r="E370" s="24"/>
      <c r="F370" s="24"/>
      <c r="G370" s="24"/>
      <c r="H370" s="25"/>
      <c r="I370" s="25"/>
      <c r="J370" s="25"/>
      <c r="K370" s="27"/>
      <c r="L370" s="27"/>
      <c r="M370" s="27"/>
      <c r="N370" s="27"/>
      <c r="O370" s="27"/>
      <c r="P370" s="27"/>
      <c r="Q370" s="27"/>
      <c r="R370" s="27"/>
      <c r="S370" s="22"/>
      <c r="T370" s="22"/>
      <c r="U370" s="22"/>
      <c r="V370" s="22"/>
      <c r="W370" s="22"/>
    </row>
    <row r="371" ht="16.5" spans="1:23">
      <c r="A371" s="24"/>
      <c r="B371" s="24"/>
      <c r="C371" s="24"/>
      <c r="D371" s="24"/>
      <c r="E371" s="24"/>
      <c r="F371" s="24"/>
      <c r="G371" s="24"/>
      <c r="H371" s="25"/>
      <c r="I371" s="25"/>
      <c r="J371" s="25"/>
      <c r="K371" s="27"/>
      <c r="L371" s="27"/>
      <c r="M371" s="27"/>
      <c r="N371" s="27"/>
      <c r="O371" s="27"/>
      <c r="P371" s="27"/>
      <c r="Q371" s="27"/>
      <c r="R371" s="27"/>
      <c r="S371" s="22"/>
      <c r="T371" s="22"/>
      <c r="U371" s="22"/>
      <c r="V371" s="22"/>
      <c r="W371" s="22"/>
    </row>
    <row r="372" ht="16.5" spans="1:23">
      <c r="A372" s="24"/>
      <c r="B372" s="24"/>
      <c r="C372" s="24"/>
      <c r="D372" s="24"/>
      <c r="E372" s="24"/>
      <c r="F372" s="24"/>
      <c r="G372" s="24"/>
      <c r="H372" s="25"/>
      <c r="I372" s="25"/>
      <c r="J372" s="25"/>
      <c r="K372" s="27"/>
      <c r="L372" s="27"/>
      <c r="M372" s="27"/>
      <c r="N372" s="27"/>
      <c r="O372" s="27"/>
      <c r="P372" s="27"/>
      <c r="Q372" s="27"/>
      <c r="R372" s="27"/>
      <c r="S372" s="22"/>
      <c r="T372" s="22"/>
      <c r="U372" s="22"/>
      <c r="V372" s="22"/>
      <c r="W372" s="22"/>
    </row>
    <row r="373" ht="16.5" spans="1:23">
      <c r="A373" s="24"/>
      <c r="B373" s="24"/>
      <c r="C373" s="24"/>
      <c r="D373" s="24"/>
      <c r="E373" s="24"/>
      <c r="F373" s="24"/>
      <c r="G373" s="24"/>
      <c r="H373" s="25"/>
      <c r="I373" s="25"/>
      <c r="J373" s="25"/>
      <c r="K373" s="27"/>
      <c r="L373" s="27"/>
      <c r="M373" s="27"/>
      <c r="N373" s="27"/>
      <c r="O373" s="27"/>
      <c r="P373" s="27"/>
      <c r="Q373" s="27"/>
      <c r="R373" s="27"/>
      <c r="S373" s="22"/>
      <c r="T373" s="22"/>
      <c r="U373" s="22"/>
      <c r="V373" s="22"/>
      <c r="W373" s="22"/>
    </row>
    <row r="374" ht="16.5" spans="1:23">
      <c r="A374" s="24"/>
      <c r="B374" s="24"/>
      <c r="C374" s="24"/>
      <c r="D374" s="24"/>
      <c r="E374" s="24"/>
      <c r="F374" s="24"/>
      <c r="G374" s="24"/>
      <c r="H374" s="25"/>
      <c r="I374" s="25"/>
      <c r="J374" s="25"/>
      <c r="K374" s="27"/>
      <c r="L374" s="27"/>
      <c r="M374" s="27"/>
      <c r="N374" s="27"/>
      <c r="O374" s="27"/>
      <c r="P374" s="27"/>
      <c r="Q374" s="27"/>
      <c r="R374" s="27"/>
      <c r="S374" s="22"/>
      <c r="T374" s="22"/>
      <c r="U374" s="22"/>
      <c r="V374" s="22"/>
      <c r="W374" s="22"/>
    </row>
    <row r="375" ht="16.5" spans="1:23">
      <c r="A375" s="24"/>
      <c r="B375" s="24"/>
      <c r="C375" s="24"/>
      <c r="D375" s="24"/>
      <c r="E375" s="24"/>
      <c r="F375" s="24"/>
      <c r="G375" s="24"/>
      <c r="H375" s="25"/>
      <c r="I375" s="25"/>
      <c r="J375" s="25"/>
      <c r="K375" s="27"/>
      <c r="L375" s="27"/>
      <c r="M375" s="27"/>
      <c r="N375" s="27"/>
      <c r="O375" s="27"/>
      <c r="P375" s="27"/>
      <c r="Q375" s="27"/>
      <c r="R375" s="27"/>
      <c r="S375" s="22"/>
      <c r="T375" s="22"/>
      <c r="U375" s="22"/>
      <c r="V375" s="22"/>
      <c r="W375" s="22"/>
    </row>
    <row r="376" ht="16.5" spans="1:23">
      <c r="A376" s="24"/>
      <c r="B376" s="24"/>
      <c r="C376" s="24"/>
      <c r="D376" s="24"/>
      <c r="E376" s="24"/>
      <c r="F376" s="24"/>
      <c r="G376" s="24"/>
      <c r="H376" s="25"/>
      <c r="I376" s="25"/>
      <c r="J376" s="25"/>
      <c r="K376" s="27"/>
      <c r="L376" s="27"/>
      <c r="M376" s="27"/>
      <c r="N376" s="27"/>
      <c r="O376" s="27"/>
      <c r="P376" s="27"/>
      <c r="Q376" s="27"/>
      <c r="R376" s="27"/>
      <c r="S376" s="22"/>
      <c r="T376" s="22"/>
      <c r="U376" s="22"/>
      <c r="V376" s="22"/>
      <c r="W376" s="22"/>
    </row>
    <row r="377" ht="16.5" spans="1:23">
      <c r="A377" s="24"/>
      <c r="B377" s="24"/>
      <c r="C377" s="24"/>
      <c r="D377" s="24"/>
      <c r="E377" s="24"/>
      <c r="F377" s="24"/>
      <c r="G377" s="24"/>
      <c r="H377" s="25"/>
      <c r="I377" s="25"/>
      <c r="J377" s="25"/>
      <c r="K377" s="27"/>
      <c r="L377" s="27"/>
      <c r="M377" s="27"/>
      <c r="N377" s="27"/>
      <c r="O377" s="27"/>
      <c r="P377" s="27"/>
      <c r="Q377" s="27"/>
      <c r="R377" s="27"/>
      <c r="S377" s="22"/>
      <c r="T377" s="22"/>
      <c r="U377" s="22"/>
      <c r="V377" s="22"/>
      <c r="W377" s="22"/>
    </row>
    <row r="378" ht="16.5" spans="1:23">
      <c r="A378" s="24"/>
      <c r="B378" s="24"/>
      <c r="C378" s="24"/>
      <c r="D378" s="24"/>
      <c r="E378" s="24"/>
      <c r="F378" s="24"/>
      <c r="G378" s="24"/>
      <c r="H378" s="25"/>
      <c r="I378" s="25"/>
      <c r="J378" s="25"/>
      <c r="K378" s="27"/>
      <c r="L378" s="27"/>
      <c r="M378" s="27"/>
      <c r="N378" s="27"/>
      <c r="O378" s="27"/>
      <c r="P378" s="27"/>
      <c r="Q378" s="27"/>
      <c r="R378" s="27"/>
      <c r="S378" s="22"/>
      <c r="T378" s="22"/>
      <c r="U378" s="22"/>
      <c r="V378" s="22"/>
      <c r="W378" s="22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8"/>
      <c r="L379" s="28"/>
      <c r="M379" s="28"/>
      <c r="N379" s="28"/>
      <c r="O379" s="28"/>
      <c r="P379" s="28"/>
      <c r="Q379" s="28"/>
      <c r="R379" s="28"/>
      <c r="S379" s="22"/>
      <c r="T379" s="22"/>
      <c r="U379" s="22"/>
      <c r="V379" s="22"/>
      <c r="W379" s="22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8"/>
      <c r="L380" s="28"/>
      <c r="M380" s="28"/>
      <c r="N380" s="28"/>
      <c r="O380" s="28"/>
      <c r="P380" s="28"/>
      <c r="Q380" s="28"/>
      <c r="R380" s="28"/>
      <c r="S380" s="22"/>
      <c r="T380" s="22"/>
      <c r="U380" s="22"/>
      <c r="V380" s="22"/>
      <c r="W380" s="22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8"/>
      <c r="L381" s="28"/>
      <c r="M381" s="28"/>
      <c r="N381" s="28"/>
      <c r="O381" s="28"/>
      <c r="P381" s="28"/>
      <c r="Q381" s="28"/>
      <c r="R381" s="28"/>
      <c r="S381" s="22"/>
      <c r="T381" s="22"/>
      <c r="U381" s="22"/>
      <c r="V381" s="22"/>
      <c r="W381" s="22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8"/>
      <c r="L382" s="28"/>
      <c r="M382" s="28"/>
      <c r="N382" s="28"/>
      <c r="O382" s="28"/>
      <c r="P382" s="28"/>
      <c r="Q382" s="28"/>
      <c r="R382" s="28"/>
      <c r="S382" s="22"/>
      <c r="T382" s="22"/>
      <c r="U382" s="22"/>
      <c r="V382" s="22"/>
      <c r="W382" s="22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8"/>
      <c r="L383" s="28"/>
      <c r="M383" s="28"/>
      <c r="N383" s="28"/>
      <c r="O383" s="28"/>
      <c r="P383" s="28"/>
      <c r="Q383" s="28"/>
      <c r="R383" s="28"/>
      <c r="S383" s="22"/>
      <c r="T383" s="22"/>
      <c r="U383" s="22"/>
      <c r="V383" s="22"/>
      <c r="W383" s="22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8"/>
      <c r="L384" s="28"/>
      <c r="M384" s="28"/>
      <c r="N384" s="28"/>
      <c r="O384" s="28"/>
      <c r="P384" s="28"/>
      <c r="Q384" s="28"/>
      <c r="R384" s="28"/>
      <c r="S384" s="22"/>
      <c r="T384" s="22"/>
      <c r="U384" s="22"/>
      <c r="V384" s="22"/>
      <c r="W384" s="22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8"/>
      <c r="L385" s="28"/>
      <c r="M385" s="28"/>
      <c r="N385" s="28"/>
      <c r="O385" s="28"/>
      <c r="P385" s="28"/>
      <c r="Q385" s="28"/>
      <c r="R385" s="28"/>
      <c r="S385" s="22"/>
      <c r="T385" s="22"/>
      <c r="U385" s="22"/>
      <c r="V385" s="22"/>
      <c r="W385" s="22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8"/>
      <c r="L386" s="28"/>
      <c r="M386" s="28"/>
      <c r="N386" s="28"/>
      <c r="O386" s="28"/>
      <c r="P386" s="28"/>
      <c r="Q386" s="28"/>
      <c r="R386" s="28"/>
      <c r="S386" s="22"/>
      <c r="T386" s="22"/>
      <c r="U386" s="22"/>
      <c r="V386" s="22"/>
      <c r="W386" s="22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8"/>
      <c r="L387" s="28"/>
      <c r="M387" s="28"/>
      <c r="N387" s="28"/>
      <c r="O387" s="28"/>
      <c r="P387" s="28"/>
      <c r="Q387" s="28"/>
      <c r="R387" s="28"/>
      <c r="S387" s="22"/>
      <c r="T387" s="22"/>
      <c r="U387" s="22"/>
      <c r="V387" s="22"/>
      <c r="W387" s="22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8"/>
      <c r="L388" s="28"/>
      <c r="M388" s="28"/>
      <c r="N388" s="28"/>
      <c r="O388" s="28"/>
      <c r="P388" s="28"/>
      <c r="Q388" s="28"/>
      <c r="R388" s="28"/>
      <c r="S388" s="22"/>
      <c r="T388" s="22"/>
      <c r="U388" s="22"/>
      <c r="V388" s="22"/>
      <c r="W388" s="22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8"/>
      <c r="L389" s="28"/>
      <c r="M389" s="28"/>
      <c r="N389" s="28"/>
      <c r="O389" s="28"/>
      <c r="P389" s="28"/>
      <c r="Q389" s="28"/>
      <c r="R389" s="28"/>
      <c r="S389" s="22"/>
      <c r="T389" s="22"/>
      <c r="U389" s="22"/>
      <c r="V389" s="22"/>
      <c r="W389" s="22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8"/>
      <c r="L390" s="28"/>
      <c r="M390" s="28"/>
      <c r="N390" s="28"/>
      <c r="O390" s="28"/>
      <c r="P390" s="28"/>
      <c r="Q390" s="28"/>
      <c r="R390" s="28"/>
      <c r="S390" s="22"/>
      <c r="T390" s="22"/>
      <c r="U390" s="22"/>
      <c r="V390" s="22"/>
      <c r="W390" s="22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8"/>
      <c r="L391" s="28"/>
      <c r="M391" s="28"/>
      <c r="N391" s="28"/>
      <c r="O391" s="28"/>
      <c r="P391" s="28"/>
      <c r="Q391" s="28"/>
      <c r="R391" s="28"/>
      <c r="S391" s="22"/>
      <c r="T391" s="22"/>
      <c r="U391" s="22"/>
      <c r="V391" s="22"/>
      <c r="W391" s="22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8"/>
      <c r="L392" s="28"/>
      <c r="M392" s="28"/>
      <c r="N392" s="28"/>
      <c r="O392" s="28"/>
      <c r="P392" s="28"/>
      <c r="Q392" s="28"/>
      <c r="R392" s="28"/>
      <c r="S392" s="22"/>
      <c r="T392" s="22"/>
      <c r="U392" s="22"/>
      <c r="V392" s="22"/>
      <c r="W392" s="22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8"/>
      <c r="L393" s="28"/>
      <c r="M393" s="28"/>
      <c r="N393" s="28"/>
      <c r="O393" s="28"/>
      <c r="P393" s="28"/>
      <c r="Q393" s="28"/>
      <c r="R393" s="28"/>
      <c r="S393" s="22"/>
      <c r="T393" s="22"/>
      <c r="U393" s="22"/>
      <c r="V393" s="22"/>
      <c r="W393" s="22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8"/>
      <c r="L394" s="28"/>
      <c r="M394" s="28"/>
      <c r="N394" s="28"/>
      <c r="O394" s="28"/>
      <c r="P394" s="28"/>
      <c r="Q394" s="28"/>
      <c r="R394" s="28"/>
      <c r="S394" s="22"/>
      <c r="T394" s="22"/>
      <c r="U394" s="22"/>
      <c r="V394" s="22"/>
      <c r="W394" s="22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8"/>
      <c r="L395" s="28"/>
      <c r="M395" s="28"/>
      <c r="N395" s="28"/>
      <c r="O395" s="28"/>
      <c r="P395" s="28"/>
      <c r="Q395" s="28"/>
      <c r="R395" s="28"/>
      <c r="S395" s="22"/>
      <c r="T395" s="22"/>
      <c r="U395" s="22"/>
      <c r="V395" s="22"/>
      <c r="W395" s="22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8"/>
      <c r="L396" s="28"/>
      <c r="M396" s="28"/>
      <c r="N396" s="28"/>
      <c r="O396" s="28"/>
      <c r="P396" s="28"/>
      <c r="Q396" s="28"/>
      <c r="R396" s="28"/>
      <c r="S396" s="22"/>
      <c r="T396" s="22"/>
      <c r="U396" s="22"/>
      <c r="V396" s="22"/>
      <c r="W396" s="22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8"/>
      <c r="L397" s="28"/>
      <c r="M397" s="28"/>
      <c r="N397" s="28"/>
      <c r="O397" s="28"/>
      <c r="P397" s="28"/>
      <c r="Q397" s="28"/>
      <c r="R397" s="28"/>
      <c r="S397" s="22"/>
      <c r="T397" s="22"/>
      <c r="U397" s="22"/>
      <c r="V397" s="22"/>
      <c r="W397" s="22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8"/>
      <c r="L398" s="28"/>
      <c r="M398" s="28"/>
      <c r="N398" s="28"/>
      <c r="O398" s="28"/>
      <c r="P398" s="28"/>
      <c r="Q398" s="28"/>
      <c r="R398" s="28"/>
      <c r="S398" s="22"/>
      <c r="T398" s="22"/>
      <c r="U398" s="22"/>
      <c r="V398" s="22"/>
      <c r="W398" s="22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8"/>
      <c r="L399" s="28"/>
      <c r="M399" s="28"/>
      <c r="N399" s="28"/>
      <c r="O399" s="28"/>
      <c r="P399" s="28"/>
      <c r="Q399" s="28"/>
      <c r="R399" s="28"/>
      <c r="S399" s="22"/>
      <c r="T399" s="22"/>
      <c r="U399" s="22"/>
      <c r="V399" s="22"/>
      <c r="W399" s="22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8"/>
      <c r="L400" s="28"/>
      <c r="M400" s="28"/>
      <c r="N400" s="28"/>
      <c r="O400" s="28"/>
      <c r="P400" s="28"/>
      <c r="Q400" s="28"/>
      <c r="R400" s="28"/>
      <c r="S400" s="22"/>
      <c r="T400" s="22"/>
      <c r="U400" s="22"/>
      <c r="V400" s="22"/>
      <c r="W400" s="22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8"/>
      <c r="L401" s="28"/>
      <c r="M401" s="28"/>
      <c r="N401" s="28"/>
      <c r="O401" s="28"/>
      <c r="P401" s="28"/>
      <c r="Q401" s="28"/>
      <c r="R401" s="28"/>
      <c r="S401" s="22"/>
      <c r="T401" s="22"/>
      <c r="U401" s="22"/>
      <c r="V401" s="22"/>
      <c r="W401" s="22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8"/>
      <c r="L402" s="28"/>
      <c r="M402" s="28"/>
      <c r="N402" s="28"/>
      <c r="O402" s="28"/>
      <c r="P402" s="28"/>
      <c r="Q402" s="28"/>
      <c r="R402" s="28"/>
      <c r="S402" s="22"/>
      <c r="T402" s="22"/>
      <c r="U402" s="22"/>
      <c r="V402" s="22"/>
      <c r="W402" s="22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8"/>
      <c r="L403" s="28"/>
      <c r="M403" s="28"/>
      <c r="N403" s="28"/>
      <c r="O403" s="28"/>
      <c r="P403" s="28"/>
      <c r="Q403" s="28"/>
      <c r="R403" s="28"/>
      <c r="S403" s="22"/>
      <c r="T403" s="22"/>
      <c r="U403" s="22"/>
      <c r="V403" s="22"/>
      <c r="W403" s="22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8"/>
      <c r="L404" s="28"/>
      <c r="M404" s="28"/>
      <c r="N404" s="28"/>
      <c r="O404" s="28"/>
      <c r="P404" s="28"/>
      <c r="Q404" s="28"/>
      <c r="R404" s="28"/>
      <c r="S404" s="22"/>
      <c r="T404" s="22"/>
      <c r="U404" s="22"/>
      <c r="V404" s="22"/>
      <c r="W404" s="22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8"/>
      <c r="L405" s="28"/>
      <c r="M405" s="28"/>
      <c r="N405" s="28"/>
      <c r="O405" s="28"/>
      <c r="P405" s="28"/>
      <c r="Q405" s="28"/>
      <c r="R405" s="28"/>
      <c r="S405" s="22"/>
      <c r="T405" s="22"/>
      <c r="U405" s="22"/>
      <c r="V405" s="22"/>
      <c r="W405" s="22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8"/>
      <c r="L406" s="28"/>
      <c r="M406" s="28"/>
      <c r="N406" s="28"/>
      <c r="O406" s="28"/>
      <c r="P406" s="28"/>
      <c r="Q406" s="28"/>
      <c r="R406" s="28"/>
      <c r="S406" s="22"/>
      <c r="T406" s="22"/>
      <c r="U406" s="22"/>
      <c r="V406" s="22"/>
      <c r="W406" s="22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8"/>
      <c r="L407" s="28"/>
      <c r="M407" s="28"/>
      <c r="N407" s="28"/>
      <c r="O407" s="28"/>
      <c r="P407" s="28"/>
      <c r="Q407" s="28"/>
      <c r="R407" s="28"/>
      <c r="S407" s="22"/>
      <c r="T407" s="22"/>
      <c r="U407" s="22"/>
      <c r="V407" s="22"/>
      <c r="W407" s="22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8"/>
      <c r="L408" s="28"/>
      <c r="M408" s="28"/>
      <c r="N408" s="28"/>
      <c r="O408" s="28"/>
      <c r="P408" s="28"/>
      <c r="Q408" s="28"/>
      <c r="R408" s="28"/>
      <c r="S408" s="22"/>
      <c r="T408" s="22"/>
      <c r="U408" s="22"/>
      <c r="V408" s="22"/>
      <c r="W408" s="22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8"/>
      <c r="L409" s="28"/>
      <c r="M409" s="28"/>
      <c r="N409" s="28"/>
      <c r="O409" s="28"/>
      <c r="P409" s="28"/>
      <c r="Q409" s="28"/>
      <c r="R409" s="28"/>
      <c r="S409" s="22"/>
      <c r="T409" s="22"/>
      <c r="U409" s="22"/>
      <c r="V409" s="22"/>
      <c r="W409" s="22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8"/>
      <c r="L410" s="28"/>
      <c r="M410" s="28"/>
      <c r="N410" s="28"/>
      <c r="O410" s="28"/>
      <c r="P410" s="28"/>
      <c r="Q410" s="28"/>
      <c r="R410" s="28"/>
      <c r="S410" s="22"/>
      <c r="T410" s="22"/>
      <c r="U410" s="22"/>
      <c r="V410" s="22"/>
      <c r="W410" s="22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8"/>
      <c r="L411" s="28"/>
      <c r="M411" s="28"/>
      <c r="N411" s="28"/>
      <c r="O411" s="28"/>
      <c r="P411" s="28"/>
      <c r="Q411" s="28"/>
      <c r="R411" s="28"/>
      <c r="S411" s="22"/>
      <c r="T411" s="22"/>
      <c r="U411" s="22"/>
      <c r="V411" s="22"/>
      <c r="W411" s="22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8"/>
      <c r="L412" s="28"/>
      <c r="M412" s="28"/>
      <c r="N412" s="28"/>
      <c r="O412" s="28"/>
      <c r="P412" s="28"/>
      <c r="Q412" s="28"/>
      <c r="R412" s="28"/>
      <c r="S412" s="22"/>
      <c r="T412" s="22"/>
      <c r="U412" s="22"/>
      <c r="V412" s="22"/>
      <c r="W412" s="22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8"/>
      <c r="L413" s="28"/>
      <c r="M413" s="28"/>
      <c r="N413" s="28"/>
      <c r="O413" s="28"/>
      <c r="P413" s="28"/>
      <c r="Q413" s="28"/>
      <c r="R413" s="28"/>
      <c r="S413" s="22"/>
      <c r="T413" s="22"/>
      <c r="U413" s="22"/>
      <c r="V413" s="22"/>
      <c r="W413" s="22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8"/>
      <c r="L414" s="28"/>
      <c r="M414" s="28"/>
      <c r="N414" s="28"/>
      <c r="O414" s="28"/>
      <c r="P414" s="28"/>
      <c r="Q414" s="28"/>
      <c r="R414" s="28"/>
      <c r="S414" s="22"/>
      <c r="T414" s="22"/>
      <c r="U414" s="22"/>
      <c r="V414" s="22"/>
      <c r="W414" s="22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8"/>
      <c r="L415" s="28"/>
      <c r="M415" s="28"/>
      <c r="N415" s="28"/>
      <c r="O415" s="28"/>
      <c r="P415" s="28"/>
      <c r="Q415" s="28"/>
      <c r="R415" s="28"/>
      <c r="S415" s="22"/>
      <c r="T415" s="22"/>
      <c r="U415" s="22"/>
      <c r="V415" s="22"/>
      <c r="W415" s="22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8"/>
      <c r="L416" s="28"/>
      <c r="M416" s="28"/>
      <c r="N416" s="28"/>
      <c r="O416" s="28"/>
      <c r="P416" s="28"/>
      <c r="Q416" s="28"/>
      <c r="R416" s="28"/>
      <c r="S416" s="22"/>
      <c r="T416" s="22"/>
      <c r="U416" s="22"/>
      <c r="V416" s="22"/>
      <c r="W416" s="22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8"/>
      <c r="L417" s="28"/>
      <c r="M417" s="28"/>
      <c r="N417" s="28"/>
      <c r="O417" s="28"/>
      <c r="P417" s="28"/>
      <c r="Q417" s="28"/>
      <c r="R417" s="28"/>
      <c r="S417" s="22"/>
      <c r="T417" s="22"/>
      <c r="U417" s="22"/>
      <c r="V417" s="22"/>
      <c r="W417" s="22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8"/>
      <c r="L418" s="28"/>
      <c r="M418" s="28"/>
      <c r="N418" s="28"/>
      <c r="O418" s="28"/>
      <c r="P418" s="28"/>
      <c r="Q418" s="28"/>
      <c r="R418" s="28"/>
      <c r="S418" s="22"/>
      <c r="T418" s="22"/>
      <c r="U418" s="22"/>
      <c r="V418" s="22"/>
      <c r="W418" s="22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8"/>
      <c r="L419" s="28"/>
      <c r="M419" s="28"/>
      <c r="N419" s="28"/>
      <c r="O419" s="28"/>
      <c r="P419" s="28"/>
      <c r="Q419" s="28"/>
      <c r="R419" s="28"/>
      <c r="S419" s="22"/>
      <c r="T419" s="22"/>
      <c r="U419" s="22"/>
      <c r="V419" s="22"/>
      <c r="W419" s="22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8"/>
      <c r="L420" s="28"/>
      <c r="M420" s="28"/>
      <c r="N420" s="28"/>
      <c r="O420" s="28"/>
      <c r="P420" s="28"/>
      <c r="Q420" s="28"/>
      <c r="R420" s="28"/>
      <c r="S420" s="22"/>
      <c r="T420" s="22"/>
      <c r="U420" s="22"/>
      <c r="V420" s="22"/>
      <c r="W420" s="22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8"/>
      <c r="L421" s="28"/>
      <c r="M421" s="28"/>
      <c r="N421" s="28"/>
      <c r="O421" s="28"/>
      <c r="P421" s="28"/>
      <c r="Q421" s="28"/>
      <c r="R421" s="28"/>
      <c r="S421" s="22"/>
      <c r="T421" s="22"/>
      <c r="U421" s="22"/>
      <c r="V421" s="22"/>
      <c r="W421" s="22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8"/>
      <c r="L422" s="28"/>
      <c r="M422" s="28"/>
      <c r="N422" s="28"/>
      <c r="O422" s="28"/>
      <c r="P422" s="28"/>
      <c r="Q422" s="28"/>
      <c r="R422" s="28"/>
      <c r="S422" s="22"/>
      <c r="T422" s="22"/>
      <c r="U422" s="22"/>
      <c r="V422" s="22"/>
      <c r="W422" s="22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8"/>
      <c r="L423" s="28"/>
      <c r="M423" s="28"/>
      <c r="N423" s="28"/>
      <c r="O423" s="28"/>
      <c r="P423" s="28"/>
      <c r="Q423" s="28"/>
      <c r="R423" s="28"/>
      <c r="S423" s="22"/>
      <c r="T423" s="22"/>
      <c r="U423" s="22"/>
      <c r="V423" s="22"/>
      <c r="W423" s="22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8"/>
      <c r="L424" s="28"/>
      <c r="M424" s="28"/>
      <c r="N424" s="28"/>
      <c r="O424" s="28"/>
      <c r="P424" s="28"/>
      <c r="Q424" s="28"/>
      <c r="R424" s="28"/>
      <c r="S424" s="22"/>
      <c r="T424" s="22"/>
      <c r="U424" s="22"/>
      <c r="V424" s="22"/>
      <c r="W424" s="22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8"/>
      <c r="L425" s="28"/>
      <c r="M425" s="28"/>
      <c r="N425" s="28"/>
      <c r="O425" s="28"/>
      <c r="P425" s="28"/>
      <c r="Q425" s="28"/>
      <c r="R425" s="28"/>
      <c r="S425" s="22"/>
      <c r="T425" s="22"/>
      <c r="U425" s="22"/>
      <c r="V425" s="22"/>
      <c r="W425" s="22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8"/>
      <c r="L426" s="28"/>
      <c r="M426" s="28"/>
      <c r="N426" s="28"/>
      <c r="O426" s="28"/>
      <c r="P426" s="28"/>
      <c r="Q426" s="28"/>
      <c r="R426" s="28"/>
      <c r="S426" s="22"/>
      <c r="T426" s="22"/>
      <c r="U426" s="22"/>
      <c r="V426" s="22"/>
      <c r="W426" s="22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8"/>
      <c r="L427" s="28"/>
      <c r="M427" s="28"/>
      <c r="N427" s="28"/>
      <c r="O427" s="28"/>
      <c r="P427" s="28"/>
      <c r="Q427" s="28"/>
      <c r="R427" s="28"/>
      <c r="S427" s="22"/>
      <c r="T427" s="22"/>
      <c r="U427" s="22"/>
      <c r="V427" s="22"/>
      <c r="W427" s="22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8"/>
      <c r="L428" s="28"/>
      <c r="M428" s="28"/>
      <c r="N428" s="28"/>
      <c r="O428" s="28"/>
      <c r="P428" s="28"/>
      <c r="Q428" s="28"/>
      <c r="R428" s="28"/>
      <c r="S428" s="22"/>
      <c r="T428" s="22"/>
      <c r="U428" s="22"/>
      <c r="V428" s="22"/>
      <c r="W428" s="22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8"/>
      <c r="L429" s="28"/>
      <c r="M429" s="28"/>
      <c r="N429" s="28"/>
      <c r="O429" s="28"/>
      <c r="P429" s="28"/>
      <c r="Q429" s="28"/>
      <c r="R429" s="28"/>
      <c r="S429" s="22"/>
      <c r="T429" s="22"/>
      <c r="U429" s="22"/>
      <c r="V429" s="22"/>
      <c r="W429" s="22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8"/>
      <c r="L430" s="28"/>
      <c r="M430" s="28"/>
      <c r="N430" s="28"/>
      <c r="O430" s="28"/>
      <c r="P430" s="28"/>
      <c r="Q430" s="28"/>
      <c r="R430" s="28"/>
      <c r="S430" s="22"/>
      <c r="T430" s="22"/>
      <c r="U430" s="22"/>
      <c r="V430" s="22"/>
      <c r="W430" s="22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8"/>
      <c r="L431" s="28"/>
      <c r="M431" s="28"/>
      <c r="N431" s="28"/>
      <c r="O431" s="28"/>
      <c r="P431" s="28"/>
      <c r="Q431" s="28"/>
      <c r="R431" s="28"/>
      <c r="S431" s="22"/>
      <c r="T431" s="22"/>
      <c r="U431" s="22"/>
      <c r="V431" s="22"/>
      <c r="W431" s="22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8"/>
      <c r="L432" s="28"/>
      <c r="M432" s="28"/>
      <c r="N432" s="28"/>
      <c r="O432" s="28"/>
      <c r="P432" s="28"/>
      <c r="Q432" s="28"/>
      <c r="R432" s="28"/>
      <c r="S432" s="22"/>
      <c r="T432" s="22"/>
      <c r="U432" s="22"/>
      <c r="V432" s="22"/>
      <c r="W432" s="22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8"/>
      <c r="L433" s="28"/>
      <c r="M433" s="28"/>
      <c r="N433" s="28"/>
      <c r="O433" s="28"/>
      <c r="P433" s="28"/>
      <c r="Q433" s="28"/>
      <c r="R433" s="28"/>
      <c r="S433" s="22"/>
      <c r="T433" s="22"/>
      <c r="U433" s="22"/>
      <c r="V433" s="22"/>
      <c r="W433" s="22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8"/>
      <c r="L434" s="28"/>
      <c r="M434" s="28"/>
      <c r="N434" s="28"/>
      <c r="O434" s="28"/>
      <c r="P434" s="28"/>
      <c r="Q434" s="28"/>
      <c r="R434" s="28"/>
      <c r="S434" s="22"/>
      <c r="T434" s="22"/>
      <c r="U434" s="22"/>
      <c r="V434" s="22"/>
      <c r="W434" s="22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8"/>
      <c r="L435" s="28"/>
      <c r="M435" s="28"/>
      <c r="N435" s="28"/>
      <c r="O435" s="28"/>
      <c r="P435" s="28"/>
      <c r="Q435" s="28"/>
      <c r="R435" s="28"/>
      <c r="S435" s="22"/>
      <c r="T435" s="22"/>
      <c r="U435" s="22"/>
      <c r="V435" s="22"/>
      <c r="W435" s="22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8"/>
      <c r="L436" s="28"/>
      <c r="M436" s="28"/>
      <c r="N436" s="28"/>
      <c r="O436" s="28"/>
      <c r="P436" s="28"/>
      <c r="Q436" s="28"/>
      <c r="R436" s="28"/>
      <c r="S436" s="22"/>
      <c r="T436" s="22"/>
      <c r="U436" s="22"/>
      <c r="V436" s="22"/>
      <c r="W436" s="22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8"/>
      <c r="L437" s="28"/>
      <c r="M437" s="28"/>
      <c r="N437" s="28"/>
      <c r="O437" s="28"/>
      <c r="P437" s="28"/>
      <c r="Q437" s="28"/>
      <c r="R437" s="28"/>
      <c r="S437" s="22"/>
      <c r="T437" s="22"/>
      <c r="U437" s="22"/>
      <c r="V437" s="22"/>
      <c r="W437" s="22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8"/>
      <c r="L438" s="28"/>
      <c r="M438" s="28"/>
      <c r="N438" s="28"/>
      <c r="O438" s="28"/>
      <c r="P438" s="28"/>
      <c r="Q438" s="28"/>
      <c r="R438" s="28"/>
      <c r="S438" s="22"/>
      <c r="T438" s="22"/>
      <c r="U438" s="22"/>
      <c r="V438" s="22"/>
      <c r="W438" s="22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8"/>
      <c r="L439" s="28"/>
      <c r="M439" s="28"/>
      <c r="N439" s="28"/>
      <c r="O439" s="28"/>
      <c r="P439" s="28"/>
      <c r="Q439" s="28"/>
      <c r="R439" s="28"/>
      <c r="S439" s="22"/>
      <c r="T439" s="22"/>
      <c r="U439" s="22"/>
      <c r="V439" s="22"/>
      <c r="W439" s="22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8"/>
      <c r="L440" s="28"/>
      <c r="M440" s="28"/>
      <c r="N440" s="28"/>
      <c r="O440" s="28"/>
      <c r="P440" s="28"/>
      <c r="Q440" s="28"/>
      <c r="R440" s="28"/>
      <c r="S440" s="22"/>
      <c r="T440" s="22"/>
      <c r="U440" s="22"/>
      <c r="V440" s="22"/>
      <c r="W440" s="22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8"/>
      <c r="L441" s="28"/>
      <c r="M441" s="28"/>
      <c r="N441" s="28"/>
      <c r="O441" s="28"/>
      <c r="P441" s="28"/>
      <c r="Q441" s="28"/>
      <c r="R441" s="28"/>
      <c r="S441" s="22"/>
      <c r="T441" s="22"/>
      <c r="U441" s="22"/>
      <c r="V441" s="22"/>
      <c r="W441" s="22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8"/>
      <c r="L442" s="28"/>
      <c r="M442" s="28"/>
      <c r="N442" s="28"/>
      <c r="O442" s="28"/>
      <c r="P442" s="28"/>
      <c r="Q442" s="28"/>
      <c r="R442" s="28"/>
      <c r="S442" s="22"/>
      <c r="T442" s="22"/>
      <c r="U442" s="22"/>
      <c r="V442" s="22"/>
      <c r="W442" s="22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8"/>
      <c r="L443" s="28"/>
      <c r="M443" s="28"/>
      <c r="N443" s="28"/>
      <c r="O443" s="28"/>
      <c r="P443" s="28"/>
      <c r="Q443" s="28"/>
      <c r="R443" s="28"/>
      <c r="S443" s="22"/>
      <c r="T443" s="22"/>
      <c r="U443" s="22"/>
      <c r="V443" s="22"/>
      <c r="W443" s="22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8"/>
      <c r="L444" s="28"/>
      <c r="M444" s="28"/>
      <c r="N444" s="28"/>
      <c r="O444" s="28"/>
      <c r="P444" s="28"/>
      <c r="Q444" s="28"/>
      <c r="R444" s="28"/>
      <c r="S444" s="22"/>
      <c r="T444" s="22"/>
      <c r="U444" s="22"/>
      <c r="V444" s="22"/>
      <c r="W444" s="22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8"/>
      <c r="L445" s="28"/>
      <c r="M445" s="28"/>
      <c r="N445" s="28"/>
      <c r="O445" s="28"/>
      <c r="P445" s="28"/>
      <c r="Q445" s="28"/>
      <c r="R445" s="28"/>
      <c r="S445" s="22"/>
      <c r="T445" s="22"/>
      <c r="U445" s="22"/>
      <c r="V445" s="22"/>
      <c r="W445" s="22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8"/>
      <c r="L446" s="28"/>
      <c r="M446" s="28"/>
      <c r="N446" s="28"/>
      <c r="O446" s="28"/>
      <c r="P446" s="28"/>
      <c r="Q446" s="28"/>
      <c r="R446" s="28"/>
      <c r="S446" s="22"/>
      <c r="T446" s="22"/>
      <c r="U446" s="22"/>
      <c r="V446" s="22"/>
      <c r="W446" s="22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8"/>
      <c r="L447" s="28"/>
      <c r="M447" s="28"/>
      <c r="N447" s="28"/>
      <c r="O447" s="28"/>
      <c r="P447" s="28"/>
      <c r="Q447" s="28"/>
      <c r="R447" s="28"/>
      <c r="S447" s="22"/>
      <c r="T447" s="22"/>
      <c r="U447" s="22"/>
      <c r="V447" s="22"/>
      <c r="W447" s="22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8"/>
      <c r="L448" s="28"/>
      <c r="M448" s="28"/>
      <c r="N448" s="28"/>
      <c r="O448" s="28"/>
      <c r="P448" s="28"/>
      <c r="Q448" s="28"/>
      <c r="R448" s="28"/>
      <c r="S448" s="22"/>
      <c r="T448" s="22"/>
      <c r="U448" s="22"/>
      <c r="V448" s="22"/>
      <c r="W448" s="22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8"/>
      <c r="L449" s="28"/>
      <c r="M449" s="28"/>
      <c r="N449" s="28"/>
      <c r="O449" s="28"/>
      <c r="P449" s="28"/>
      <c r="Q449" s="28"/>
      <c r="R449" s="28"/>
      <c r="S449" s="22"/>
      <c r="T449" s="22"/>
      <c r="U449" s="22"/>
      <c r="V449" s="22"/>
      <c r="W449" s="22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8"/>
      <c r="L450" s="28"/>
      <c r="M450" s="28"/>
      <c r="N450" s="28"/>
      <c r="O450" s="28"/>
      <c r="P450" s="28"/>
      <c r="Q450" s="28"/>
      <c r="R450" s="28"/>
      <c r="S450" s="22"/>
      <c r="T450" s="22"/>
      <c r="U450" s="22"/>
      <c r="V450" s="22"/>
      <c r="W450" s="22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8"/>
      <c r="L451" s="28"/>
      <c r="M451" s="28"/>
      <c r="N451" s="28"/>
      <c r="O451" s="28"/>
      <c r="P451" s="28"/>
      <c r="Q451" s="28"/>
      <c r="R451" s="28"/>
      <c r="S451" s="22"/>
      <c r="T451" s="22"/>
      <c r="U451" s="22"/>
      <c r="V451" s="22"/>
      <c r="W451" s="22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8"/>
      <c r="L452" s="28"/>
      <c r="M452" s="28"/>
      <c r="N452" s="28"/>
      <c r="O452" s="28"/>
      <c r="P452" s="28"/>
      <c r="Q452" s="28"/>
      <c r="R452" s="28"/>
      <c r="S452" s="22"/>
      <c r="T452" s="22"/>
      <c r="U452" s="22"/>
      <c r="V452" s="22"/>
      <c r="W452" s="22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8"/>
      <c r="L453" s="28"/>
      <c r="M453" s="28"/>
      <c r="N453" s="28"/>
      <c r="O453" s="28"/>
      <c r="P453" s="28"/>
      <c r="Q453" s="28"/>
      <c r="R453" s="28"/>
      <c r="S453" s="22"/>
      <c r="T453" s="22"/>
      <c r="U453" s="22"/>
      <c r="V453" s="22"/>
      <c r="W453" s="22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8"/>
      <c r="L454" s="28"/>
      <c r="M454" s="28"/>
      <c r="N454" s="28"/>
      <c r="O454" s="28"/>
      <c r="P454" s="28"/>
      <c r="Q454" s="28"/>
      <c r="R454" s="28"/>
      <c r="S454" s="22"/>
      <c r="T454" s="22"/>
      <c r="U454" s="22"/>
      <c r="V454" s="22"/>
      <c r="W454" s="22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8"/>
      <c r="L455" s="28"/>
      <c r="M455" s="28"/>
      <c r="N455" s="28"/>
      <c r="O455" s="28"/>
      <c r="P455" s="28"/>
      <c r="Q455" s="28"/>
      <c r="R455" s="28"/>
      <c r="S455" s="22"/>
      <c r="T455" s="22"/>
      <c r="U455" s="22"/>
      <c r="V455" s="22"/>
      <c r="W455" s="22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8"/>
      <c r="L456" s="28"/>
      <c r="M456" s="28"/>
      <c r="N456" s="28"/>
      <c r="O456" s="28"/>
      <c r="P456" s="28"/>
      <c r="Q456" s="28"/>
      <c r="R456" s="28"/>
      <c r="S456" s="22"/>
      <c r="T456" s="22"/>
      <c r="U456" s="22"/>
      <c r="V456" s="22"/>
      <c r="W456" s="22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8"/>
      <c r="L457" s="28"/>
      <c r="M457" s="28"/>
      <c r="N457" s="28"/>
      <c r="O457" s="28"/>
      <c r="P457" s="28"/>
      <c r="Q457" s="28"/>
      <c r="R457" s="28"/>
      <c r="S457" s="22"/>
      <c r="T457" s="22"/>
      <c r="U457" s="22"/>
      <c r="V457" s="22"/>
      <c r="W457" s="22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8"/>
      <c r="L458" s="28"/>
      <c r="M458" s="28"/>
      <c r="N458" s="28"/>
      <c r="O458" s="28"/>
      <c r="P458" s="28"/>
      <c r="Q458" s="28"/>
      <c r="R458" s="28"/>
      <c r="S458" s="22"/>
      <c r="T458" s="22"/>
      <c r="U458" s="22"/>
      <c r="V458" s="22"/>
      <c r="W458" s="22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8"/>
      <c r="L459" s="28"/>
      <c r="M459" s="28"/>
      <c r="N459" s="28"/>
      <c r="O459" s="28"/>
      <c r="P459" s="28"/>
      <c r="Q459" s="28"/>
      <c r="R459" s="28"/>
      <c r="S459" s="22"/>
      <c r="T459" s="22"/>
      <c r="U459" s="22"/>
      <c r="V459" s="22"/>
      <c r="W459" s="22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8"/>
      <c r="L460" s="28"/>
      <c r="M460" s="28"/>
      <c r="N460" s="28"/>
      <c r="O460" s="28"/>
      <c r="P460" s="28"/>
      <c r="Q460" s="28"/>
      <c r="R460" s="28"/>
      <c r="S460" s="22"/>
      <c r="T460" s="22"/>
      <c r="U460" s="22"/>
      <c r="V460" s="22"/>
      <c r="W460" s="22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8"/>
      <c r="L461" s="28"/>
      <c r="M461" s="28"/>
      <c r="N461" s="28"/>
      <c r="O461" s="28"/>
      <c r="P461" s="28"/>
      <c r="Q461" s="28"/>
      <c r="R461" s="28"/>
      <c r="S461" s="22"/>
      <c r="T461" s="22"/>
      <c r="U461" s="22"/>
      <c r="V461" s="22"/>
      <c r="W461" s="22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8"/>
      <c r="L462" s="28"/>
      <c r="M462" s="28"/>
      <c r="N462" s="28"/>
      <c r="O462" s="28"/>
      <c r="P462" s="28"/>
      <c r="Q462" s="28"/>
      <c r="R462" s="28"/>
      <c r="S462" s="22"/>
      <c r="T462" s="22"/>
      <c r="U462" s="22"/>
      <c r="V462" s="22"/>
      <c r="W462" s="22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8"/>
      <c r="L463" s="28"/>
      <c r="M463" s="28"/>
      <c r="N463" s="28"/>
      <c r="O463" s="28"/>
      <c r="P463" s="28"/>
      <c r="Q463" s="28"/>
      <c r="R463" s="28"/>
      <c r="S463" s="22"/>
      <c r="T463" s="22"/>
      <c r="U463" s="22"/>
      <c r="V463" s="22"/>
      <c r="W463" s="22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8"/>
      <c r="L464" s="28"/>
      <c r="M464" s="28"/>
      <c r="N464" s="28"/>
      <c r="O464" s="28"/>
      <c r="P464" s="28"/>
      <c r="Q464" s="28"/>
      <c r="R464" s="28"/>
      <c r="S464" s="22"/>
      <c r="T464" s="22"/>
      <c r="U464" s="22"/>
      <c r="V464" s="22"/>
      <c r="W464" s="22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8"/>
      <c r="L465" s="28"/>
      <c r="M465" s="28"/>
      <c r="N465" s="28"/>
      <c r="O465" s="28"/>
      <c r="P465" s="28"/>
      <c r="Q465" s="28"/>
      <c r="R465" s="28"/>
      <c r="S465" s="22"/>
      <c r="T465" s="22"/>
      <c r="U465" s="22"/>
      <c r="V465" s="22"/>
      <c r="W465" s="22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8"/>
      <c r="L466" s="28"/>
      <c r="M466" s="28"/>
      <c r="N466" s="28"/>
      <c r="O466" s="28"/>
      <c r="P466" s="28"/>
      <c r="Q466" s="28"/>
      <c r="R466" s="28"/>
      <c r="S466" s="22"/>
      <c r="T466" s="22"/>
      <c r="U466" s="22"/>
      <c r="V466" s="22"/>
      <c r="W466" s="22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8"/>
      <c r="L467" s="28"/>
      <c r="M467" s="28"/>
      <c r="N467" s="28"/>
      <c r="O467" s="28"/>
      <c r="P467" s="28"/>
      <c r="Q467" s="28"/>
      <c r="R467" s="28"/>
      <c r="S467" s="22"/>
      <c r="T467" s="22"/>
      <c r="U467" s="22"/>
      <c r="V467" s="22"/>
      <c r="W467" s="22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8"/>
      <c r="L468" s="28"/>
      <c r="M468" s="28"/>
      <c r="N468" s="28"/>
      <c r="O468" s="28"/>
      <c r="P468" s="28"/>
      <c r="Q468" s="28"/>
      <c r="R468" s="28"/>
      <c r="S468" s="22"/>
      <c r="T468" s="22"/>
      <c r="U468" s="22"/>
      <c r="V468" s="22"/>
      <c r="W468" s="22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8"/>
      <c r="L469" s="28"/>
      <c r="M469" s="28"/>
      <c r="N469" s="28"/>
      <c r="O469" s="28"/>
      <c r="P469" s="28"/>
      <c r="Q469" s="28"/>
      <c r="R469" s="28"/>
      <c r="S469" s="22"/>
      <c r="T469" s="22"/>
      <c r="U469" s="22"/>
      <c r="V469" s="22"/>
      <c r="W469" s="22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8"/>
      <c r="L470" s="28"/>
      <c r="M470" s="28"/>
      <c r="N470" s="28"/>
      <c r="O470" s="28"/>
      <c r="P470" s="28"/>
      <c r="Q470" s="28"/>
      <c r="R470" s="28"/>
      <c r="S470" s="22"/>
      <c r="T470" s="22"/>
      <c r="U470" s="22"/>
      <c r="V470" s="22"/>
      <c r="W470" s="22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8"/>
      <c r="L471" s="28"/>
      <c r="M471" s="28"/>
      <c r="N471" s="28"/>
      <c r="O471" s="28"/>
      <c r="P471" s="28"/>
      <c r="Q471" s="28"/>
      <c r="R471" s="28"/>
      <c r="S471" s="22"/>
      <c r="T471" s="22"/>
      <c r="U471" s="22"/>
      <c r="V471" s="22"/>
      <c r="W471" s="22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8"/>
      <c r="L472" s="28"/>
      <c r="M472" s="28"/>
      <c r="N472" s="28"/>
      <c r="O472" s="28"/>
      <c r="P472" s="28"/>
      <c r="Q472" s="28"/>
      <c r="R472" s="28"/>
      <c r="S472" s="22"/>
      <c r="T472" s="22"/>
      <c r="U472" s="22"/>
      <c r="V472" s="22"/>
      <c r="W472" s="22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8"/>
      <c r="L473" s="28"/>
      <c r="M473" s="28"/>
      <c r="N473" s="28"/>
      <c r="O473" s="28"/>
      <c r="P473" s="28"/>
      <c r="Q473" s="28"/>
      <c r="R473" s="28"/>
      <c r="S473" s="22"/>
      <c r="T473" s="22"/>
      <c r="U473" s="22"/>
      <c r="V473" s="22"/>
      <c r="W473" s="22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8"/>
      <c r="L474" s="28"/>
      <c r="M474" s="28"/>
      <c r="N474" s="28"/>
      <c r="O474" s="28"/>
      <c r="P474" s="28"/>
      <c r="Q474" s="28"/>
      <c r="R474" s="28"/>
      <c r="S474" s="22"/>
      <c r="T474" s="22"/>
      <c r="U474" s="22"/>
      <c r="V474" s="22"/>
      <c r="W474" s="22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8"/>
      <c r="L475" s="28"/>
      <c r="M475" s="28"/>
      <c r="N475" s="28"/>
      <c r="O475" s="28"/>
      <c r="P475" s="28"/>
      <c r="Q475" s="28"/>
      <c r="R475" s="28"/>
      <c r="S475" s="22"/>
      <c r="T475" s="22"/>
      <c r="U475" s="22"/>
      <c r="V475" s="22"/>
      <c r="W475" s="22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8"/>
      <c r="L476" s="28"/>
      <c r="M476" s="28"/>
      <c r="N476" s="28"/>
      <c r="O476" s="28"/>
      <c r="P476" s="28"/>
      <c r="Q476" s="28"/>
      <c r="R476" s="28"/>
      <c r="S476" s="22"/>
      <c r="T476" s="22"/>
      <c r="U476" s="22"/>
      <c r="V476" s="22"/>
      <c r="W476" s="22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8"/>
      <c r="L477" s="28"/>
      <c r="M477" s="28"/>
      <c r="N477" s="28"/>
      <c r="O477" s="28"/>
      <c r="P477" s="28"/>
      <c r="Q477" s="28"/>
      <c r="R477" s="28"/>
      <c r="S477" s="22"/>
      <c r="T477" s="22"/>
      <c r="U477" s="22"/>
      <c r="V477" s="22"/>
      <c r="W477" s="22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8"/>
      <c r="L478" s="28"/>
      <c r="M478" s="28"/>
      <c r="N478" s="28"/>
      <c r="O478" s="28"/>
      <c r="P478" s="28"/>
      <c r="Q478" s="28"/>
      <c r="R478" s="28"/>
      <c r="S478" s="22"/>
      <c r="T478" s="22"/>
      <c r="U478" s="22"/>
      <c r="V478" s="22"/>
      <c r="W478" s="22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8"/>
      <c r="L479" s="28"/>
      <c r="M479" s="28"/>
      <c r="N479" s="28"/>
      <c r="O479" s="28"/>
      <c r="P479" s="28"/>
      <c r="Q479" s="28"/>
      <c r="R479" s="28"/>
      <c r="S479" s="22"/>
      <c r="T479" s="22"/>
      <c r="U479" s="22"/>
      <c r="V479" s="22"/>
      <c r="W479" s="22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8"/>
      <c r="L480" s="28"/>
      <c r="M480" s="28"/>
      <c r="N480" s="28"/>
      <c r="O480" s="28"/>
      <c r="P480" s="28"/>
      <c r="Q480" s="28"/>
      <c r="R480" s="28"/>
      <c r="S480" s="22"/>
      <c r="T480" s="22"/>
      <c r="U480" s="22"/>
      <c r="V480" s="22"/>
      <c r="W480" s="22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8"/>
      <c r="L481" s="28"/>
      <c r="M481" s="28"/>
      <c r="N481" s="28"/>
      <c r="O481" s="28"/>
      <c r="P481" s="28"/>
      <c r="Q481" s="28"/>
      <c r="R481" s="28"/>
      <c r="S481" s="22"/>
      <c r="T481" s="22"/>
      <c r="U481" s="22"/>
      <c r="V481" s="22"/>
      <c r="W481" s="22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8"/>
      <c r="L482" s="28"/>
      <c r="M482" s="28"/>
      <c r="N482" s="28"/>
      <c r="O482" s="28"/>
      <c r="P482" s="28"/>
      <c r="Q482" s="28"/>
      <c r="R482" s="28"/>
      <c r="S482" s="22"/>
      <c r="T482" s="22"/>
      <c r="U482" s="22"/>
      <c r="V482" s="22"/>
      <c r="W482" s="22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8"/>
      <c r="L483" s="28"/>
      <c r="M483" s="28"/>
      <c r="N483" s="28"/>
      <c r="O483" s="28"/>
      <c r="P483" s="28"/>
      <c r="Q483" s="28"/>
      <c r="R483" s="28"/>
      <c r="S483" s="22"/>
      <c r="T483" s="22"/>
      <c r="U483" s="22"/>
      <c r="V483" s="22"/>
      <c r="W483" s="22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8"/>
      <c r="L484" s="28"/>
      <c r="M484" s="28"/>
      <c r="N484" s="28"/>
      <c r="O484" s="28"/>
      <c r="P484" s="28"/>
      <c r="Q484" s="28"/>
      <c r="R484" s="28"/>
      <c r="S484" s="22"/>
      <c r="T484" s="22"/>
      <c r="U484" s="22"/>
      <c r="V484" s="22"/>
      <c r="W484" s="22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8"/>
      <c r="L485" s="28"/>
      <c r="M485" s="28"/>
      <c r="N485" s="28"/>
      <c r="O485" s="28"/>
      <c r="P485" s="28"/>
      <c r="Q485" s="28"/>
      <c r="R485" s="28"/>
      <c r="S485" s="22"/>
      <c r="T485" s="22"/>
      <c r="U485" s="22"/>
      <c r="V485" s="22"/>
      <c r="W485" s="22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8"/>
      <c r="L486" s="28"/>
      <c r="M486" s="28"/>
      <c r="N486" s="28"/>
      <c r="O486" s="28"/>
      <c r="P486" s="28"/>
      <c r="Q486" s="28"/>
      <c r="R486" s="28"/>
      <c r="S486" s="22"/>
      <c r="T486" s="22"/>
      <c r="U486" s="22"/>
      <c r="V486" s="22"/>
      <c r="W486" s="22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8"/>
      <c r="L487" s="28"/>
      <c r="M487" s="28"/>
      <c r="N487" s="28"/>
      <c r="O487" s="28"/>
      <c r="P487" s="28"/>
      <c r="Q487" s="28"/>
      <c r="R487" s="28"/>
      <c r="S487" s="22"/>
      <c r="T487" s="22"/>
      <c r="U487" s="22"/>
      <c r="V487" s="22"/>
      <c r="W487" s="22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8"/>
      <c r="L488" s="28"/>
      <c r="M488" s="28"/>
      <c r="N488" s="28"/>
      <c r="O488" s="28"/>
      <c r="P488" s="28"/>
      <c r="Q488" s="28"/>
      <c r="R488" s="28"/>
      <c r="S488" s="22"/>
      <c r="T488" s="22"/>
      <c r="U488" s="22"/>
      <c r="V488" s="22"/>
      <c r="W488" s="22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8"/>
      <c r="L489" s="28"/>
      <c r="M489" s="28"/>
      <c r="N489" s="28"/>
      <c r="O489" s="28"/>
      <c r="P489" s="28"/>
      <c r="Q489" s="28"/>
      <c r="R489" s="28"/>
      <c r="S489" s="22"/>
      <c r="T489" s="22"/>
      <c r="U489" s="22"/>
      <c r="V489" s="22"/>
      <c r="W489" s="22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8"/>
      <c r="L490" s="28"/>
      <c r="M490" s="28"/>
      <c r="N490" s="28"/>
      <c r="O490" s="28"/>
      <c r="P490" s="28"/>
      <c r="Q490" s="28"/>
      <c r="R490" s="28"/>
      <c r="S490" s="22"/>
      <c r="T490" s="22"/>
      <c r="U490" s="22"/>
      <c r="V490" s="22"/>
      <c r="W490" s="22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8"/>
      <c r="L491" s="28"/>
      <c r="M491" s="28"/>
      <c r="N491" s="28"/>
      <c r="O491" s="28"/>
      <c r="P491" s="28"/>
      <c r="Q491" s="28"/>
      <c r="R491" s="28"/>
      <c r="S491" s="22"/>
      <c r="T491" s="22"/>
      <c r="U491" s="22"/>
      <c r="V491" s="22"/>
      <c r="W491" s="22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8"/>
      <c r="L492" s="28"/>
      <c r="M492" s="28"/>
      <c r="N492" s="28"/>
      <c r="O492" s="28"/>
      <c r="P492" s="28"/>
      <c r="Q492" s="28"/>
      <c r="R492" s="28"/>
      <c r="S492" s="22"/>
      <c r="T492" s="22"/>
      <c r="U492" s="22"/>
      <c r="V492" s="22"/>
      <c r="W492" s="22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8"/>
      <c r="L493" s="28"/>
      <c r="M493" s="28"/>
      <c r="N493" s="28"/>
      <c r="O493" s="28"/>
      <c r="P493" s="28"/>
      <c r="Q493" s="28"/>
      <c r="R493" s="28"/>
      <c r="S493" s="22"/>
      <c r="T493" s="22"/>
      <c r="U493" s="22"/>
      <c r="V493" s="22"/>
      <c r="W493" s="22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8"/>
      <c r="L494" s="28"/>
      <c r="M494" s="28"/>
      <c r="N494" s="28"/>
      <c r="O494" s="28"/>
      <c r="P494" s="28"/>
      <c r="Q494" s="28"/>
      <c r="R494" s="28"/>
      <c r="S494" s="22"/>
      <c r="T494" s="22"/>
      <c r="U494" s="22"/>
      <c r="V494" s="22"/>
      <c r="W494" s="22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8"/>
      <c r="L495" s="28"/>
      <c r="M495" s="28"/>
      <c r="N495" s="28"/>
      <c r="O495" s="28"/>
      <c r="P495" s="28"/>
      <c r="Q495" s="28"/>
      <c r="R495" s="28"/>
      <c r="S495" s="22"/>
      <c r="T495" s="22"/>
      <c r="U495" s="22"/>
      <c r="V495" s="22"/>
      <c r="W495" s="22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8"/>
      <c r="L496" s="28"/>
      <c r="M496" s="28"/>
      <c r="N496" s="28"/>
      <c r="O496" s="28"/>
      <c r="P496" s="28"/>
      <c r="Q496" s="28"/>
      <c r="R496" s="28"/>
      <c r="S496" s="22"/>
      <c r="T496" s="22"/>
      <c r="U496" s="22"/>
      <c r="V496" s="22"/>
      <c r="W496" s="22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8"/>
      <c r="L497" s="28"/>
      <c r="M497" s="28"/>
      <c r="N497" s="28"/>
      <c r="O497" s="28"/>
      <c r="P497" s="28"/>
      <c r="Q497" s="28"/>
      <c r="R497" s="28"/>
      <c r="S497" s="22"/>
      <c r="T497" s="22"/>
      <c r="U497" s="22"/>
      <c r="V497" s="22"/>
      <c r="W497" s="22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8"/>
      <c r="L498" s="28"/>
      <c r="M498" s="28"/>
      <c r="N498" s="28"/>
      <c r="O498" s="28"/>
      <c r="P498" s="28"/>
      <c r="Q498" s="28"/>
      <c r="R498" s="28"/>
      <c r="S498" s="22"/>
      <c r="T498" s="22"/>
      <c r="U498" s="22"/>
      <c r="V498" s="22"/>
      <c r="W498" s="22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8"/>
      <c r="L499" s="28"/>
      <c r="M499" s="28"/>
      <c r="N499" s="28"/>
      <c r="O499" s="28"/>
      <c r="P499" s="28"/>
      <c r="Q499" s="28"/>
      <c r="R499" s="28"/>
      <c r="S499" s="22"/>
      <c r="T499" s="22"/>
      <c r="U499" s="22"/>
      <c r="V499" s="22"/>
      <c r="W499" s="22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8"/>
      <c r="L500" s="28"/>
      <c r="M500" s="28"/>
      <c r="N500" s="28"/>
      <c r="O500" s="28"/>
      <c r="P500" s="28"/>
      <c r="Q500" s="28"/>
      <c r="R500" s="28"/>
      <c r="S500" s="22"/>
      <c r="T500" s="22"/>
      <c r="U500" s="22"/>
      <c r="V500" s="22"/>
      <c r="W500" s="22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8"/>
      <c r="L501" s="28"/>
      <c r="M501" s="28"/>
      <c r="N501" s="28"/>
      <c r="O501" s="28"/>
      <c r="P501" s="28"/>
      <c r="Q501" s="28"/>
      <c r="R501" s="28"/>
      <c r="S501" s="22"/>
      <c r="T501" s="22"/>
      <c r="U501" s="22"/>
      <c r="V501" s="22"/>
      <c r="W501" s="22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8"/>
      <c r="L502" s="28"/>
      <c r="M502" s="28"/>
      <c r="N502" s="28"/>
      <c r="O502" s="28"/>
      <c r="P502" s="28"/>
      <c r="Q502" s="28"/>
      <c r="R502" s="28"/>
      <c r="S502" s="22"/>
      <c r="T502" s="22"/>
      <c r="U502" s="22"/>
      <c r="V502" s="22"/>
      <c r="W502" s="22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8"/>
      <c r="L503" s="28"/>
      <c r="M503" s="28"/>
      <c r="N503" s="28"/>
      <c r="O503" s="28"/>
      <c r="P503" s="28"/>
      <c r="Q503" s="28"/>
      <c r="R503" s="28"/>
      <c r="S503" s="22"/>
      <c r="T503" s="22"/>
      <c r="U503" s="22"/>
      <c r="V503" s="22"/>
      <c r="W503" s="22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8"/>
      <c r="L504" s="28"/>
      <c r="M504" s="28"/>
      <c r="N504" s="28"/>
      <c r="O504" s="28"/>
      <c r="P504" s="28"/>
      <c r="Q504" s="28"/>
      <c r="R504" s="28"/>
      <c r="S504" s="22"/>
      <c r="T504" s="22"/>
      <c r="U504" s="22"/>
      <c r="V504" s="22"/>
      <c r="W504" s="22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8"/>
      <c r="L505" s="28"/>
      <c r="M505" s="28"/>
      <c r="N505" s="28"/>
      <c r="O505" s="28"/>
      <c r="P505" s="28"/>
      <c r="Q505" s="28"/>
      <c r="R505" s="28"/>
      <c r="S505" s="22"/>
      <c r="T505" s="22"/>
      <c r="U505" s="22"/>
      <c r="V505" s="22"/>
      <c r="W505" s="22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8"/>
      <c r="L506" s="28"/>
      <c r="M506" s="28"/>
      <c r="N506" s="28"/>
      <c r="O506" s="28"/>
      <c r="P506" s="28"/>
      <c r="Q506" s="28"/>
      <c r="R506" s="28"/>
      <c r="S506" s="22"/>
      <c r="T506" s="22"/>
      <c r="U506" s="22"/>
      <c r="V506" s="22"/>
      <c r="W506" s="22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8"/>
      <c r="L507" s="28"/>
      <c r="M507" s="28"/>
      <c r="N507" s="28"/>
      <c r="O507" s="28"/>
      <c r="P507" s="28"/>
      <c r="Q507" s="28"/>
      <c r="R507" s="28"/>
      <c r="S507" s="22"/>
      <c r="T507" s="22"/>
      <c r="U507" s="22"/>
      <c r="V507" s="22"/>
      <c r="W507" s="22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2"/>
      <c r="T508" s="22"/>
      <c r="U508" s="22"/>
      <c r="V508" s="22"/>
      <c r="W508" s="22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2"/>
      <c r="T509" s="22"/>
      <c r="U509" s="22"/>
      <c r="V509" s="22"/>
      <c r="W509" s="22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2"/>
      <c r="T510" s="22"/>
      <c r="U510" s="22"/>
      <c r="V510" s="22"/>
      <c r="W510" s="22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2"/>
      <c r="T511" s="22"/>
      <c r="U511" s="22"/>
      <c r="V511" s="22"/>
      <c r="W511" s="22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2"/>
      <c r="T512" s="22"/>
      <c r="U512" s="22"/>
      <c r="V512" s="22"/>
      <c r="W512" s="22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2"/>
      <c r="T513" s="22"/>
      <c r="U513" s="22"/>
      <c r="V513" s="22"/>
      <c r="W513" s="22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2"/>
      <c r="T514" s="22"/>
      <c r="U514" s="22"/>
      <c r="V514" s="22"/>
      <c r="W514" s="22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2"/>
      <c r="T515" s="22"/>
      <c r="U515" s="22"/>
      <c r="V515" s="22"/>
      <c r="W515" s="22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2"/>
      <c r="T516" s="22"/>
      <c r="U516" s="22"/>
      <c r="V516" s="22"/>
      <c r="W516" s="22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2"/>
      <c r="T517" s="22"/>
      <c r="U517" s="22"/>
      <c r="V517" s="22"/>
      <c r="W517" s="22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2"/>
      <c r="T518" s="22"/>
      <c r="U518" s="22"/>
      <c r="V518" s="22"/>
      <c r="W518" s="22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2"/>
      <c r="T519" s="22"/>
      <c r="U519" s="22"/>
      <c r="V519" s="22"/>
      <c r="W519" s="22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2"/>
      <c r="T520" s="22"/>
      <c r="U520" s="22"/>
      <c r="V520" s="22"/>
      <c r="W520" s="22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2"/>
      <c r="T521" s="22"/>
      <c r="U521" s="22"/>
      <c r="V521" s="22"/>
      <c r="W521" s="22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2"/>
      <c r="T522" s="22"/>
      <c r="U522" s="22"/>
      <c r="V522" s="22"/>
      <c r="W522" s="22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2"/>
      <c r="T523" s="22"/>
      <c r="U523" s="22"/>
      <c r="V523" s="22"/>
      <c r="W523" s="22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2"/>
      <c r="T524" s="22"/>
      <c r="U524" s="22"/>
      <c r="V524" s="22"/>
      <c r="W524" s="22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2"/>
      <c r="T525" s="22"/>
      <c r="U525" s="22"/>
      <c r="V525" s="22"/>
      <c r="W525" s="22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2"/>
      <c r="T526" s="22"/>
      <c r="U526" s="22"/>
      <c r="V526" s="22"/>
      <c r="W526" s="22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2"/>
      <c r="T527" s="22"/>
      <c r="U527" s="22"/>
      <c r="V527" s="22"/>
      <c r="W527" s="22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2"/>
      <c r="T528" s="22"/>
      <c r="U528" s="22"/>
      <c r="V528" s="22"/>
      <c r="W528" s="22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2"/>
      <c r="T529" s="22"/>
      <c r="U529" s="22"/>
      <c r="V529" s="22"/>
      <c r="W529" s="22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2"/>
      <c r="T530" s="22"/>
      <c r="U530" s="22"/>
      <c r="V530" s="22"/>
      <c r="W530" s="22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2"/>
      <c r="T531" s="22"/>
      <c r="U531" s="22"/>
      <c r="V531" s="22"/>
      <c r="W531" s="22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2"/>
      <c r="T532" s="22"/>
      <c r="U532" s="22"/>
      <c r="V532" s="22"/>
      <c r="W532" s="22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2"/>
      <c r="T533" s="22"/>
      <c r="U533" s="22"/>
      <c r="V533" s="22"/>
      <c r="W533" s="22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2"/>
      <c r="T534" s="22"/>
      <c r="U534" s="22"/>
      <c r="V534" s="22"/>
      <c r="W534" s="22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2"/>
      <c r="T535" s="22"/>
      <c r="U535" s="22"/>
      <c r="V535" s="22"/>
      <c r="W535" s="22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2"/>
      <c r="T536" s="22"/>
      <c r="U536" s="22"/>
      <c r="V536" s="22"/>
      <c r="W536" s="22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2"/>
      <c r="T537" s="22"/>
      <c r="U537" s="22"/>
      <c r="V537" s="22"/>
      <c r="W537" s="22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2"/>
      <c r="T538" s="22"/>
      <c r="U538" s="22"/>
      <c r="V538" s="22"/>
      <c r="W538" s="22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2"/>
      <c r="T539" s="22"/>
      <c r="U539" s="22"/>
      <c r="V539" s="22"/>
      <c r="W539" s="22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2"/>
      <c r="T540" s="22"/>
      <c r="U540" s="22"/>
      <c r="V540" s="22"/>
      <c r="W540" s="22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2"/>
      <c r="T541" s="22"/>
      <c r="U541" s="22"/>
      <c r="V541" s="22"/>
      <c r="W541" s="22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2"/>
      <c r="T542" s="22"/>
      <c r="U542" s="22"/>
      <c r="V542" s="22"/>
      <c r="W542" s="22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2"/>
      <c r="T543" s="22"/>
      <c r="U543" s="22"/>
      <c r="V543" s="22"/>
      <c r="W543" s="22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2"/>
      <c r="T544" s="22"/>
      <c r="U544" s="22"/>
      <c r="V544" s="22"/>
      <c r="W544" s="22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2"/>
      <c r="T545" s="22"/>
      <c r="U545" s="22"/>
      <c r="V545" s="22"/>
      <c r="W545" s="22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2"/>
      <c r="T546" s="22"/>
      <c r="U546" s="22"/>
      <c r="V546" s="22"/>
      <c r="W546" s="22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2"/>
      <c r="T547" s="22"/>
      <c r="U547" s="22"/>
      <c r="V547" s="22"/>
      <c r="W547" s="22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2"/>
      <c r="T548" s="22"/>
      <c r="U548" s="22"/>
      <c r="V548" s="22"/>
      <c r="W548" s="22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2"/>
      <c r="T549" s="22"/>
      <c r="U549" s="22"/>
      <c r="V549" s="22"/>
      <c r="W549" s="22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2"/>
      <c r="T550" s="22"/>
      <c r="U550" s="22"/>
      <c r="V550" s="22"/>
      <c r="W550" s="22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2"/>
      <c r="T551" s="22"/>
      <c r="U551" s="22"/>
      <c r="V551" s="22"/>
      <c r="W551" s="22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2"/>
      <c r="T552" s="22"/>
      <c r="U552" s="22"/>
      <c r="V552" s="22"/>
      <c r="W552" s="22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2"/>
      <c r="T553" s="22"/>
      <c r="U553" s="22"/>
      <c r="V553" s="22"/>
      <c r="W553" s="22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2"/>
      <c r="T554" s="22"/>
      <c r="U554" s="22"/>
      <c r="V554" s="22"/>
      <c r="W554" s="22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2"/>
      <c r="T555" s="22"/>
      <c r="U555" s="22"/>
      <c r="V555" s="22"/>
      <c r="W555" s="22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2"/>
      <c r="T556" s="22"/>
      <c r="U556" s="22"/>
      <c r="V556" s="22"/>
      <c r="W556" s="22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2"/>
      <c r="T557" s="22"/>
      <c r="U557" s="22"/>
      <c r="V557" s="22"/>
      <c r="W557" s="22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2"/>
      <c r="T558" s="22"/>
      <c r="U558" s="22"/>
      <c r="V558" s="22"/>
      <c r="W558" s="22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2"/>
      <c r="T559" s="22"/>
      <c r="U559" s="22"/>
      <c r="V559" s="22"/>
      <c r="W559" s="22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2"/>
      <c r="T560" s="22"/>
      <c r="U560" s="22"/>
      <c r="V560" s="22"/>
      <c r="W560" s="22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2"/>
      <c r="T561" s="22"/>
      <c r="U561" s="22"/>
      <c r="V561" s="22"/>
      <c r="W561" s="22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2"/>
      <c r="T562" s="22"/>
      <c r="U562" s="22"/>
      <c r="V562" s="22"/>
      <c r="W562" s="22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2"/>
      <c r="T563" s="22"/>
      <c r="U563" s="22"/>
      <c r="V563" s="22"/>
      <c r="W563" s="22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2"/>
      <c r="T564" s="22"/>
      <c r="U564" s="22"/>
      <c r="V564" s="22"/>
      <c r="W564" s="22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2"/>
      <c r="T565" s="22"/>
      <c r="U565" s="22"/>
      <c r="V565" s="22"/>
      <c r="W565" s="22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2"/>
      <c r="T566" s="22"/>
      <c r="U566" s="22"/>
      <c r="V566" s="22"/>
      <c r="W566" s="22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2"/>
      <c r="T567" s="22"/>
      <c r="U567" s="22"/>
      <c r="V567" s="22"/>
      <c r="W567" s="22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2"/>
      <c r="T568" s="22"/>
      <c r="U568" s="22"/>
      <c r="V568" s="22"/>
      <c r="W568" s="22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2"/>
      <c r="T569" s="22"/>
      <c r="U569" s="22"/>
      <c r="V569" s="22"/>
      <c r="W569" s="22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2"/>
      <c r="T570" s="22"/>
      <c r="U570" s="22"/>
      <c r="V570" s="22"/>
      <c r="W570" s="22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2"/>
      <c r="T571" s="22"/>
      <c r="U571" s="22"/>
      <c r="V571" s="22"/>
      <c r="W571" s="22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2"/>
      <c r="T572" s="22"/>
      <c r="U572" s="22"/>
      <c r="V572" s="22"/>
      <c r="W572" s="22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2"/>
      <c r="T573" s="22"/>
      <c r="U573" s="22"/>
      <c r="V573" s="22"/>
      <c r="W573" s="22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2"/>
      <c r="T574" s="22"/>
      <c r="U574" s="22"/>
      <c r="V574" s="22"/>
      <c r="W574" s="22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2"/>
      <c r="T575" s="22"/>
      <c r="U575" s="22"/>
      <c r="V575" s="22"/>
      <c r="W575" s="22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2"/>
      <c r="T576" s="22"/>
      <c r="U576" s="22"/>
      <c r="V576" s="22"/>
      <c r="W576" s="22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2"/>
      <c r="T577" s="22"/>
      <c r="U577" s="22"/>
      <c r="V577" s="22"/>
      <c r="W577" s="22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2"/>
      <c r="T578" s="22"/>
      <c r="U578" s="22"/>
      <c r="V578" s="22"/>
      <c r="W578" s="22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2"/>
      <c r="T579" s="22"/>
      <c r="U579" s="22"/>
      <c r="V579" s="22"/>
      <c r="W579" s="22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2"/>
      <c r="T580" s="22"/>
      <c r="U580" s="22"/>
      <c r="V580" s="22"/>
      <c r="W580" s="22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2"/>
      <c r="T581" s="22"/>
      <c r="U581" s="22"/>
      <c r="V581" s="22"/>
      <c r="W581" s="22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2"/>
      <c r="T582" s="22"/>
      <c r="U582" s="22"/>
      <c r="V582" s="22"/>
      <c r="W582" s="22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2"/>
      <c r="T583" s="22"/>
      <c r="U583" s="22"/>
      <c r="V583" s="22"/>
      <c r="W583" s="22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2"/>
      <c r="T584" s="22"/>
      <c r="U584" s="22"/>
      <c r="V584" s="22"/>
      <c r="W584" s="22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2"/>
      <c r="T585" s="22"/>
      <c r="U585" s="22"/>
      <c r="V585" s="22"/>
      <c r="W585" s="22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2"/>
      <c r="T586" s="22"/>
      <c r="U586" s="22"/>
      <c r="V586" s="22"/>
      <c r="W586" s="22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2"/>
      <c r="T587" s="22"/>
      <c r="U587" s="22"/>
      <c r="V587" s="22"/>
      <c r="W587" s="22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2"/>
      <c r="T588" s="22"/>
      <c r="U588" s="22"/>
      <c r="V588" s="22"/>
      <c r="W588" s="22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2"/>
      <c r="T589" s="22"/>
      <c r="U589" s="22"/>
      <c r="V589" s="22"/>
      <c r="W589" s="22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2"/>
      <c r="T590" s="22"/>
      <c r="U590" s="22"/>
      <c r="V590" s="22"/>
      <c r="W590" s="22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2"/>
      <c r="T591" s="22"/>
      <c r="U591" s="22"/>
      <c r="V591" s="22"/>
      <c r="W591" s="22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2"/>
      <c r="T592" s="22"/>
      <c r="U592" s="22"/>
      <c r="V592" s="22"/>
      <c r="W592" s="22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2"/>
      <c r="T593" s="22"/>
      <c r="U593" s="22"/>
      <c r="V593" s="22"/>
      <c r="W593" s="22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2"/>
      <c r="T594" s="22"/>
      <c r="U594" s="22"/>
      <c r="V594" s="22"/>
      <c r="W594" s="22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2"/>
      <c r="T595" s="22"/>
      <c r="U595" s="22"/>
      <c r="V595" s="22"/>
      <c r="W595" s="22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2"/>
      <c r="T596" s="22"/>
      <c r="U596" s="22"/>
      <c r="V596" s="22"/>
      <c r="W596" s="22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2"/>
      <c r="T597" s="22"/>
      <c r="U597" s="22"/>
      <c r="V597" s="22"/>
      <c r="W597" s="22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2"/>
      <c r="T598" s="22"/>
      <c r="U598" s="22"/>
      <c r="V598" s="22"/>
      <c r="W598" s="22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2"/>
      <c r="T599" s="22"/>
      <c r="U599" s="22"/>
      <c r="V599" s="22"/>
      <c r="W599" s="22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2"/>
      <c r="T600" s="22"/>
      <c r="U600" s="22"/>
      <c r="V600" s="22"/>
      <c r="W600" s="22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2"/>
      <c r="T601" s="22"/>
      <c r="U601" s="22"/>
      <c r="V601" s="22"/>
      <c r="W601" s="22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2"/>
      <c r="T602" s="22"/>
      <c r="U602" s="22"/>
      <c r="V602" s="22"/>
      <c r="W602" s="22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2"/>
      <c r="T603" s="22"/>
      <c r="U603" s="22"/>
      <c r="V603" s="22"/>
      <c r="W603" s="22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2"/>
      <c r="T604" s="22"/>
      <c r="U604" s="22"/>
      <c r="V604" s="22"/>
      <c r="W604" s="22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2"/>
      <c r="T605" s="22"/>
      <c r="U605" s="22"/>
      <c r="V605" s="22"/>
      <c r="W605" s="22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2"/>
      <c r="T606" s="22"/>
      <c r="U606" s="22"/>
      <c r="V606" s="22"/>
      <c r="W606" s="22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2"/>
      <c r="T607" s="22"/>
      <c r="U607" s="22"/>
      <c r="V607" s="22"/>
      <c r="W607" s="22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2"/>
      <c r="T608" s="22"/>
      <c r="U608" s="22"/>
      <c r="V608" s="22"/>
      <c r="W608" s="22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2"/>
      <c r="T609" s="22"/>
      <c r="U609" s="22"/>
      <c r="V609" s="22"/>
      <c r="W609" s="22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2"/>
      <c r="T610" s="22"/>
      <c r="U610" s="22"/>
      <c r="V610" s="22"/>
      <c r="W610" s="22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2"/>
      <c r="T611" s="22"/>
      <c r="U611" s="22"/>
      <c r="V611" s="22"/>
      <c r="W611" s="22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2"/>
      <c r="T612" s="22"/>
      <c r="U612" s="22"/>
      <c r="V612" s="22"/>
      <c r="W612" s="22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2"/>
      <c r="T613" s="22"/>
      <c r="U613" s="22"/>
      <c r="V613" s="22"/>
      <c r="W613" s="22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2"/>
      <c r="T614" s="22"/>
      <c r="U614" s="22"/>
      <c r="V614" s="22"/>
      <c r="W614" s="22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2"/>
      <c r="T615" s="22"/>
      <c r="U615" s="22"/>
      <c r="V615" s="22"/>
      <c r="W615" s="22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2"/>
      <c r="T616" s="22"/>
      <c r="U616" s="22"/>
      <c r="V616" s="22"/>
      <c r="W616" s="22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2"/>
      <c r="T617" s="22"/>
      <c r="U617" s="22"/>
      <c r="V617" s="22"/>
      <c r="W617" s="22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2"/>
      <c r="T618" s="22"/>
      <c r="U618" s="22"/>
      <c r="V618" s="22"/>
      <c r="W618" s="22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2"/>
      <c r="T619" s="22"/>
      <c r="U619" s="22"/>
      <c r="V619" s="22"/>
      <c r="W619" s="22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2"/>
      <c r="T620" s="22"/>
      <c r="U620" s="22"/>
      <c r="V620" s="22"/>
      <c r="W620" s="22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2"/>
      <c r="T621" s="22"/>
      <c r="U621" s="22"/>
      <c r="V621" s="22"/>
      <c r="W621" s="22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2"/>
      <c r="T622" s="22"/>
      <c r="U622" s="22"/>
      <c r="V622" s="22"/>
      <c r="W622" s="22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2"/>
      <c r="T623" s="22"/>
      <c r="U623" s="22"/>
      <c r="V623" s="22"/>
      <c r="W623" s="22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2"/>
      <c r="T624" s="22"/>
      <c r="U624" s="22"/>
      <c r="V624" s="22"/>
      <c r="W624" s="22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2"/>
      <c r="T625" s="22"/>
      <c r="U625" s="22"/>
      <c r="V625" s="22"/>
      <c r="W625" s="22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2"/>
      <c r="T626" s="22"/>
      <c r="U626" s="22"/>
      <c r="V626" s="22"/>
      <c r="W626" s="22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2"/>
      <c r="T627" s="22"/>
      <c r="U627" s="22"/>
      <c r="V627" s="22"/>
      <c r="W627" s="22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2"/>
      <c r="T628" s="22"/>
      <c r="U628" s="22"/>
      <c r="V628" s="22"/>
      <c r="W628" s="22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2"/>
      <c r="T629" s="22"/>
      <c r="U629" s="22"/>
      <c r="V629" s="22"/>
      <c r="W629" s="22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2"/>
      <c r="T630" s="22"/>
      <c r="U630" s="22"/>
      <c r="V630" s="22"/>
      <c r="W630" s="22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2"/>
      <c r="T631" s="22"/>
      <c r="U631" s="22"/>
      <c r="V631" s="22"/>
      <c r="W631" s="22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2"/>
      <c r="T632" s="22"/>
      <c r="U632" s="22"/>
      <c r="V632" s="22"/>
      <c r="W632" s="22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2"/>
      <c r="T633" s="22"/>
      <c r="U633" s="22"/>
      <c r="V633" s="22"/>
      <c r="W633" s="22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2"/>
      <c r="T634" s="22"/>
      <c r="U634" s="22"/>
      <c r="V634" s="22"/>
      <c r="W634" s="22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2"/>
      <c r="T635" s="22"/>
      <c r="U635" s="22"/>
      <c r="V635" s="22"/>
      <c r="W635" s="22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2"/>
      <c r="T636" s="22"/>
      <c r="U636" s="22"/>
      <c r="V636" s="22"/>
      <c r="W636" s="22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2"/>
      <c r="T637" s="22"/>
      <c r="U637" s="22"/>
      <c r="V637" s="22"/>
      <c r="W637" s="22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2"/>
      <c r="T638" s="22"/>
      <c r="U638" s="22"/>
      <c r="V638" s="22"/>
      <c r="W638" s="22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2"/>
      <c r="T639" s="22"/>
      <c r="U639" s="22"/>
      <c r="V639" s="22"/>
      <c r="W639" s="22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2"/>
      <c r="T640" s="22"/>
      <c r="U640" s="22"/>
      <c r="V640" s="22"/>
      <c r="W640" s="22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2"/>
      <c r="T641" s="22"/>
      <c r="U641" s="22"/>
      <c r="V641" s="22"/>
      <c r="W641" s="22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2"/>
      <c r="T642" s="22"/>
      <c r="U642" s="22"/>
      <c r="V642" s="22"/>
      <c r="W642" s="22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2"/>
      <c r="T643" s="22"/>
      <c r="U643" s="22"/>
      <c r="V643" s="22"/>
      <c r="W643" s="22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2"/>
      <c r="T644" s="22"/>
      <c r="U644" s="22"/>
      <c r="V644" s="22"/>
      <c r="W644" s="22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2"/>
      <c r="T645" s="22"/>
      <c r="U645" s="22"/>
      <c r="V645" s="22"/>
      <c r="W645" s="22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2"/>
      <c r="T646" s="22"/>
      <c r="U646" s="22"/>
      <c r="V646" s="22"/>
      <c r="W646" s="22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2"/>
      <c r="T647" s="22"/>
      <c r="U647" s="22"/>
      <c r="V647" s="22"/>
      <c r="W647" s="22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2"/>
      <c r="T648" s="22"/>
      <c r="U648" s="22"/>
      <c r="V648" s="22"/>
      <c r="W648" s="22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2"/>
      <c r="T649" s="22"/>
      <c r="U649" s="22"/>
      <c r="V649" s="22"/>
      <c r="W649" s="22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2"/>
      <c r="T650" s="22"/>
      <c r="U650" s="22"/>
      <c r="V650" s="22"/>
      <c r="W650" s="22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2"/>
      <c r="T651" s="22"/>
      <c r="U651" s="22"/>
      <c r="V651" s="22"/>
      <c r="W651" s="22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0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</row>
    <row r="1213" ht="20.25" spans="1:20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</row>
    <row r="1214" ht="20.25" spans="1:20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</row>
    <row r="1215" ht="20.25" spans="1:20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</row>
    <row r="1216" ht="20.25" spans="1:20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</row>
    <row r="1217" ht="20.25" spans="1:20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</row>
    <row r="1218" ht="20.25" spans="1:20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</row>
    <row r="1219" ht="20.25" spans="1:20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</row>
    <row r="1220" ht="20.25" spans="1:20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</row>
    <row r="1221" ht="20.25" spans="1:20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</row>
    <row r="1222" ht="20.25" spans="1:20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</row>
    <row r="1223" ht="20.25" spans="1:20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</row>
    <row r="1224" ht="20.25" spans="1:20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</row>
    <row r="1225" ht="20.25" spans="1:20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</row>
    <row r="1226" ht="20.25" spans="1:20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</row>
    <row r="1227" ht="20.25" spans="1:20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</row>
    <row r="1228" ht="20.25" spans="1:20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</row>
    <row r="1229" ht="20.25" spans="1:20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</row>
    <row r="1230" ht="20.25" spans="1:20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</row>
    <row r="1231" ht="20.25" spans="1:20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</row>
    <row r="1232" ht="20.25" spans="1:20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</row>
    <row r="1233" ht="20.25" spans="1:20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</row>
    <row r="1234" ht="20.25" spans="1:20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</row>
    <row r="1235" ht="20.25" spans="1:20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</row>
    <row r="1236" ht="20.25" spans="1:20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</row>
    <row r="1237" ht="20.25" spans="1:20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</row>
    <row r="1238" ht="20.25" spans="1:20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</row>
    <row r="1239" ht="20.25" spans="1:20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</row>
    <row r="1240" ht="20.25" spans="1:20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</row>
    <row r="1241" ht="20.25" spans="1:20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</row>
    <row r="1242" ht="20.25" spans="1:20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</row>
    <row r="1243" ht="20.25" spans="1:20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</row>
    <row r="1244" ht="20.25" spans="1:20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</row>
    <row r="1245" ht="20.25" spans="1:20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</row>
    <row r="1246" ht="20.25" spans="1:20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</row>
    <row r="1247" ht="20.25" spans="1:20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</row>
    <row r="1248" ht="20.25" spans="1:20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</row>
    <row r="1249" ht="20.25" spans="1:20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</row>
    <row r="1250" ht="20.25" spans="1:20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</row>
    <row r="1251" ht="20.25" spans="1:20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</row>
    <row r="1252" ht="20.25" spans="1:20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</row>
    <row r="1253" ht="20.25" spans="1:20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</row>
    <row r="1254" ht="20.25" spans="1:20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</row>
    <row r="1255" ht="20.25" spans="1:20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</row>
    <row r="1256" ht="20.25" spans="1:20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</row>
    <row r="1257" ht="20.25" spans="1:20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</row>
    <row r="1258" ht="20.25" spans="1:20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</row>
    <row r="1259" ht="20.25" spans="1:20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</row>
    <row r="1260" ht="20.25" spans="1:20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</row>
    <row r="1261" ht="20.25" spans="1:20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</row>
    <row r="1262" ht="20.25" spans="1:20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</row>
    <row r="1263" ht="20.25" spans="1:20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</row>
    <row r="1264" ht="20.25" spans="1:20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</row>
    <row r="1265" ht="20.25" spans="1:20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</row>
    <row r="1266" ht="20.25" spans="1:20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</row>
    <row r="1267" ht="20.25" spans="1:20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</row>
    <row r="1268" ht="20.25" spans="1:20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</row>
    <row r="1269" ht="20.25" spans="1:20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</row>
    <row r="1270" ht="20.25" spans="1:20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</row>
    <row r="1271" ht="20.25" spans="1:20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</row>
    <row r="1272" ht="20.25" spans="1:20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</row>
    <row r="1273" ht="20.25" spans="1:20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</row>
    <row r="1274" ht="20.25" spans="1:20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</row>
    <row r="1275" ht="20.25" spans="1:20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</row>
    <row r="1276" ht="20.25" spans="1:20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</row>
    <row r="1277" ht="20.25" spans="1:20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</row>
    <row r="1278" ht="20.25" spans="1:20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</row>
    <row r="1279" ht="20.25" spans="1:20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</row>
    <row r="1280" ht="20.25" spans="1:20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</row>
    <row r="1281" ht="20.25" spans="1:20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</row>
    <row r="1282" ht="20.25" spans="1:20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</row>
    <row r="1283" ht="20.25" spans="1:20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</row>
    <row r="1284" ht="20.25" spans="1:20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</row>
    <row r="1285" ht="20.25" spans="1:20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</row>
    <row r="1286" ht="20.25" spans="1:20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</row>
    <row r="1287" ht="20.25" spans="1:20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</row>
    <row r="1288" ht="20.25" spans="1:20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</row>
    <row r="1289" ht="20.25" spans="1:20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</row>
    <row r="1290" ht="20.25" spans="1:20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</row>
    <row r="1291" ht="20.25" spans="1:20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</row>
    <row r="1292" ht="20.25" spans="1:20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</row>
    <row r="1293" ht="20.25" spans="1:20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</row>
    <row r="1294" ht="20.25" spans="1:20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</row>
    <row r="1295" ht="20.25" spans="1:20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</row>
    <row r="1296" ht="20.25" spans="1:20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</row>
    <row r="1297" ht="20.25" spans="1:20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</row>
    <row r="1298" ht="20.25" spans="1:20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</row>
    <row r="1299" ht="20.25" spans="1:20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</row>
    <row r="1300" ht="20.25" spans="1:20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</row>
    <row r="1301" ht="20.25" spans="1:20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</row>
    <row r="1302" ht="20.25" spans="1:20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</row>
    <row r="1303" ht="20.25" spans="1:20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</row>
    <row r="1304" ht="20.25" spans="1:20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</row>
    <row r="1305" ht="20.25" spans="1:20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</row>
    <row r="1306" ht="20.25" spans="1:20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</row>
    <row r="1307" ht="20.25" spans="1:20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</row>
    <row r="1308" ht="20.25" spans="1:20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</row>
    <row r="1309" ht="20.25" spans="1:20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</row>
    <row r="1310" ht="20.25" spans="1:20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</row>
    <row r="1311" ht="20.25" spans="1:20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</row>
    <row r="1312" ht="20.25" spans="1:20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</row>
    <row r="1313" ht="20.25" spans="1:20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</row>
    <row r="1314" ht="20.25" spans="1:20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</row>
    <row r="1315" ht="20.25" spans="1:20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</row>
    <row r="1316" ht="20.25" spans="1:20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</row>
    <row r="1317" ht="20.25" spans="1:20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</row>
    <row r="1318" ht="20.25" spans="1:20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</row>
    <row r="1319" ht="20.25" spans="1:20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</row>
    <row r="1320" ht="20.25" spans="1:20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</row>
    <row r="1321" ht="20.25" spans="1:20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</row>
    <row r="1322" ht="20.25" spans="1:20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</row>
    <row r="1323" ht="20.25" spans="1:20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</row>
    <row r="1324" ht="20.25" spans="1:20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</row>
    <row r="1325" ht="20.25" spans="1:20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</row>
    <row r="1326" ht="20.25" spans="1:20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</row>
    <row r="1327" ht="20.25" spans="1:20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</row>
    <row r="1328" ht="20.25" spans="1:20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</row>
    <row r="1329" ht="20.25" spans="1:20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</row>
    <row r="1330" ht="20.25" spans="1:20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</row>
    <row r="1331" ht="20.25" spans="1:20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</row>
    <row r="1332" ht="20.25" spans="1:20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</row>
    <row r="1333" ht="20.25" spans="1:20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</row>
    <row r="1334" ht="20.25" spans="1:20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</row>
    <row r="1335" ht="20.25" spans="1:20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</row>
    <row r="1336" ht="20.25" spans="1:20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</row>
    <row r="1337" ht="20.25" spans="1:20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75</v>
      </c>
      <c r="B1" s="2"/>
      <c r="C1" s="2"/>
      <c r="D1" s="2"/>
      <c r="E1" s="2"/>
      <c r="F1" s="2"/>
      <c r="G1" s="2"/>
      <c r="H1" s="2"/>
      <c r="I1" s="2"/>
      <c r="J1" s="2"/>
      <c r="K1" s="10" t="s">
        <v>419</v>
      </c>
      <c r="L1" s="11"/>
      <c r="M1" s="11"/>
      <c r="N1" s="11"/>
      <c r="O1" s="11"/>
      <c r="P1" s="11"/>
      <c r="Q1" s="11"/>
      <c r="R1" s="15"/>
    </row>
    <row r="2" ht="45" spans="1:18">
      <c r="A2" s="3" t="s">
        <v>77</v>
      </c>
      <c r="B2" s="4" t="s">
        <v>78</v>
      </c>
      <c r="C2" s="4" t="s">
        <v>79</v>
      </c>
      <c r="D2" s="4" t="s">
        <v>80</v>
      </c>
      <c r="E2" s="4" t="s">
        <v>81</v>
      </c>
      <c r="F2" s="4" t="s">
        <v>82</v>
      </c>
      <c r="G2" s="4" t="s">
        <v>83</v>
      </c>
      <c r="H2" s="4" t="s">
        <v>84</v>
      </c>
      <c r="I2" s="4" t="s">
        <v>85</v>
      </c>
      <c r="J2" s="4" t="s">
        <v>86</v>
      </c>
      <c r="K2" s="12" t="s">
        <v>87</v>
      </c>
      <c r="L2" s="12" t="s">
        <v>88</v>
      </c>
      <c r="M2" s="12" t="s">
        <v>89</v>
      </c>
      <c r="N2" s="12" t="s">
        <v>90</v>
      </c>
      <c r="O2" s="12" t="s">
        <v>91</v>
      </c>
      <c r="P2" s="12" t="s">
        <v>92</v>
      </c>
      <c r="Q2" s="12" t="s">
        <v>93</v>
      </c>
      <c r="R2" s="12" t="s">
        <v>94</v>
      </c>
    </row>
    <row r="3" ht="20.25" spans="1:18">
      <c r="A3" s="5" t="s">
        <v>420</v>
      </c>
      <c r="B3" s="5" t="s">
        <v>421</v>
      </c>
      <c r="C3" s="5">
        <v>3315.196</v>
      </c>
      <c r="D3" s="5">
        <v>3546.665</v>
      </c>
      <c r="E3" s="5">
        <v>1</v>
      </c>
      <c r="F3" s="6">
        <v>0</v>
      </c>
      <c r="G3" s="6">
        <v>0</v>
      </c>
      <c r="H3" s="6">
        <v>1</v>
      </c>
      <c r="I3" s="6">
        <v>0.038</v>
      </c>
      <c r="J3" s="6">
        <v>6.562</v>
      </c>
      <c r="K3" s="13">
        <v>4</v>
      </c>
      <c r="L3" s="13">
        <v>2</v>
      </c>
      <c r="M3" s="13">
        <v>0</v>
      </c>
      <c r="N3" s="13">
        <v>0</v>
      </c>
      <c r="O3" s="13">
        <v>0</v>
      </c>
      <c r="P3" s="13">
        <v>-2.731</v>
      </c>
      <c r="Q3" s="13">
        <v>0</v>
      </c>
      <c r="R3" s="13">
        <v>0</v>
      </c>
    </row>
    <row r="4" ht="20.25" spans="1:18">
      <c r="A4" s="5" t="s">
        <v>422</v>
      </c>
      <c r="B4" s="5" t="s">
        <v>423</v>
      </c>
      <c r="C4" s="5">
        <v>4295.768</v>
      </c>
      <c r="D4" s="5">
        <v>4813.446</v>
      </c>
      <c r="E4" s="5">
        <v>1</v>
      </c>
      <c r="F4" s="6">
        <v>0</v>
      </c>
      <c r="G4" s="6">
        <v>0</v>
      </c>
      <c r="H4" s="6">
        <v>1</v>
      </c>
      <c r="I4" s="6">
        <v>1.121</v>
      </c>
      <c r="J4" s="6">
        <v>11.755</v>
      </c>
      <c r="K4" s="13">
        <v>2</v>
      </c>
      <c r="L4" s="13">
        <v>2</v>
      </c>
      <c r="M4" s="13">
        <v>-1</v>
      </c>
      <c r="N4" s="13">
        <v>1</v>
      </c>
      <c r="O4" s="13">
        <v>0</v>
      </c>
      <c r="P4" s="13">
        <v>9.511</v>
      </c>
      <c r="Q4" s="13">
        <v>0</v>
      </c>
      <c r="R4" s="13">
        <v>0</v>
      </c>
    </row>
    <row r="5" ht="20.25" spans="1:18">
      <c r="A5" s="5" t="s">
        <v>424</v>
      </c>
      <c r="B5" s="5" t="s">
        <v>425</v>
      </c>
      <c r="C5" s="5">
        <v>6497.92</v>
      </c>
      <c r="D5" s="5">
        <v>7425.459</v>
      </c>
      <c r="E5" s="5">
        <v>1</v>
      </c>
      <c r="F5" s="6">
        <v>0</v>
      </c>
      <c r="G5" s="6">
        <v>0</v>
      </c>
      <c r="H5" s="6">
        <v>1</v>
      </c>
      <c r="I5" s="6">
        <v>0.543</v>
      </c>
      <c r="J5" s="6">
        <v>12.967</v>
      </c>
      <c r="K5" s="13">
        <v>3</v>
      </c>
      <c r="L5" s="13">
        <v>2</v>
      </c>
      <c r="M5" s="13">
        <v>0</v>
      </c>
      <c r="N5" s="13">
        <v>0</v>
      </c>
      <c r="O5" s="13">
        <v>0</v>
      </c>
      <c r="P5" s="13">
        <v>-4.61</v>
      </c>
      <c r="Q5" s="13">
        <v>0</v>
      </c>
      <c r="R5" s="13">
        <v>-1</v>
      </c>
    </row>
    <row r="6" ht="20.25" spans="1:18">
      <c r="A6" s="5" t="s">
        <v>426</v>
      </c>
      <c r="B6" s="5" t="s">
        <v>427</v>
      </c>
      <c r="C6" s="5">
        <v>4795.418</v>
      </c>
      <c r="D6" s="5">
        <v>5643.218</v>
      </c>
      <c r="E6" s="5">
        <v>1</v>
      </c>
      <c r="F6" s="6">
        <v>0</v>
      </c>
      <c r="G6" s="6">
        <v>0</v>
      </c>
      <c r="H6" s="6">
        <v>1</v>
      </c>
      <c r="I6" s="6">
        <v>7.123</v>
      </c>
      <c r="J6" s="6">
        <v>21.076</v>
      </c>
      <c r="K6" s="13">
        <v>3</v>
      </c>
      <c r="L6" s="13">
        <v>0</v>
      </c>
      <c r="M6" s="13">
        <v>-1</v>
      </c>
      <c r="N6" s="13">
        <v>1</v>
      </c>
      <c r="O6" s="13">
        <v>0</v>
      </c>
      <c r="P6" s="13">
        <v>22.042</v>
      </c>
      <c r="Q6" s="13">
        <v>0</v>
      </c>
      <c r="R6" s="13">
        <v>0</v>
      </c>
    </row>
    <row r="7" ht="20.25" spans="1:18">
      <c r="A7" s="7" t="s">
        <v>428</v>
      </c>
      <c r="B7" s="7" t="s">
        <v>429</v>
      </c>
      <c r="C7" s="7">
        <v>20007.756</v>
      </c>
      <c r="D7" s="7">
        <v>22407.176</v>
      </c>
      <c r="E7" s="7">
        <v>0</v>
      </c>
      <c r="F7" s="7">
        <v>0</v>
      </c>
      <c r="G7" s="7">
        <v>0</v>
      </c>
      <c r="H7" s="7">
        <v>1</v>
      </c>
      <c r="I7" s="9">
        <v>2.045</v>
      </c>
      <c r="J7" s="9">
        <v>12.534</v>
      </c>
      <c r="K7" s="13">
        <v>2</v>
      </c>
      <c r="L7" s="13">
        <v>2</v>
      </c>
      <c r="M7" s="13">
        <v>0</v>
      </c>
      <c r="N7" s="13">
        <v>-1</v>
      </c>
      <c r="O7" s="13">
        <v>0</v>
      </c>
      <c r="P7" s="13">
        <v>-39.357</v>
      </c>
      <c r="Q7" s="13">
        <v>0</v>
      </c>
      <c r="R7" s="13">
        <v>-1</v>
      </c>
    </row>
    <row r="8" ht="20.25" spans="1:18">
      <c r="A8" s="7" t="s">
        <v>430</v>
      </c>
      <c r="B8" s="7" t="s">
        <v>431</v>
      </c>
      <c r="C8" s="7">
        <v>10459.473</v>
      </c>
      <c r="D8" s="7">
        <v>18568.914</v>
      </c>
      <c r="E8" s="7">
        <v>0</v>
      </c>
      <c r="F8" s="7">
        <v>0</v>
      </c>
      <c r="G8" s="7">
        <v>0</v>
      </c>
      <c r="H8" s="7">
        <v>1</v>
      </c>
      <c r="I8" s="9">
        <v>25.222</v>
      </c>
      <c r="J8" s="9">
        <v>57.879</v>
      </c>
      <c r="K8" s="13">
        <v>4</v>
      </c>
      <c r="L8" s="13">
        <v>2</v>
      </c>
      <c r="M8" s="13">
        <v>0</v>
      </c>
      <c r="N8" s="13">
        <v>0</v>
      </c>
      <c r="O8" s="13">
        <v>0</v>
      </c>
      <c r="P8" s="13">
        <v>-425.26</v>
      </c>
      <c r="Q8" s="13">
        <v>0</v>
      </c>
      <c r="R8" s="13">
        <v>0</v>
      </c>
    </row>
    <row r="9" ht="20.25" spans="1:18">
      <c r="A9" s="7" t="s">
        <v>432</v>
      </c>
      <c r="B9" s="7" t="s">
        <v>433</v>
      </c>
      <c r="C9" s="7">
        <v>20971.129</v>
      </c>
      <c r="D9" s="7">
        <v>23470.174</v>
      </c>
      <c r="E9" s="7">
        <v>0</v>
      </c>
      <c r="F9" s="7">
        <v>0</v>
      </c>
      <c r="G9" s="7">
        <v>0</v>
      </c>
      <c r="H9" s="7">
        <v>1</v>
      </c>
      <c r="I9" s="9">
        <v>4.593</v>
      </c>
      <c r="J9" s="9">
        <v>14.752</v>
      </c>
      <c r="K9" s="13">
        <v>3</v>
      </c>
      <c r="L9" s="13">
        <v>2</v>
      </c>
      <c r="M9" s="13">
        <v>0</v>
      </c>
      <c r="N9" s="13">
        <v>0</v>
      </c>
      <c r="O9" s="13">
        <v>-1</v>
      </c>
      <c r="P9" s="13">
        <v>-30.104</v>
      </c>
      <c r="Q9" s="13">
        <v>0</v>
      </c>
      <c r="R9" s="13">
        <v>-1</v>
      </c>
    </row>
    <row r="10" ht="20.25" spans="1:18">
      <c r="A10" s="7" t="s">
        <v>434</v>
      </c>
      <c r="B10" s="7" t="s">
        <v>435</v>
      </c>
      <c r="C10" s="7">
        <v>863.899</v>
      </c>
      <c r="D10" s="7">
        <v>1044.394</v>
      </c>
      <c r="E10" s="7">
        <v>0</v>
      </c>
      <c r="F10" s="7">
        <v>0</v>
      </c>
      <c r="G10" s="7">
        <v>0</v>
      </c>
      <c r="H10" s="7">
        <v>1</v>
      </c>
      <c r="I10" s="9">
        <v>3.232</v>
      </c>
      <c r="J10" s="9">
        <v>19.956</v>
      </c>
      <c r="K10" s="13">
        <v>4</v>
      </c>
      <c r="L10" s="13">
        <v>2</v>
      </c>
      <c r="M10" s="13">
        <v>0</v>
      </c>
      <c r="N10" s="13">
        <v>0</v>
      </c>
      <c r="O10" s="13">
        <v>0</v>
      </c>
      <c r="P10" s="13">
        <v>-14.484</v>
      </c>
      <c r="Q10" s="13">
        <v>0</v>
      </c>
      <c r="R10" s="13">
        <v>0</v>
      </c>
    </row>
    <row r="11" ht="20.25" spans="1:18">
      <c r="A11" s="7" t="s">
        <v>436</v>
      </c>
      <c r="B11" s="7" t="s">
        <v>437</v>
      </c>
      <c r="C11" s="7">
        <v>10033.37</v>
      </c>
      <c r="D11" s="7">
        <v>12155.873</v>
      </c>
      <c r="E11" s="7">
        <v>0</v>
      </c>
      <c r="F11" s="7">
        <v>0</v>
      </c>
      <c r="G11" s="7">
        <v>0</v>
      </c>
      <c r="H11" s="7">
        <v>1</v>
      </c>
      <c r="I11" s="9">
        <v>8.568</v>
      </c>
      <c r="J11" s="9">
        <v>24.533</v>
      </c>
      <c r="K11" s="13">
        <v>4</v>
      </c>
      <c r="L11" s="13">
        <v>2</v>
      </c>
      <c r="M11" s="13">
        <v>0</v>
      </c>
      <c r="N11" s="13">
        <v>0</v>
      </c>
      <c r="O11" s="13">
        <v>0</v>
      </c>
      <c r="P11" s="13">
        <v>-25.617</v>
      </c>
      <c r="Q11" s="13">
        <v>0</v>
      </c>
      <c r="R11" s="13">
        <v>0</v>
      </c>
    </row>
    <row r="12" ht="20.25" spans="1:18">
      <c r="A12" s="7" t="s">
        <v>438</v>
      </c>
      <c r="B12" s="7" t="s">
        <v>439</v>
      </c>
      <c r="C12" s="7">
        <v>2904.008</v>
      </c>
      <c r="D12" s="7">
        <v>3378.015</v>
      </c>
      <c r="E12" s="7">
        <v>0</v>
      </c>
      <c r="F12" s="7">
        <v>0</v>
      </c>
      <c r="G12" s="7">
        <v>0</v>
      </c>
      <c r="H12" s="7">
        <v>1</v>
      </c>
      <c r="I12" s="9">
        <v>2.341</v>
      </c>
      <c r="J12" s="9">
        <v>16.045</v>
      </c>
      <c r="K12" s="13">
        <v>3</v>
      </c>
      <c r="L12" s="13">
        <v>2</v>
      </c>
      <c r="M12" s="13">
        <v>0</v>
      </c>
      <c r="N12" s="13">
        <v>0</v>
      </c>
      <c r="O12" s="13">
        <v>0</v>
      </c>
      <c r="P12" s="13">
        <v>-1.22</v>
      </c>
      <c r="Q12" s="13">
        <v>0</v>
      </c>
      <c r="R12" s="13">
        <v>0</v>
      </c>
    </row>
    <row r="13" ht="20.25" spans="1:18">
      <c r="A13" s="7" t="s">
        <v>440</v>
      </c>
      <c r="B13" s="7" t="s">
        <v>441</v>
      </c>
      <c r="C13" s="7">
        <v>82336.18</v>
      </c>
      <c r="D13" s="7">
        <v>98447.578</v>
      </c>
      <c r="E13" s="7">
        <v>0</v>
      </c>
      <c r="F13" s="7">
        <v>0</v>
      </c>
      <c r="G13" s="7">
        <v>0</v>
      </c>
      <c r="H13" s="7">
        <v>1</v>
      </c>
      <c r="I13" s="9">
        <v>4.596</v>
      </c>
      <c r="J13" s="9">
        <v>20.209</v>
      </c>
      <c r="K13" s="13">
        <v>3</v>
      </c>
      <c r="L13" s="13">
        <v>2</v>
      </c>
      <c r="M13" s="13">
        <v>0</v>
      </c>
      <c r="N13" s="13">
        <v>0</v>
      </c>
      <c r="O13" s="13">
        <v>0</v>
      </c>
      <c r="P13" s="13">
        <v>-309.234</v>
      </c>
      <c r="Q13" s="13">
        <v>0</v>
      </c>
      <c r="R13" s="13">
        <v>-1</v>
      </c>
    </row>
    <row r="14" ht="20.25" spans="1:18">
      <c r="A14" s="7" t="s">
        <v>442</v>
      </c>
      <c r="B14" s="7" t="s">
        <v>443</v>
      </c>
      <c r="C14" s="7">
        <v>113451.141</v>
      </c>
      <c r="D14" s="7">
        <v>136011.234</v>
      </c>
      <c r="E14" s="7">
        <v>0</v>
      </c>
      <c r="F14" s="7">
        <v>0</v>
      </c>
      <c r="G14" s="7">
        <v>0</v>
      </c>
      <c r="H14" s="7">
        <v>1</v>
      </c>
      <c r="I14" s="9">
        <v>3.002</v>
      </c>
      <c r="J14" s="9">
        <v>19.091</v>
      </c>
      <c r="K14" s="13">
        <v>1</v>
      </c>
      <c r="L14" s="13">
        <v>2</v>
      </c>
      <c r="M14" s="13">
        <v>0</v>
      </c>
      <c r="N14" s="13">
        <v>-1</v>
      </c>
      <c r="O14" s="13">
        <v>0</v>
      </c>
      <c r="P14" s="13">
        <v>-287.273</v>
      </c>
      <c r="Q14" s="13">
        <v>0</v>
      </c>
      <c r="R14" s="13">
        <v>0</v>
      </c>
    </row>
    <row r="15" ht="20.25" spans="1:18">
      <c r="A15" s="7" t="s">
        <v>444</v>
      </c>
      <c r="B15" s="7" t="s">
        <v>445</v>
      </c>
      <c r="C15" s="7">
        <v>14699.787</v>
      </c>
      <c r="D15" s="7">
        <v>16205.587</v>
      </c>
      <c r="E15" s="7">
        <v>0</v>
      </c>
      <c r="F15" s="7">
        <v>0</v>
      </c>
      <c r="G15" s="7">
        <v>0</v>
      </c>
      <c r="H15" s="7">
        <v>1</v>
      </c>
      <c r="I15" s="9">
        <v>0.883</v>
      </c>
      <c r="J15" s="9">
        <v>10.093</v>
      </c>
      <c r="K15" s="13">
        <v>4</v>
      </c>
      <c r="L15" s="13">
        <v>2</v>
      </c>
      <c r="M15" s="13">
        <v>0</v>
      </c>
      <c r="N15" s="13">
        <v>0</v>
      </c>
      <c r="O15" s="13">
        <v>0</v>
      </c>
      <c r="P15" s="13">
        <v>-14.757</v>
      </c>
      <c r="Q15" s="13">
        <v>0</v>
      </c>
      <c r="R15" s="13">
        <v>0</v>
      </c>
    </row>
    <row r="16" ht="20.25" spans="1:18">
      <c r="A16" s="7" t="s">
        <v>446</v>
      </c>
      <c r="B16" s="7" t="s">
        <v>447</v>
      </c>
      <c r="C16" s="7">
        <v>276305.75</v>
      </c>
      <c r="D16" s="7">
        <v>362974.719</v>
      </c>
      <c r="E16" s="7">
        <v>0</v>
      </c>
      <c r="F16" s="7">
        <v>0</v>
      </c>
      <c r="G16" s="7">
        <v>0</v>
      </c>
      <c r="H16" s="7">
        <v>1</v>
      </c>
      <c r="I16" s="9">
        <v>11.955</v>
      </c>
      <c r="J16" s="9">
        <v>32.978</v>
      </c>
      <c r="K16" s="13">
        <v>3</v>
      </c>
      <c r="L16" s="13">
        <v>2</v>
      </c>
      <c r="M16" s="13">
        <v>0</v>
      </c>
      <c r="N16" s="13">
        <v>0</v>
      </c>
      <c r="O16" s="13">
        <v>0</v>
      </c>
      <c r="P16" s="13">
        <v>-3566.557</v>
      </c>
      <c r="Q16" s="13">
        <v>0</v>
      </c>
      <c r="R16" s="13">
        <v>-1</v>
      </c>
    </row>
    <row r="17" ht="20.25" spans="1:18">
      <c r="A17" s="7" t="s">
        <v>448</v>
      </c>
      <c r="B17" s="7" t="s">
        <v>449</v>
      </c>
      <c r="C17" s="7">
        <v>12454.206</v>
      </c>
      <c r="D17" s="7">
        <v>13822.696</v>
      </c>
      <c r="E17" s="7">
        <v>0</v>
      </c>
      <c r="F17" s="7">
        <v>0</v>
      </c>
      <c r="G17" s="7">
        <v>0</v>
      </c>
      <c r="H17" s="7">
        <v>1</v>
      </c>
      <c r="I17" s="9">
        <v>1.231</v>
      </c>
      <c r="J17" s="9">
        <v>11.01</v>
      </c>
      <c r="K17" s="13">
        <v>3</v>
      </c>
      <c r="L17" s="13">
        <v>2</v>
      </c>
      <c r="M17" s="13">
        <v>0</v>
      </c>
      <c r="N17" s="13">
        <v>-1</v>
      </c>
      <c r="O17" s="13">
        <v>0</v>
      </c>
      <c r="P17" s="13">
        <v>-62.908</v>
      </c>
      <c r="Q17" s="13">
        <v>0</v>
      </c>
      <c r="R17" s="13">
        <v>0</v>
      </c>
    </row>
    <row r="18" ht="20.25" spans="1:18">
      <c r="A18" s="7" t="s">
        <v>450</v>
      </c>
      <c r="B18" s="7" t="s">
        <v>451</v>
      </c>
      <c r="C18" s="7">
        <v>2927.261</v>
      </c>
      <c r="D18" s="7">
        <v>3411.875</v>
      </c>
      <c r="E18" s="7">
        <v>0</v>
      </c>
      <c r="F18" s="7">
        <v>0</v>
      </c>
      <c r="G18" s="7">
        <v>0</v>
      </c>
      <c r="H18" s="7">
        <v>1</v>
      </c>
      <c r="I18" s="9">
        <v>1.675</v>
      </c>
      <c r="J18" s="9">
        <v>15.641</v>
      </c>
      <c r="K18" s="13">
        <v>3</v>
      </c>
      <c r="L18" s="13">
        <v>0</v>
      </c>
      <c r="M18" s="13">
        <v>0</v>
      </c>
      <c r="N18" s="13">
        <v>0</v>
      </c>
      <c r="O18" s="13">
        <v>0</v>
      </c>
      <c r="P18" s="13">
        <v>0.438</v>
      </c>
      <c r="Q18" s="13">
        <v>0</v>
      </c>
      <c r="R18" s="13">
        <v>0</v>
      </c>
    </row>
    <row r="19" ht="20.25" spans="1:18">
      <c r="A19" s="7" t="s">
        <v>452</v>
      </c>
      <c r="B19" s="7" t="s">
        <v>453</v>
      </c>
      <c r="C19" s="7">
        <v>21911.68</v>
      </c>
      <c r="D19" s="7">
        <v>24117.363</v>
      </c>
      <c r="E19" s="7">
        <v>0</v>
      </c>
      <c r="F19" s="7">
        <v>0</v>
      </c>
      <c r="G19" s="7">
        <v>0</v>
      </c>
      <c r="H19" s="7">
        <v>1</v>
      </c>
      <c r="I19" s="9">
        <v>6.431</v>
      </c>
      <c r="J19" s="9">
        <v>14.989</v>
      </c>
      <c r="K19" s="13">
        <v>4</v>
      </c>
      <c r="L19" s="13">
        <v>2</v>
      </c>
      <c r="M19" s="13">
        <v>0</v>
      </c>
      <c r="N19" s="13">
        <v>0</v>
      </c>
      <c r="O19" s="13">
        <v>0</v>
      </c>
      <c r="P19" s="13">
        <v>-2.58</v>
      </c>
      <c r="Q19" s="13">
        <v>0</v>
      </c>
      <c r="R19" s="13">
        <v>-1</v>
      </c>
    </row>
    <row r="20" ht="20.25" spans="1:18">
      <c r="A20" s="7" t="s">
        <v>454</v>
      </c>
      <c r="B20" s="7" t="s">
        <v>455</v>
      </c>
      <c r="C20" s="7">
        <v>3975.657</v>
      </c>
      <c r="D20" s="7">
        <v>4316.798</v>
      </c>
      <c r="E20" s="7">
        <v>0</v>
      </c>
      <c r="F20" s="7">
        <v>0</v>
      </c>
      <c r="G20" s="7">
        <v>0</v>
      </c>
      <c r="H20" s="7">
        <v>1</v>
      </c>
      <c r="I20" s="9">
        <v>1.623</v>
      </c>
      <c r="J20" s="9">
        <v>9.397</v>
      </c>
      <c r="K20" s="13">
        <v>4</v>
      </c>
      <c r="L20" s="13">
        <v>2</v>
      </c>
      <c r="M20" s="13">
        <v>0</v>
      </c>
      <c r="N20" s="13">
        <v>0</v>
      </c>
      <c r="O20" s="13">
        <v>0</v>
      </c>
      <c r="P20" s="13">
        <v>-1.914</v>
      </c>
      <c r="Q20" s="13">
        <v>0</v>
      </c>
      <c r="R20" s="13">
        <v>0</v>
      </c>
    </row>
    <row r="21" ht="20.25" spans="1:18">
      <c r="A21" s="7" t="s">
        <v>456</v>
      </c>
      <c r="B21" s="7" t="s">
        <v>457</v>
      </c>
      <c r="C21" s="7">
        <v>5338.109</v>
      </c>
      <c r="D21" s="7">
        <v>5978.145</v>
      </c>
      <c r="E21" s="7">
        <v>0</v>
      </c>
      <c r="F21" s="7">
        <v>0</v>
      </c>
      <c r="G21" s="7">
        <v>0</v>
      </c>
      <c r="H21" s="7">
        <v>1</v>
      </c>
      <c r="I21" s="6">
        <v>4.073</v>
      </c>
      <c r="J21" s="6">
        <v>14.344</v>
      </c>
      <c r="K21" s="13">
        <v>3</v>
      </c>
      <c r="L21" s="13">
        <v>2</v>
      </c>
      <c r="M21" s="13">
        <v>0</v>
      </c>
      <c r="N21" s="13">
        <v>0</v>
      </c>
      <c r="O21" s="13">
        <v>0</v>
      </c>
      <c r="P21" s="13">
        <v>-68.711</v>
      </c>
      <c r="Q21" s="13">
        <v>0</v>
      </c>
      <c r="R21" s="13">
        <v>0</v>
      </c>
    </row>
    <row r="22" ht="20.25" spans="1:18">
      <c r="A22" s="7" t="s">
        <v>458</v>
      </c>
      <c r="B22" s="7" t="s">
        <v>459</v>
      </c>
      <c r="C22" s="7">
        <v>6301.624</v>
      </c>
      <c r="D22" s="7">
        <v>7292.393</v>
      </c>
      <c r="E22" s="7">
        <v>0</v>
      </c>
      <c r="F22" s="7">
        <v>0</v>
      </c>
      <c r="G22" s="7">
        <v>0</v>
      </c>
      <c r="H22" s="7">
        <v>1</v>
      </c>
      <c r="I22" s="6">
        <v>5.88</v>
      </c>
      <c r="J22" s="6">
        <v>18.668</v>
      </c>
      <c r="K22" s="13">
        <v>4</v>
      </c>
      <c r="L22" s="13">
        <v>2</v>
      </c>
      <c r="M22" s="13">
        <v>0</v>
      </c>
      <c r="N22" s="13">
        <v>0</v>
      </c>
      <c r="O22" s="13">
        <v>0</v>
      </c>
      <c r="P22" s="13">
        <v>-33.404</v>
      </c>
      <c r="Q22" s="13">
        <v>0</v>
      </c>
      <c r="R22" s="13">
        <v>0</v>
      </c>
    </row>
    <row r="23" ht="20.25" spans="1:18">
      <c r="A23" s="7" t="s">
        <v>460</v>
      </c>
      <c r="B23" s="7" t="s">
        <v>461</v>
      </c>
      <c r="C23" s="7">
        <v>6212.228</v>
      </c>
      <c r="D23" s="7">
        <v>6768.569</v>
      </c>
      <c r="E23" s="7">
        <v>0</v>
      </c>
      <c r="F23" s="7">
        <v>0</v>
      </c>
      <c r="G23" s="7">
        <v>0</v>
      </c>
      <c r="H23" s="7">
        <v>1</v>
      </c>
      <c r="I23" s="6">
        <v>1.734</v>
      </c>
      <c r="J23" s="6">
        <v>9.811</v>
      </c>
      <c r="K23" s="13">
        <v>2</v>
      </c>
      <c r="L23" s="13">
        <v>2</v>
      </c>
      <c r="M23" s="13">
        <v>0</v>
      </c>
      <c r="N23" s="13">
        <v>0</v>
      </c>
      <c r="O23" s="13">
        <v>0</v>
      </c>
      <c r="P23" s="13">
        <v>-3.36</v>
      </c>
      <c r="Q23" s="13">
        <v>0</v>
      </c>
      <c r="R23" s="13">
        <v>0</v>
      </c>
    </row>
    <row r="24" ht="20.25" spans="1:18">
      <c r="A24" s="7" t="s">
        <v>462</v>
      </c>
      <c r="B24" s="7" t="s">
        <v>463</v>
      </c>
      <c r="C24" s="7">
        <v>3740.329</v>
      </c>
      <c r="D24" s="7">
        <v>4231.97</v>
      </c>
      <c r="E24" s="7">
        <v>0</v>
      </c>
      <c r="F24" s="7">
        <v>0</v>
      </c>
      <c r="G24" s="7">
        <v>0</v>
      </c>
      <c r="H24" s="7">
        <v>1</v>
      </c>
      <c r="I24" s="6">
        <v>2.803</v>
      </c>
      <c r="J24" s="6">
        <v>14.094</v>
      </c>
      <c r="K24" s="13">
        <v>4</v>
      </c>
      <c r="L24" s="13">
        <v>2</v>
      </c>
      <c r="M24" s="13">
        <v>0</v>
      </c>
      <c r="N24" s="13">
        <v>0</v>
      </c>
      <c r="O24" s="13">
        <v>0</v>
      </c>
      <c r="P24" s="13">
        <v>-3.78</v>
      </c>
      <c r="Q24" s="13">
        <v>0</v>
      </c>
      <c r="R24" s="13">
        <v>0</v>
      </c>
    </row>
    <row r="25" ht="20.25" spans="1:18">
      <c r="A25" s="7" t="s">
        <v>464</v>
      </c>
      <c r="B25" s="7" t="s">
        <v>465</v>
      </c>
      <c r="C25" s="7">
        <v>7740.824</v>
      </c>
      <c r="D25" s="7">
        <v>8244.867</v>
      </c>
      <c r="E25" s="7">
        <v>0</v>
      </c>
      <c r="F25" s="7">
        <v>0</v>
      </c>
      <c r="G25" s="7">
        <v>0</v>
      </c>
      <c r="H25" s="7">
        <v>1</v>
      </c>
      <c r="I25" s="6">
        <v>0.736</v>
      </c>
      <c r="J25" s="6">
        <v>6.804</v>
      </c>
      <c r="K25" s="13">
        <v>4</v>
      </c>
      <c r="L25" s="13">
        <v>2</v>
      </c>
      <c r="M25" s="13">
        <v>0</v>
      </c>
      <c r="N25" s="13">
        <v>0</v>
      </c>
      <c r="O25" s="13">
        <v>0</v>
      </c>
      <c r="P25" s="13">
        <v>-8.383</v>
      </c>
      <c r="Q25" s="13">
        <v>0</v>
      </c>
      <c r="R25" s="13">
        <v>0</v>
      </c>
    </row>
    <row r="26" ht="20.25" spans="1:18">
      <c r="A26" s="7" t="s">
        <v>466</v>
      </c>
      <c r="B26" s="7" t="s">
        <v>467</v>
      </c>
      <c r="C26" s="7">
        <v>13235.085</v>
      </c>
      <c r="D26" s="7">
        <v>14519.787</v>
      </c>
      <c r="E26" s="7">
        <v>0</v>
      </c>
      <c r="F26" s="7">
        <v>0</v>
      </c>
      <c r="G26" s="7">
        <v>0</v>
      </c>
      <c r="H26" s="7">
        <v>1</v>
      </c>
      <c r="I26" s="6">
        <v>1.694</v>
      </c>
      <c r="J26" s="6">
        <v>10.392</v>
      </c>
      <c r="K26" s="13">
        <v>3</v>
      </c>
      <c r="L26" s="13">
        <v>2</v>
      </c>
      <c r="M26" s="13">
        <v>0</v>
      </c>
      <c r="N26" s="13">
        <v>0</v>
      </c>
      <c r="O26" s="13">
        <v>0</v>
      </c>
      <c r="P26" s="13">
        <v>3.876</v>
      </c>
      <c r="Q26" s="13">
        <v>0</v>
      </c>
      <c r="R26" s="13">
        <v>-1</v>
      </c>
    </row>
    <row r="27" ht="20.25" spans="1:18">
      <c r="A27" s="7" t="s">
        <v>468</v>
      </c>
      <c r="B27" s="7" t="s">
        <v>469</v>
      </c>
      <c r="C27" s="7">
        <v>6072.018</v>
      </c>
      <c r="D27" s="7">
        <v>6631.326</v>
      </c>
      <c r="E27" s="7">
        <v>0</v>
      </c>
      <c r="F27" s="7">
        <v>0</v>
      </c>
      <c r="G27" s="7">
        <v>0</v>
      </c>
      <c r="H27" s="7">
        <v>1</v>
      </c>
      <c r="I27" s="6">
        <v>0.847</v>
      </c>
      <c r="J27" s="6">
        <v>9.21</v>
      </c>
      <c r="K27" s="13">
        <v>4</v>
      </c>
      <c r="L27" s="13">
        <v>2</v>
      </c>
      <c r="M27" s="13">
        <v>0</v>
      </c>
      <c r="N27" s="13">
        <v>0</v>
      </c>
      <c r="O27" s="13">
        <v>0</v>
      </c>
      <c r="P27" s="13">
        <v>-9.183</v>
      </c>
      <c r="Q27" s="13">
        <v>0</v>
      </c>
      <c r="R27" s="13">
        <v>0</v>
      </c>
    </row>
    <row r="28" ht="20.25" spans="1:18">
      <c r="A28" s="7" t="s">
        <v>470</v>
      </c>
      <c r="B28" s="7" t="s">
        <v>471</v>
      </c>
      <c r="C28" s="7">
        <v>5591.431</v>
      </c>
      <c r="D28" s="7">
        <v>6123.88</v>
      </c>
      <c r="E28" s="7">
        <v>0</v>
      </c>
      <c r="F28" s="7">
        <v>0</v>
      </c>
      <c r="G28" s="7">
        <v>0</v>
      </c>
      <c r="H28" s="7">
        <v>1</v>
      </c>
      <c r="I28" s="6">
        <v>2.393</v>
      </c>
      <c r="J28" s="6">
        <v>10.879</v>
      </c>
      <c r="K28" s="14">
        <v>4</v>
      </c>
      <c r="L28" s="13">
        <v>1</v>
      </c>
      <c r="M28" s="13">
        <v>0</v>
      </c>
      <c r="N28" s="13">
        <v>0</v>
      </c>
      <c r="O28" s="13">
        <v>-1</v>
      </c>
      <c r="P28" s="13">
        <v>-13.726</v>
      </c>
      <c r="Q28" s="13">
        <v>0</v>
      </c>
      <c r="R28" s="13">
        <v>0</v>
      </c>
    </row>
    <row r="29" ht="20.25" spans="1:18">
      <c r="A29" s="7" t="s">
        <v>472</v>
      </c>
      <c r="B29" s="7" t="s">
        <v>473</v>
      </c>
      <c r="C29" s="7">
        <v>4497.062</v>
      </c>
      <c r="D29" s="7">
        <v>5116.965</v>
      </c>
      <c r="E29" s="7">
        <v>0</v>
      </c>
      <c r="F29" s="7">
        <v>0</v>
      </c>
      <c r="G29" s="7">
        <v>0</v>
      </c>
      <c r="H29" s="7">
        <v>1</v>
      </c>
      <c r="I29" s="6">
        <v>3.635</v>
      </c>
      <c r="J29" s="6">
        <v>15.31</v>
      </c>
      <c r="K29" s="14">
        <v>4</v>
      </c>
      <c r="L29" s="13">
        <v>2</v>
      </c>
      <c r="M29" s="13">
        <v>0</v>
      </c>
      <c r="N29" s="13">
        <v>0</v>
      </c>
      <c r="O29" s="13">
        <v>-1</v>
      </c>
      <c r="P29" s="13">
        <v>-9.31</v>
      </c>
      <c r="Q29" s="13">
        <v>0</v>
      </c>
      <c r="R29" s="13">
        <v>0</v>
      </c>
    </row>
    <row r="30" ht="20.25" spans="1:18">
      <c r="A30" s="7" t="s">
        <v>474</v>
      </c>
      <c r="B30" s="7" t="s">
        <v>475</v>
      </c>
      <c r="C30" s="7">
        <v>1624.049</v>
      </c>
      <c r="D30" s="7">
        <v>1782.703</v>
      </c>
      <c r="E30" s="7">
        <v>0</v>
      </c>
      <c r="F30" s="7">
        <v>0</v>
      </c>
      <c r="G30" s="7">
        <v>0</v>
      </c>
      <c r="H30" s="7">
        <v>1</v>
      </c>
      <c r="I30" s="6">
        <v>0.408</v>
      </c>
      <c r="J30" s="6">
        <v>9.271</v>
      </c>
      <c r="K30" s="14">
        <v>3</v>
      </c>
      <c r="L30" s="13">
        <v>0</v>
      </c>
      <c r="M30" s="13">
        <v>0</v>
      </c>
      <c r="N30" s="13">
        <v>0</v>
      </c>
      <c r="O30" s="13">
        <v>-1</v>
      </c>
      <c r="P30" s="13">
        <v>-2.349</v>
      </c>
      <c r="Q30" s="13">
        <v>0</v>
      </c>
      <c r="R30" s="13">
        <v>0</v>
      </c>
    </row>
    <row r="31" ht="20.25" spans="1:18">
      <c r="A31" s="7" t="s">
        <v>476</v>
      </c>
      <c r="B31" s="7" t="s">
        <v>477</v>
      </c>
      <c r="C31" s="7">
        <v>6546.897</v>
      </c>
      <c r="D31" s="7">
        <v>7707.124</v>
      </c>
      <c r="E31" s="7">
        <v>0</v>
      </c>
      <c r="F31" s="7">
        <v>0</v>
      </c>
      <c r="G31" s="7">
        <v>0</v>
      </c>
      <c r="H31" s="7">
        <v>1</v>
      </c>
      <c r="I31" s="6">
        <v>7.836</v>
      </c>
      <c r="J31" s="6">
        <v>21.71</v>
      </c>
      <c r="K31" s="14">
        <v>4</v>
      </c>
      <c r="L31" s="13">
        <v>1</v>
      </c>
      <c r="M31" s="13">
        <v>0</v>
      </c>
      <c r="N31" s="13">
        <v>0</v>
      </c>
      <c r="O31" s="13">
        <v>0</v>
      </c>
      <c r="P31" s="13">
        <v>-31.914</v>
      </c>
      <c r="Q31" s="13">
        <v>0</v>
      </c>
      <c r="R31" s="13">
        <v>0</v>
      </c>
    </row>
    <row r="32" ht="20.25" spans="1:18">
      <c r="A32" s="7" t="s">
        <v>478</v>
      </c>
      <c r="B32" s="7" t="s">
        <v>479</v>
      </c>
      <c r="C32" s="7">
        <v>6726.475</v>
      </c>
      <c r="D32" s="7">
        <v>7686.754</v>
      </c>
      <c r="E32" s="7">
        <v>0</v>
      </c>
      <c r="F32" s="7">
        <v>0</v>
      </c>
      <c r="G32" s="7">
        <v>0</v>
      </c>
      <c r="H32" s="7">
        <v>1</v>
      </c>
      <c r="I32" s="6">
        <v>6.947</v>
      </c>
      <c r="J32" s="6">
        <v>18.572</v>
      </c>
      <c r="K32" s="14">
        <v>4</v>
      </c>
      <c r="L32" s="13">
        <v>1</v>
      </c>
      <c r="M32" s="13">
        <v>0</v>
      </c>
      <c r="N32" s="13">
        <v>0</v>
      </c>
      <c r="O32" s="13">
        <v>0</v>
      </c>
      <c r="P32" s="13">
        <v>-15.793</v>
      </c>
      <c r="Q32" s="13">
        <v>0</v>
      </c>
      <c r="R32" s="13">
        <v>0</v>
      </c>
    </row>
    <row r="33" ht="20.25" spans="1:18">
      <c r="A33" s="7" t="s">
        <v>480</v>
      </c>
      <c r="B33" s="7" t="s">
        <v>481</v>
      </c>
      <c r="C33" s="7">
        <v>72430.891</v>
      </c>
      <c r="D33" s="7">
        <v>88860.773</v>
      </c>
      <c r="E33" s="7">
        <v>0</v>
      </c>
      <c r="F33" s="7">
        <v>0</v>
      </c>
      <c r="G33" s="7">
        <v>0</v>
      </c>
      <c r="H33" s="7">
        <v>1</v>
      </c>
      <c r="I33" s="6">
        <v>2.853</v>
      </c>
      <c r="J33" s="6">
        <v>20.815</v>
      </c>
      <c r="K33" s="14">
        <v>3</v>
      </c>
      <c r="L33" s="13">
        <v>2</v>
      </c>
      <c r="M33" s="13">
        <v>0</v>
      </c>
      <c r="N33" s="13">
        <v>0</v>
      </c>
      <c r="O33" s="13">
        <v>0</v>
      </c>
      <c r="P33" s="13">
        <v>-248.326</v>
      </c>
      <c r="Q33" s="13">
        <v>0</v>
      </c>
      <c r="R33" s="13">
        <v>-1</v>
      </c>
    </row>
    <row r="34" ht="20.25" spans="1:18">
      <c r="A34" s="7" t="s">
        <v>482</v>
      </c>
      <c r="B34" s="7" t="s">
        <v>483</v>
      </c>
      <c r="C34" s="7">
        <v>11843.475</v>
      </c>
      <c r="D34" s="7">
        <v>13105.668</v>
      </c>
      <c r="E34" s="7">
        <v>0</v>
      </c>
      <c r="F34" s="7">
        <v>0</v>
      </c>
      <c r="G34" s="7">
        <v>0</v>
      </c>
      <c r="H34" s="7">
        <v>1</v>
      </c>
      <c r="I34" s="6">
        <v>0.977</v>
      </c>
      <c r="J34" s="6">
        <v>10.514</v>
      </c>
      <c r="K34" s="14">
        <v>4</v>
      </c>
      <c r="L34" s="13">
        <v>2</v>
      </c>
      <c r="M34" s="13">
        <v>0</v>
      </c>
      <c r="N34" s="13">
        <v>0</v>
      </c>
      <c r="O34" s="13">
        <v>0</v>
      </c>
      <c r="P34" s="13">
        <v>-3.043</v>
      </c>
      <c r="Q34" s="13">
        <v>0</v>
      </c>
      <c r="R34" s="13">
        <v>0</v>
      </c>
    </row>
    <row r="35" ht="20.25" spans="1:18">
      <c r="A35" s="7" t="s">
        <v>484</v>
      </c>
      <c r="B35" s="7" t="s">
        <v>485</v>
      </c>
      <c r="C35" s="7">
        <v>75040.773</v>
      </c>
      <c r="D35" s="7">
        <v>131334.219</v>
      </c>
      <c r="E35" s="7">
        <v>0</v>
      </c>
      <c r="F35" s="7">
        <v>0</v>
      </c>
      <c r="G35" s="7">
        <v>0</v>
      </c>
      <c r="H35" s="7">
        <v>1</v>
      </c>
      <c r="I35" s="6">
        <v>11.38</v>
      </c>
      <c r="J35" s="6">
        <v>49.365</v>
      </c>
      <c r="K35" s="14">
        <v>3</v>
      </c>
      <c r="L35" s="13">
        <v>2</v>
      </c>
      <c r="M35" s="13">
        <v>0</v>
      </c>
      <c r="N35" s="13">
        <v>-1</v>
      </c>
      <c r="O35" s="13">
        <v>0</v>
      </c>
      <c r="P35" s="13">
        <v>-2285.922</v>
      </c>
      <c r="Q35" s="13">
        <v>0</v>
      </c>
      <c r="R35" s="13">
        <v>0</v>
      </c>
    </row>
    <row r="36" ht="20.25" spans="1:18">
      <c r="A36" s="8" t="s">
        <v>486</v>
      </c>
      <c r="B36" s="8" t="s">
        <v>487</v>
      </c>
      <c r="C36" s="8">
        <v>2627.982</v>
      </c>
      <c r="D36" s="8">
        <v>3237.309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4">
        <v>2</v>
      </c>
      <c r="L36" s="13">
        <v>0</v>
      </c>
      <c r="M36" s="13">
        <v>1</v>
      </c>
      <c r="N36" s="13">
        <v>-1</v>
      </c>
      <c r="O36" s="13">
        <v>0</v>
      </c>
      <c r="P36" s="13">
        <v>7.748</v>
      </c>
      <c r="Q36" s="13">
        <v>0</v>
      </c>
      <c r="R36" s="13">
        <v>0</v>
      </c>
    </row>
    <row r="37" ht="20.25" spans="1:18">
      <c r="A37" s="8" t="s">
        <v>488</v>
      </c>
      <c r="B37" s="8" t="s">
        <v>489</v>
      </c>
      <c r="C37" s="8">
        <v>2544.073</v>
      </c>
      <c r="D37" s="8">
        <v>3003.527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4">
        <v>4</v>
      </c>
      <c r="L37" s="13">
        <v>0</v>
      </c>
      <c r="M37" s="13">
        <v>0</v>
      </c>
      <c r="N37" s="13">
        <v>1</v>
      </c>
      <c r="O37" s="13">
        <v>0</v>
      </c>
      <c r="P37" s="13">
        <v>3.728</v>
      </c>
      <c r="Q37" s="13">
        <v>0</v>
      </c>
      <c r="R37" s="13">
        <v>0</v>
      </c>
    </row>
    <row r="38" ht="20.25" spans="1:18">
      <c r="A38" s="8" t="s">
        <v>490</v>
      </c>
      <c r="B38" s="8" t="s">
        <v>491</v>
      </c>
      <c r="C38" s="8">
        <v>2105.289</v>
      </c>
      <c r="D38" s="8">
        <v>2593.056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4">
        <v>0</v>
      </c>
      <c r="L38" s="13">
        <v>2</v>
      </c>
      <c r="M38" s="13">
        <v>0</v>
      </c>
      <c r="N38" s="13">
        <v>0</v>
      </c>
      <c r="O38" s="13">
        <v>1</v>
      </c>
      <c r="P38" s="13">
        <v>9.22</v>
      </c>
      <c r="Q38" s="13">
        <v>0</v>
      </c>
      <c r="R38" s="13">
        <v>1</v>
      </c>
    </row>
    <row r="39" ht="20.25" spans="1:18">
      <c r="A39" s="8" t="s">
        <v>492</v>
      </c>
      <c r="B39" s="8" t="s">
        <v>493</v>
      </c>
      <c r="C39" s="8">
        <v>967.581</v>
      </c>
      <c r="D39" s="8">
        <v>1188.864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4">
        <v>4</v>
      </c>
      <c r="L39" s="13">
        <v>0</v>
      </c>
      <c r="M39" s="13">
        <v>0</v>
      </c>
      <c r="N39" s="13">
        <v>0</v>
      </c>
      <c r="O39" s="13">
        <v>0</v>
      </c>
      <c r="P39" s="13">
        <v>3.163</v>
      </c>
      <c r="Q39" s="13">
        <v>0</v>
      </c>
      <c r="R39" s="13">
        <v>1</v>
      </c>
    </row>
    <row r="40" ht="20.25" spans="1:18">
      <c r="A40" s="8" t="s">
        <v>494</v>
      </c>
      <c r="B40" s="8" t="s">
        <v>495</v>
      </c>
      <c r="C40" s="8">
        <v>48697.426</v>
      </c>
      <c r="D40" s="8">
        <v>60271.047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4">
        <v>2</v>
      </c>
      <c r="L40" s="13">
        <v>2</v>
      </c>
      <c r="M40" s="13">
        <v>0</v>
      </c>
      <c r="N40" s="13">
        <v>-1</v>
      </c>
      <c r="O40" s="13">
        <v>0</v>
      </c>
      <c r="P40" s="13">
        <v>-518.245</v>
      </c>
      <c r="Q40" s="13">
        <v>0</v>
      </c>
      <c r="R40" s="13">
        <v>0</v>
      </c>
    </row>
    <row r="41" ht="20.25" spans="1:18">
      <c r="A41" s="9" t="s">
        <v>496</v>
      </c>
      <c r="B41" s="9" t="s">
        <v>497</v>
      </c>
      <c r="C41" s="9">
        <v>2631.012</v>
      </c>
      <c r="D41" s="9">
        <v>3089.914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6.635</v>
      </c>
      <c r="K41" s="14">
        <v>0</v>
      </c>
      <c r="L41" s="13">
        <v>2</v>
      </c>
      <c r="M41" s="13">
        <v>0</v>
      </c>
      <c r="N41" s="13">
        <v>0</v>
      </c>
      <c r="O41" s="13">
        <v>0</v>
      </c>
      <c r="P41" s="13">
        <v>6.455</v>
      </c>
      <c r="Q41" s="13">
        <v>0</v>
      </c>
      <c r="R41" s="13">
        <v>0</v>
      </c>
    </row>
    <row r="42" ht="20.25" spans="1:18">
      <c r="A42" s="9" t="s">
        <v>498</v>
      </c>
      <c r="B42" s="9" t="s">
        <v>499</v>
      </c>
      <c r="C42" s="9">
        <v>2410.109</v>
      </c>
      <c r="D42" s="9">
        <v>2946.778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16.72</v>
      </c>
      <c r="K42" s="14">
        <v>3</v>
      </c>
      <c r="L42" s="13">
        <v>2</v>
      </c>
      <c r="M42" s="13">
        <v>0</v>
      </c>
      <c r="N42" s="13">
        <v>0</v>
      </c>
      <c r="O42" s="13">
        <v>0</v>
      </c>
      <c r="P42" s="13">
        <v>2.827</v>
      </c>
      <c r="Q42" s="13">
        <v>0</v>
      </c>
      <c r="R42" s="13">
        <v>0</v>
      </c>
    </row>
    <row r="43" ht="20.25" spans="1:18">
      <c r="A43" s="9" t="s">
        <v>500</v>
      </c>
      <c r="B43" s="9" t="s">
        <v>501</v>
      </c>
      <c r="C43" s="9">
        <v>3195.837</v>
      </c>
      <c r="D43" s="9">
        <v>3381.57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3.009</v>
      </c>
      <c r="K43" s="14">
        <v>1</v>
      </c>
      <c r="L43" s="13">
        <v>2</v>
      </c>
      <c r="M43" s="13">
        <v>0</v>
      </c>
      <c r="N43" s="13">
        <v>0</v>
      </c>
      <c r="O43" s="13">
        <v>0</v>
      </c>
      <c r="P43" s="13">
        <v>0.282</v>
      </c>
      <c r="Q43" s="13">
        <v>0</v>
      </c>
      <c r="R43" s="13">
        <v>-1</v>
      </c>
    </row>
    <row r="44" ht="20.25" spans="1:18">
      <c r="A44" s="9" t="s">
        <v>502</v>
      </c>
      <c r="B44" s="9" t="s">
        <v>503</v>
      </c>
      <c r="C44" s="9">
        <v>3987.965</v>
      </c>
      <c r="D44" s="9">
        <v>4346.022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4.274</v>
      </c>
      <c r="K44" s="14">
        <v>1</v>
      </c>
      <c r="L44" s="13">
        <v>1</v>
      </c>
      <c r="M44" s="13">
        <v>0</v>
      </c>
      <c r="N44" s="13">
        <v>0</v>
      </c>
      <c r="O44" s="13">
        <v>0</v>
      </c>
      <c r="P44" s="13">
        <v>-3.275</v>
      </c>
      <c r="Q44" s="13">
        <v>0</v>
      </c>
      <c r="R44" s="13">
        <v>0</v>
      </c>
    </row>
    <row r="45" ht="20.25" spans="1:18">
      <c r="A45" s="9" t="s">
        <v>504</v>
      </c>
      <c r="B45" s="9" t="s">
        <v>505</v>
      </c>
      <c r="C45" s="9">
        <v>16082.445</v>
      </c>
      <c r="D45" s="9">
        <v>17892.221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5.062</v>
      </c>
      <c r="K45" s="14">
        <v>0</v>
      </c>
      <c r="L45" s="13">
        <v>2</v>
      </c>
      <c r="M45" s="13">
        <v>1</v>
      </c>
      <c r="N45" s="13">
        <v>-1</v>
      </c>
      <c r="O45" s="13">
        <v>0</v>
      </c>
      <c r="P45" s="13">
        <v>-3.968</v>
      </c>
      <c r="Q45" s="13">
        <v>0</v>
      </c>
      <c r="R45" s="13">
        <v>0</v>
      </c>
    </row>
    <row r="46" ht="20.25" spans="1:18">
      <c r="A46" s="9" t="s">
        <v>506</v>
      </c>
      <c r="B46" s="9" t="s">
        <v>507</v>
      </c>
      <c r="C46" s="9">
        <v>3035.801</v>
      </c>
      <c r="D46" s="9">
        <v>3214.177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3.133</v>
      </c>
      <c r="K46" s="14">
        <v>0</v>
      </c>
      <c r="L46" s="13">
        <v>2</v>
      </c>
      <c r="M46" s="13">
        <v>0</v>
      </c>
      <c r="N46" s="13">
        <v>0</v>
      </c>
      <c r="O46" s="13">
        <v>0</v>
      </c>
      <c r="P46" s="13">
        <v>0.467</v>
      </c>
      <c r="Q46" s="13">
        <v>0</v>
      </c>
      <c r="R46" s="13">
        <v>-1</v>
      </c>
    </row>
    <row r="47" ht="20.25" spans="1:18">
      <c r="A47" s="9" t="s">
        <v>508</v>
      </c>
      <c r="B47" s="9" t="s">
        <v>509</v>
      </c>
      <c r="C47" s="9">
        <v>5158.064</v>
      </c>
      <c r="D47" s="9">
        <v>5673.799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3.298</v>
      </c>
      <c r="K47" s="14">
        <v>0</v>
      </c>
      <c r="L47" s="13">
        <v>2</v>
      </c>
      <c r="M47" s="13">
        <v>0</v>
      </c>
      <c r="N47" s="13">
        <v>0</v>
      </c>
      <c r="O47" s="13">
        <v>0</v>
      </c>
      <c r="P47" s="13">
        <v>2.705</v>
      </c>
      <c r="Q47" s="13">
        <v>0</v>
      </c>
      <c r="R47" s="13">
        <v>-1</v>
      </c>
    </row>
    <row r="48" ht="20.25" spans="1:18">
      <c r="A48" s="6" t="s">
        <v>510</v>
      </c>
      <c r="B48" s="6" t="s">
        <v>511</v>
      </c>
      <c r="C48" s="6">
        <v>135.147</v>
      </c>
      <c r="D48" s="6">
        <v>153.007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8.499</v>
      </c>
      <c r="K48" s="14">
        <v>3</v>
      </c>
      <c r="L48" s="13">
        <v>0</v>
      </c>
      <c r="M48" s="13">
        <v>1</v>
      </c>
      <c r="N48" s="13">
        <v>-1</v>
      </c>
      <c r="O48" s="13">
        <v>0</v>
      </c>
      <c r="P48" s="13">
        <v>0.041</v>
      </c>
      <c r="Q48" s="13">
        <v>0</v>
      </c>
      <c r="R48" s="13">
        <v>0</v>
      </c>
    </row>
    <row r="49" ht="20.25" spans="1:18">
      <c r="A49" s="6" t="s">
        <v>512</v>
      </c>
      <c r="B49" s="6" t="s">
        <v>513</v>
      </c>
      <c r="C49" s="6">
        <v>2093.266</v>
      </c>
      <c r="D49" s="6">
        <v>2282.894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7.826</v>
      </c>
      <c r="K49" s="14">
        <v>3</v>
      </c>
      <c r="L49" s="13">
        <v>2</v>
      </c>
      <c r="M49" s="13">
        <v>0</v>
      </c>
      <c r="N49" s="13">
        <v>-1</v>
      </c>
      <c r="O49" s="13">
        <v>0</v>
      </c>
      <c r="P49" s="13">
        <v>-0.783</v>
      </c>
      <c r="Q49" s="13">
        <v>0</v>
      </c>
      <c r="R49" s="13">
        <v>0</v>
      </c>
    </row>
    <row r="50" ht="20.25" spans="1:18">
      <c r="A50" s="6" t="s">
        <v>514</v>
      </c>
      <c r="B50" s="6" t="s">
        <v>515</v>
      </c>
      <c r="C50" s="6">
        <v>2388.769</v>
      </c>
      <c r="D50" s="6">
        <v>2580.827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5.095</v>
      </c>
      <c r="K50" s="14">
        <v>2</v>
      </c>
      <c r="L50" s="13">
        <v>2</v>
      </c>
      <c r="M50" s="13">
        <v>1</v>
      </c>
      <c r="N50" s="13">
        <v>-1</v>
      </c>
      <c r="O50" s="13">
        <v>0</v>
      </c>
      <c r="P50" s="13">
        <v>-1.425</v>
      </c>
      <c r="Q50" s="13">
        <v>0</v>
      </c>
      <c r="R50" s="13">
        <v>0</v>
      </c>
    </row>
    <row r="51" ht="20.25" spans="1:18">
      <c r="A51" s="6" t="s">
        <v>516</v>
      </c>
      <c r="B51" s="6" t="s">
        <v>517</v>
      </c>
      <c r="C51" s="6">
        <v>3708.146</v>
      </c>
      <c r="D51" s="6">
        <v>4320.461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5.717</v>
      </c>
      <c r="K51" s="14">
        <v>1</v>
      </c>
      <c r="L51" s="13">
        <v>2</v>
      </c>
      <c r="M51" s="13">
        <v>0</v>
      </c>
      <c r="N51" s="13">
        <v>0</v>
      </c>
      <c r="O51" s="13">
        <v>0</v>
      </c>
      <c r="P51" s="13">
        <v>-4.691</v>
      </c>
      <c r="Q51" s="13">
        <v>0</v>
      </c>
      <c r="R51" s="13">
        <v>0</v>
      </c>
    </row>
    <row r="52" ht="20.25" spans="1:18">
      <c r="A52" s="6" t="s">
        <v>518</v>
      </c>
      <c r="B52" s="6" t="s">
        <v>519</v>
      </c>
      <c r="C52" s="6">
        <v>1250.695</v>
      </c>
      <c r="D52" s="6">
        <v>1310.066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2.632</v>
      </c>
      <c r="K52" s="14">
        <v>0</v>
      </c>
      <c r="L52" s="13">
        <v>0</v>
      </c>
      <c r="M52" s="13">
        <v>0</v>
      </c>
      <c r="N52" s="13">
        <v>0</v>
      </c>
      <c r="O52" s="13">
        <v>0</v>
      </c>
      <c r="P52" s="13">
        <v>1.874</v>
      </c>
      <c r="Q52" s="13">
        <v>0</v>
      </c>
      <c r="R52" s="13">
        <v>0</v>
      </c>
    </row>
    <row r="53" ht="20.25" spans="1:18">
      <c r="A53" s="6" t="s">
        <v>520</v>
      </c>
      <c r="B53" s="6" t="s">
        <v>521</v>
      </c>
      <c r="C53" s="6">
        <v>6439.393</v>
      </c>
      <c r="D53" s="6">
        <v>7106.781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9.01</v>
      </c>
      <c r="K53" s="14">
        <v>2</v>
      </c>
      <c r="L53" s="13">
        <v>2</v>
      </c>
      <c r="M53" s="13">
        <v>-1</v>
      </c>
      <c r="N53" s="13">
        <v>0</v>
      </c>
      <c r="O53" s="13">
        <v>0</v>
      </c>
      <c r="P53" s="13">
        <v>-5.25</v>
      </c>
      <c r="Q53" s="13">
        <v>0</v>
      </c>
      <c r="R53" s="13">
        <v>0</v>
      </c>
    </row>
    <row r="54" ht="20.25" spans="1:18">
      <c r="A54" s="6" t="s">
        <v>522</v>
      </c>
      <c r="B54" s="6" t="s">
        <v>523</v>
      </c>
      <c r="C54" s="6">
        <v>739.034</v>
      </c>
      <c r="D54" s="6">
        <v>810.222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6.511</v>
      </c>
      <c r="K54" s="14">
        <v>3</v>
      </c>
      <c r="L54" s="13">
        <v>2</v>
      </c>
      <c r="M54" s="13">
        <v>0</v>
      </c>
      <c r="N54" s="13">
        <v>0</v>
      </c>
      <c r="O54" s="13">
        <v>0</v>
      </c>
      <c r="P54" s="13">
        <v>1.106</v>
      </c>
      <c r="Q54" s="13">
        <v>0</v>
      </c>
      <c r="R54" s="13">
        <v>0</v>
      </c>
    </row>
    <row r="55" ht="20.25" spans="1:18">
      <c r="A55" s="6" t="s">
        <v>524</v>
      </c>
      <c r="B55" s="6" t="s">
        <v>525</v>
      </c>
      <c r="C55" s="6">
        <v>1619.109</v>
      </c>
      <c r="D55" s="6">
        <v>1969.624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7.268</v>
      </c>
      <c r="K55" s="14">
        <v>0</v>
      </c>
      <c r="L55" s="13">
        <v>2</v>
      </c>
      <c r="M55" s="13">
        <v>0</v>
      </c>
      <c r="N55" s="13">
        <v>0</v>
      </c>
      <c r="O55" s="13">
        <v>1</v>
      </c>
      <c r="P55" s="13">
        <v>5.325</v>
      </c>
      <c r="Q55" s="13">
        <v>0</v>
      </c>
      <c r="R55" s="13">
        <v>0</v>
      </c>
    </row>
    <row r="56" ht="20.25" spans="1:18">
      <c r="A56" s="6" t="s">
        <v>526</v>
      </c>
      <c r="B56" s="6" t="s">
        <v>527</v>
      </c>
      <c r="C56" s="6">
        <v>2913.385</v>
      </c>
      <c r="D56" s="6">
        <v>3336.956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2.952</v>
      </c>
      <c r="K56" s="14">
        <v>0</v>
      </c>
      <c r="L56" s="13">
        <v>0</v>
      </c>
      <c r="M56" s="13">
        <v>1</v>
      </c>
      <c r="N56" s="13">
        <v>-1</v>
      </c>
      <c r="O56" s="13">
        <v>0</v>
      </c>
      <c r="P56" s="13">
        <v>-5.525</v>
      </c>
      <c r="Q56" s="13">
        <v>0</v>
      </c>
      <c r="R56" s="13">
        <v>0</v>
      </c>
    </row>
    <row r="57" ht="20.25" spans="1:18">
      <c r="A57" s="6" t="s">
        <v>528</v>
      </c>
      <c r="B57" s="6" t="s">
        <v>529</v>
      </c>
      <c r="C57" s="6">
        <v>1054.801</v>
      </c>
      <c r="D57" s="6">
        <v>1420.297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11.658</v>
      </c>
      <c r="K57" s="14">
        <v>0</v>
      </c>
      <c r="L57" s="13">
        <v>2</v>
      </c>
      <c r="M57" s="13">
        <v>0</v>
      </c>
      <c r="N57" s="13">
        <v>0</v>
      </c>
      <c r="O57" s="13">
        <v>1</v>
      </c>
      <c r="P57" s="13">
        <v>6.145</v>
      </c>
      <c r="Q57" s="13">
        <v>0</v>
      </c>
      <c r="R57" s="13">
        <v>-1</v>
      </c>
    </row>
    <row r="58" ht="20.25" spans="1:18">
      <c r="A58" s="6" t="s">
        <v>530</v>
      </c>
      <c r="B58" s="6" t="s">
        <v>531</v>
      </c>
      <c r="C58" s="6">
        <v>6423</v>
      </c>
      <c r="D58" s="6">
        <v>7181.141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9.267</v>
      </c>
      <c r="K58" s="14">
        <v>2</v>
      </c>
      <c r="L58" s="13">
        <v>2</v>
      </c>
      <c r="M58" s="13">
        <v>-1</v>
      </c>
      <c r="N58" s="13">
        <v>0</v>
      </c>
      <c r="O58" s="13">
        <v>0</v>
      </c>
      <c r="P58" s="13">
        <v>-0.898</v>
      </c>
      <c r="Q58" s="13">
        <v>0</v>
      </c>
      <c r="R58" s="13">
        <v>0</v>
      </c>
    </row>
    <row r="59" ht="20.25" spans="1:18">
      <c r="A59" s="6" t="s">
        <v>532</v>
      </c>
      <c r="B59" s="6" t="s">
        <v>533</v>
      </c>
      <c r="C59" s="6">
        <v>757.819</v>
      </c>
      <c r="D59" s="6">
        <v>848.98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5.035</v>
      </c>
      <c r="K59" s="14">
        <v>2</v>
      </c>
      <c r="L59" s="13">
        <v>2</v>
      </c>
      <c r="M59" s="13">
        <v>0</v>
      </c>
      <c r="N59" s="13">
        <v>1</v>
      </c>
      <c r="O59" s="13">
        <v>0</v>
      </c>
      <c r="P59" s="13">
        <v>2.027</v>
      </c>
      <c r="Q59" s="13">
        <v>0</v>
      </c>
      <c r="R59" s="13">
        <v>0</v>
      </c>
    </row>
    <row r="60" ht="20.25" spans="1:18">
      <c r="A60" s="6" t="s">
        <v>534</v>
      </c>
      <c r="B60" s="6" t="s">
        <v>535</v>
      </c>
      <c r="C60" s="6">
        <v>11026.935</v>
      </c>
      <c r="D60" s="6">
        <v>13071.18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1.721</v>
      </c>
      <c r="K60" s="14">
        <v>0</v>
      </c>
      <c r="L60" s="13">
        <v>0</v>
      </c>
      <c r="M60" s="13">
        <v>1</v>
      </c>
      <c r="N60" s="13">
        <v>-1</v>
      </c>
      <c r="O60" s="13">
        <v>0</v>
      </c>
      <c r="P60" s="13">
        <v>11.181</v>
      </c>
      <c r="Q60" s="13">
        <v>0</v>
      </c>
      <c r="R60" s="13">
        <v>0</v>
      </c>
    </row>
    <row r="61" ht="20.25" spans="1:18">
      <c r="A61" s="6" t="s">
        <v>536</v>
      </c>
      <c r="B61" s="6" t="s">
        <v>537</v>
      </c>
      <c r="C61" s="6">
        <v>2679.863</v>
      </c>
      <c r="D61" s="6">
        <v>2905.085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2.974</v>
      </c>
      <c r="K61" s="14">
        <v>0</v>
      </c>
      <c r="L61" s="13">
        <v>2</v>
      </c>
      <c r="M61" s="13">
        <v>0</v>
      </c>
      <c r="N61" s="13">
        <v>0</v>
      </c>
      <c r="O61" s="13">
        <v>0</v>
      </c>
      <c r="P61" s="13">
        <v>-2.128</v>
      </c>
      <c r="Q61" s="13">
        <v>0</v>
      </c>
      <c r="R61" s="13">
        <v>-1</v>
      </c>
    </row>
    <row r="62" ht="20.25" spans="1:18">
      <c r="A62" s="6" t="s">
        <v>538</v>
      </c>
      <c r="B62" s="6" t="s">
        <v>539</v>
      </c>
      <c r="C62" s="6">
        <v>8288.476</v>
      </c>
      <c r="D62" s="6">
        <v>9414.928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10.838</v>
      </c>
      <c r="K62" s="14">
        <v>4</v>
      </c>
      <c r="L62" s="13">
        <v>2</v>
      </c>
      <c r="M62" s="13">
        <v>-1</v>
      </c>
      <c r="N62" s="13">
        <v>0</v>
      </c>
      <c r="O62" s="13">
        <v>0</v>
      </c>
      <c r="P62" s="13">
        <v>-12.157</v>
      </c>
      <c r="Q62" s="13">
        <v>0</v>
      </c>
      <c r="R62" s="13">
        <v>0</v>
      </c>
    </row>
    <row r="63" ht="20.25" spans="1:18">
      <c r="A63" s="6" t="s">
        <v>540</v>
      </c>
      <c r="B63" s="6" t="s">
        <v>541</v>
      </c>
      <c r="C63" s="6">
        <v>6189.116</v>
      </c>
      <c r="D63" s="6">
        <v>6907.959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10.172</v>
      </c>
      <c r="K63" s="14">
        <v>3</v>
      </c>
      <c r="L63" s="13">
        <v>2</v>
      </c>
      <c r="M63" s="13">
        <v>-1</v>
      </c>
      <c r="N63" s="13">
        <v>0</v>
      </c>
      <c r="O63" s="13">
        <v>0</v>
      </c>
      <c r="P63" s="13">
        <v>-2.037</v>
      </c>
      <c r="Q63" s="13">
        <v>0</v>
      </c>
      <c r="R63" s="13">
        <v>0</v>
      </c>
    </row>
    <row r="64" ht="20.25" spans="1:18">
      <c r="A64" s="6" t="s">
        <v>542</v>
      </c>
      <c r="B64" s="6" t="s">
        <v>543</v>
      </c>
      <c r="C64" s="6">
        <v>3473.761</v>
      </c>
      <c r="D64" s="6">
        <v>3566.353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2.175</v>
      </c>
      <c r="K64" s="14">
        <v>2</v>
      </c>
      <c r="L64" s="13">
        <v>2</v>
      </c>
      <c r="M64" s="13">
        <v>0</v>
      </c>
      <c r="N64" s="13">
        <v>-1</v>
      </c>
      <c r="O64" s="13">
        <v>0</v>
      </c>
      <c r="P64" s="13">
        <v>-4.08</v>
      </c>
      <c r="Q64" s="13">
        <v>0</v>
      </c>
      <c r="R64" s="13">
        <v>0</v>
      </c>
    </row>
    <row r="65" ht="20.25" spans="1:18">
      <c r="A65" s="6" t="s">
        <v>544</v>
      </c>
      <c r="B65" s="6" t="s">
        <v>545</v>
      </c>
      <c r="C65" s="6">
        <v>4546.035</v>
      </c>
      <c r="D65" s="6">
        <v>5190.886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11.019</v>
      </c>
      <c r="K65" s="14">
        <v>4</v>
      </c>
      <c r="L65" s="13">
        <v>2</v>
      </c>
      <c r="M65" s="13">
        <v>-1</v>
      </c>
      <c r="N65" s="13">
        <v>1</v>
      </c>
      <c r="O65" s="13">
        <v>0</v>
      </c>
      <c r="P65" s="13">
        <v>13.59</v>
      </c>
      <c r="Q65" s="13">
        <v>0</v>
      </c>
      <c r="R65" s="13">
        <v>0</v>
      </c>
    </row>
    <row r="66" ht="20.25" spans="1:18">
      <c r="A66" s="6" t="s">
        <v>546</v>
      </c>
      <c r="B66" s="6" t="s">
        <v>547</v>
      </c>
      <c r="C66" s="6">
        <v>8564.805</v>
      </c>
      <c r="D66" s="6">
        <v>9889.485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10.015</v>
      </c>
      <c r="K66" s="14">
        <v>4</v>
      </c>
      <c r="L66" s="13">
        <v>2</v>
      </c>
      <c r="M66" s="13">
        <v>0</v>
      </c>
      <c r="N66" s="13">
        <v>1</v>
      </c>
      <c r="O66" s="13">
        <v>0</v>
      </c>
      <c r="P66" s="13">
        <v>-13.886</v>
      </c>
      <c r="Q66" s="13">
        <v>0</v>
      </c>
      <c r="R66" s="13">
        <v>0</v>
      </c>
    </row>
    <row r="67" ht="20.25" spans="1:18">
      <c r="A67" s="6" t="s">
        <v>548</v>
      </c>
      <c r="B67" s="6" t="s">
        <v>549</v>
      </c>
      <c r="C67" s="6">
        <v>8865.029</v>
      </c>
      <c r="D67" s="6">
        <v>11233.97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0.949</v>
      </c>
      <c r="K67" s="14">
        <v>0</v>
      </c>
      <c r="L67" s="13">
        <v>0</v>
      </c>
      <c r="M67" s="13">
        <v>0</v>
      </c>
      <c r="N67" s="13">
        <v>0</v>
      </c>
      <c r="O67" s="13">
        <v>0</v>
      </c>
      <c r="P67" s="13">
        <v>8.19</v>
      </c>
      <c r="Q67" s="13">
        <v>0</v>
      </c>
      <c r="R67" s="13">
        <v>1</v>
      </c>
    </row>
    <row r="68" ht="20.25" spans="1:18">
      <c r="A68" s="6" t="s">
        <v>550</v>
      </c>
      <c r="B68" s="6" t="s">
        <v>551</v>
      </c>
      <c r="C68" s="6">
        <v>19388.654</v>
      </c>
      <c r="D68" s="6">
        <v>20614.572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5.49</v>
      </c>
      <c r="K68" s="14">
        <v>1</v>
      </c>
      <c r="L68" s="13">
        <v>2</v>
      </c>
      <c r="M68" s="13">
        <v>1</v>
      </c>
      <c r="N68" s="13">
        <v>-1</v>
      </c>
      <c r="O68" s="13">
        <v>0</v>
      </c>
      <c r="P68" s="13">
        <v>-16.417</v>
      </c>
      <c r="Q68" s="13">
        <v>0</v>
      </c>
      <c r="R68" s="13">
        <v>0</v>
      </c>
    </row>
    <row r="69" ht="20.25" spans="1:18">
      <c r="A69" s="6" t="s">
        <v>552</v>
      </c>
      <c r="B69" s="6" t="s">
        <v>553</v>
      </c>
      <c r="C69" s="6">
        <v>1035.924</v>
      </c>
      <c r="D69" s="6">
        <v>1320.635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3.992</v>
      </c>
      <c r="K69" s="14">
        <v>0</v>
      </c>
      <c r="L69" s="13">
        <v>2</v>
      </c>
      <c r="M69" s="13">
        <v>0</v>
      </c>
      <c r="N69" s="13">
        <v>-1</v>
      </c>
      <c r="O69" s="13">
        <v>0</v>
      </c>
      <c r="P69" s="13">
        <v>2.712</v>
      </c>
      <c r="Q69" s="13">
        <v>0</v>
      </c>
      <c r="R69" s="13">
        <v>0</v>
      </c>
    </row>
    <row r="70" ht="20.25" spans="1:18">
      <c r="A70" s="6" t="s">
        <v>554</v>
      </c>
      <c r="B70" s="6" t="s">
        <v>555</v>
      </c>
      <c r="C70" s="6">
        <v>2395.6</v>
      </c>
      <c r="D70" s="6">
        <v>3103.491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13.14</v>
      </c>
      <c r="K70" s="14">
        <v>2</v>
      </c>
      <c r="L70" s="13">
        <v>0</v>
      </c>
      <c r="M70" s="13">
        <v>1</v>
      </c>
      <c r="N70" s="13">
        <v>-1</v>
      </c>
      <c r="O70" s="13">
        <v>0</v>
      </c>
      <c r="P70" s="13">
        <v>1.476</v>
      </c>
      <c r="Q70" s="13">
        <v>0</v>
      </c>
      <c r="R70" s="13">
        <v>0</v>
      </c>
    </row>
    <row r="71" ht="20.25" spans="1:18">
      <c r="A71" s="6" t="s">
        <v>556</v>
      </c>
      <c r="B71" s="6" t="s">
        <v>557</v>
      </c>
      <c r="C71" s="6">
        <v>2038.087</v>
      </c>
      <c r="D71" s="6">
        <v>2411.546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12.939</v>
      </c>
      <c r="K71" s="14">
        <v>3</v>
      </c>
      <c r="L71" s="13">
        <v>2</v>
      </c>
      <c r="M71" s="13">
        <v>0</v>
      </c>
      <c r="N71" s="13">
        <v>0</v>
      </c>
      <c r="O71" s="13">
        <v>0</v>
      </c>
      <c r="P71" s="13">
        <v>-1.54</v>
      </c>
      <c r="Q71" s="13">
        <v>0</v>
      </c>
      <c r="R71" s="13">
        <v>0</v>
      </c>
    </row>
    <row r="72" ht="20.25" spans="1:18">
      <c r="A72" s="6" t="s">
        <v>558</v>
      </c>
      <c r="B72" s="6" t="s">
        <v>559</v>
      </c>
      <c r="C72" s="6">
        <v>8844.884</v>
      </c>
      <c r="D72" s="6">
        <v>9843.636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5.946</v>
      </c>
      <c r="K72" s="14">
        <v>4</v>
      </c>
      <c r="L72" s="13">
        <v>2</v>
      </c>
      <c r="M72" s="13">
        <v>-1</v>
      </c>
      <c r="N72" s="13">
        <v>1</v>
      </c>
      <c r="O72" s="13">
        <v>0</v>
      </c>
      <c r="P72" s="13">
        <v>-10.061</v>
      </c>
      <c r="Q72" s="13">
        <v>0</v>
      </c>
      <c r="R72" s="13">
        <v>0</v>
      </c>
    </row>
    <row r="73" ht="20.25" spans="1:18">
      <c r="A73" s="6" t="s">
        <v>560</v>
      </c>
      <c r="B73" s="6" t="s">
        <v>561</v>
      </c>
      <c r="C73" s="6">
        <v>7696.043</v>
      </c>
      <c r="D73" s="6">
        <v>8183.263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4.516</v>
      </c>
      <c r="K73" s="14">
        <v>3</v>
      </c>
      <c r="L73" s="13">
        <v>0</v>
      </c>
      <c r="M73" s="13">
        <v>0</v>
      </c>
      <c r="N73" s="13">
        <v>1</v>
      </c>
      <c r="O73" s="13">
        <v>0</v>
      </c>
      <c r="P73" s="13">
        <v>-3.899</v>
      </c>
      <c r="Q73" s="13">
        <v>0</v>
      </c>
      <c r="R73" s="13">
        <v>0</v>
      </c>
    </row>
    <row r="74" ht="20.25" spans="1:18">
      <c r="A74" s="6" t="s">
        <v>562</v>
      </c>
      <c r="B74" s="6" t="s">
        <v>563</v>
      </c>
      <c r="C74" s="6">
        <v>5667.564</v>
      </c>
      <c r="D74" s="6">
        <v>6406.713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9.449</v>
      </c>
      <c r="K74" s="14">
        <v>2</v>
      </c>
      <c r="L74" s="13">
        <v>2</v>
      </c>
      <c r="M74" s="13">
        <v>0</v>
      </c>
      <c r="N74" s="13">
        <v>0</v>
      </c>
      <c r="O74" s="13">
        <v>0</v>
      </c>
      <c r="P74" s="13">
        <v>-7.068</v>
      </c>
      <c r="Q74" s="13">
        <v>0</v>
      </c>
      <c r="R74" s="13">
        <v>0</v>
      </c>
    </row>
    <row r="75" ht="20.25" spans="1:18">
      <c r="A75" s="6" t="s">
        <v>564</v>
      </c>
      <c r="B75" s="6" t="s">
        <v>565</v>
      </c>
      <c r="C75" s="6">
        <v>2242.509</v>
      </c>
      <c r="D75" s="6">
        <v>2821.127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19.91</v>
      </c>
      <c r="K75" s="14">
        <v>4</v>
      </c>
      <c r="L75" s="13">
        <v>0</v>
      </c>
      <c r="M75" s="13">
        <v>0</v>
      </c>
      <c r="N75" s="13">
        <v>0</v>
      </c>
      <c r="O75" s="13">
        <v>0</v>
      </c>
      <c r="P75" s="13">
        <v>-32.71</v>
      </c>
      <c r="Q75" s="13">
        <v>0</v>
      </c>
      <c r="R75" s="13">
        <v>0</v>
      </c>
    </row>
    <row r="76" ht="20.25" spans="1:18">
      <c r="A76" s="6" t="s">
        <v>566</v>
      </c>
      <c r="B76" s="6" t="s">
        <v>567</v>
      </c>
      <c r="C76" s="6">
        <v>2254.188</v>
      </c>
      <c r="D76" s="6">
        <v>2528.118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1.262</v>
      </c>
      <c r="K76" s="14">
        <v>1</v>
      </c>
      <c r="L76" s="13">
        <v>2</v>
      </c>
      <c r="M76" s="13">
        <v>0</v>
      </c>
      <c r="N76" s="13">
        <v>0</v>
      </c>
      <c r="O76" s="13">
        <v>0</v>
      </c>
      <c r="P76" s="13">
        <v>-1.405</v>
      </c>
      <c r="Q76" s="13">
        <v>0</v>
      </c>
      <c r="R76" s="13">
        <v>0</v>
      </c>
    </row>
    <row r="77" ht="20.25" spans="1:18">
      <c r="A77" s="6" t="s">
        <v>568</v>
      </c>
      <c r="B77" s="6" t="s">
        <v>569</v>
      </c>
      <c r="C77" s="6">
        <v>1142.974</v>
      </c>
      <c r="D77" s="6">
        <v>1337.977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6.62</v>
      </c>
      <c r="K77" s="14">
        <v>0</v>
      </c>
      <c r="L77" s="13">
        <v>2</v>
      </c>
      <c r="M77" s="13">
        <v>0</v>
      </c>
      <c r="N77" s="13">
        <v>0</v>
      </c>
      <c r="O77" s="13">
        <v>0</v>
      </c>
      <c r="P77" s="13">
        <v>3.611</v>
      </c>
      <c r="Q77" s="13">
        <v>0</v>
      </c>
      <c r="R77" s="13">
        <v>0</v>
      </c>
    </row>
    <row r="78" ht="20.25" spans="1:18">
      <c r="A78" s="6" t="s">
        <v>570</v>
      </c>
      <c r="B78" s="6" t="s">
        <v>571</v>
      </c>
      <c r="C78" s="6">
        <v>5360.228</v>
      </c>
      <c r="D78" s="6">
        <v>5858.715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5.296</v>
      </c>
      <c r="K78" s="14">
        <v>3</v>
      </c>
      <c r="L78" s="13">
        <v>2</v>
      </c>
      <c r="M78" s="13">
        <v>0</v>
      </c>
      <c r="N78" s="13">
        <v>1</v>
      </c>
      <c r="O78" s="13">
        <v>0</v>
      </c>
      <c r="P78" s="13">
        <v>1.626</v>
      </c>
      <c r="Q78" s="13">
        <v>0</v>
      </c>
      <c r="R78" s="13">
        <v>0</v>
      </c>
    </row>
    <row r="79" ht="20.25" spans="1:18">
      <c r="A79" s="6" t="s">
        <v>572</v>
      </c>
      <c r="B79" s="6" t="s">
        <v>573</v>
      </c>
      <c r="C79" s="6">
        <v>5655.45</v>
      </c>
      <c r="D79" s="6">
        <v>6068.445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3.688</v>
      </c>
      <c r="K79" s="14">
        <v>1</v>
      </c>
      <c r="L79" s="13">
        <v>2</v>
      </c>
      <c r="M79" s="13">
        <v>0</v>
      </c>
      <c r="N79" s="13">
        <v>1</v>
      </c>
      <c r="O79" s="13">
        <v>0</v>
      </c>
      <c r="P79" s="13">
        <v>5.024</v>
      </c>
      <c r="Q79" s="13">
        <v>0</v>
      </c>
      <c r="R79" s="13">
        <v>1</v>
      </c>
    </row>
    <row r="80" ht="20.25" spans="1:18">
      <c r="A80" s="6" t="s">
        <v>574</v>
      </c>
      <c r="B80" s="6" t="s">
        <v>575</v>
      </c>
      <c r="C80" s="6">
        <v>5137.742</v>
      </c>
      <c r="D80" s="6">
        <v>5444.17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1.689</v>
      </c>
      <c r="K80" s="14">
        <v>1</v>
      </c>
      <c r="L80" s="13">
        <v>2</v>
      </c>
      <c r="M80" s="13">
        <v>0</v>
      </c>
      <c r="N80" s="13">
        <v>0</v>
      </c>
      <c r="O80" s="13">
        <v>0</v>
      </c>
      <c r="P80" s="13">
        <v>5.277</v>
      </c>
      <c r="Q80" s="13">
        <v>0</v>
      </c>
      <c r="R80" s="13">
        <v>0</v>
      </c>
    </row>
    <row r="81" ht="20.25" spans="1:18">
      <c r="A81" s="6" t="s">
        <v>576</v>
      </c>
      <c r="B81" s="6" t="s">
        <v>577</v>
      </c>
      <c r="C81" s="6">
        <v>2972.018</v>
      </c>
      <c r="D81" s="6">
        <v>3698.927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2.557</v>
      </c>
      <c r="K81" s="14">
        <v>4</v>
      </c>
      <c r="L81" s="13">
        <v>1</v>
      </c>
      <c r="M81" s="13">
        <v>0</v>
      </c>
      <c r="N81" s="13">
        <v>0</v>
      </c>
      <c r="O81" s="13">
        <v>0</v>
      </c>
      <c r="P81" s="13">
        <v>-0.703</v>
      </c>
      <c r="Q81" s="13">
        <v>0</v>
      </c>
      <c r="R81" s="13">
        <v>-1</v>
      </c>
    </row>
    <row r="82" ht="20.25" spans="1:18">
      <c r="A82" s="6" t="s">
        <v>578</v>
      </c>
      <c r="B82" s="6" t="s">
        <v>579</v>
      </c>
      <c r="C82" s="6">
        <v>4331.068</v>
      </c>
      <c r="D82" s="6">
        <v>4737.804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8.065</v>
      </c>
      <c r="K82" s="14">
        <v>3</v>
      </c>
      <c r="L82" s="13">
        <v>2</v>
      </c>
      <c r="M82" s="13">
        <v>0</v>
      </c>
      <c r="N82" s="13">
        <v>0</v>
      </c>
      <c r="O82" s="13">
        <v>0</v>
      </c>
      <c r="P82" s="13">
        <v>-1.164</v>
      </c>
      <c r="Q82" s="13">
        <v>0</v>
      </c>
      <c r="R82" s="13">
        <v>1</v>
      </c>
    </row>
    <row r="83" ht="20.25" spans="1:18">
      <c r="A83" s="6" t="s">
        <v>580</v>
      </c>
      <c r="B83" s="6" t="s">
        <v>581</v>
      </c>
      <c r="C83" s="6">
        <v>2900.961</v>
      </c>
      <c r="D83" s="6">
        <v>3108.11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5.629</v>
      </c>
      <c r="K83" s="14">
        <v>3</v>
      </c>
      <c r="L83" s="13">
        <v>2</v>
      </c>
      <c r="M83" s="13">
        <v>0</v>
      </c>
      <c r="N83" s="13">
        <v>0</v>
      </c>
      <c r="O83" s="13">
        <v>0</v>
      </c>
      <c r="P83" s="13">
        <v>3.749</v>
      </c>
      <c r="Q83" s="13">
        <v>0</v>
      </c>
      <c r="R83" s="13">
        <v>1</v>
      </c>
    </row>
    <row r="84" ht="20.25" spans="1:18">
      <c r="A84" s="6" t="s">
        <v>582</v>
      </c>
      <c r="B84" s="6" t="s">
        <v>583</v>
      </c>
      <c r="C84" s="6">
        <v>107.37</v>
      </c>
      <c r="D84" s="6">
        <v>108.563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0.868</v>
      </c>
      <c r="K84" s="14">
        <v>3</v>
      </c>
      <c r="L84" s="13">
        <v>2</v>
      </c>
      <c r="M84" s="13">
        <v>0</v>
      </c>
      <c r="N84" s="13">
        <v>0</v>
      </c>
      <c r="O84" s="13">
        <v>0</v>
      </c>
      <c r="P84" s="13">
        <v>-0.005</v>
      </c>
      <c r="Q84" s="13">
        <v>0</v>
      </c>
      <c r="R84" s="13">
        <v>0</v>
      </c>
    </row>
    <row r="85" ht="20.25" spans="1:18">
      <c r="A85" s="6" t="s">
        <v>584</v>
      </c>
      <c r="B85" s="6" t="s">
        <v>585</v>
      </c>
      <c r="C85" s="6">
        <v>105.48</v>
      </c>
      <c r="D85" s="6">
        <v>106.224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0.387</v>
      </c>
      <c r="K85" s="14">
        <v>3</v>
      </c>
      <c r="L85" s="13">
        <v>2</v>
      </c>
      <c r="M85" s="13">
        <v>0</v>
      </c>
      <c r="N85" s="13">
        <v>0</v>
      </c>
      <c r="O85" s="13">
        <v>0</v>
      </c>
      <c r="P85" s="13">
        <v>-0.009</v>
      </c>
      <c r="Q85" s="13">
        <v>0</v>
      </c>
      <c r="R85" s="13">
        <v>0</v>
      </c>
    </row>
    <row r="86" ht="20.25" spans="1:18">
      <c r="A86" s="6" t="s">
        <v>586</v>
      </c>
      <c r="B86" s="6" t="s">
        <v>587</v>
      </c>
      <c r="C86" s="6">
        <v>111.553</v>
      </c>
      <c r="D86" s="6">
        <v>116.838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0.328</v>
      </c>
      <c r="K86" s="14">
        <v>1</v>
      </c>
      <c r="L86" s="13">
        <v>0</v>
      </c>
      <c r="M86" s="13">
        <v>0</v>
      </c>
      <c r="N86" s="13">
        <v>0</v>
      </c>
      <c r="O86" s="13">
        <v>0</v>
      </c>
      <c r="P86" s="13">
        <v>-0.066</v>
      </c>
      <c r="Q86" s="13">
        <v>0</v>
      </c>
      <c r="R86" s="13">
        <v>0</v>
      </c>
    </row>
    <row r="87" ht="20.25" spans="1:18">
      <c r="A87" s="6" t="s">
        <v>588</v>
      </c>
      <c r="B87" s="6" t="s">
        <v>589</v>
      </c>
      <c r="C87" s="6">
        <v>102.255</v>
      </c>
      <c r="D87" s="6">
        <v>102.559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0.136</v>
      </c>
      <c r="K87" s="14">
        <v>1</v>
      </c>
      <c r="L87" s="13">
        <v>1</v>
      </c>
      <c r="M87" s="13">
        <v>0</v>
      </c>
      <c r="N87" s="13">
        <v>0</v>
      </c>
      <c r="O87" s="13">
        <v>0</v>
      </c>
      <c r="P87" s="13">
        <v>-0.001</v>
      </c>
      <c r="Q87" s="13">
        <v>0</v>
      </c>
      <c r="R87" s="13">
        <v>-1</v>
      </c>
    </row>
    <row r="88" ht="20.25" spans="1:18">
      <c r="A88" s="6" t="s">
        <v>590</v>
      </c>
      <c r="B88" s="6" t="s">
        <v>591</v>
      </c>
      <c r="C88" s="6">
        <v>907.067</v>
      </c>
      <c r="D88" s="6">
        <v>1276.142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26.074</v>
      </c>
      <c r="K88" s="14">
        <v>2</v>
      </c>
      <c r="L88" s="13">
        <v>0</v>
      </c>
      <c r="M88" s="13">
        <v>0</v>
      </c>
      <c r="N88" s="13">
        <v>1</v>
      </c>
      <c r="O88" s="13">
        <v>0</v>
      </c>
      <c r="P88" s="13">
        <v>1.14</v>
      </c>
      <c r="Q88" s="13">
        <v>0</v>
      </c>
      <c r="R88" s="13">
        <v>0</v>
      </c>
    </row>
    <row r="89" ht="20.25" spans="1:18">
      <c r="A89" s="6" t="s">
        <v>592</v>
      </c>
      <c r="B89" s="6" t="s">
        <v>593</v>
      </c>
      <c r="C89" s="6">
        <v>2897.278</v>
      </c>
      <c r="D89" s="6">
        <v>3433.338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13.669</v>
      </c>
      <c r="K89" s="14">
        <v>2</v>
      </c>
      <c r="L89" s="13">
        <v>2</v>
      </c>
      <c r="M89" s="13">
        <v>0</v>
      </c>
      <c r="N89" s="13">
        <v>0</v>
      </c>
      <c r="O89" s="13">
        <v>0</v>
      </c>
      <c r="P89" s="13">
        <v>3.45</v>
      </c>
      <c r="Q89" s="13">
        <v>0</v>
      </c>
      <c r="R89" s="13">
        <v>0</v>
      </c>
    </row>
    <row r="90" ht="20.25" spans="1:18">
      <c r="A90" s="6" t="s">
        <v>594</v>
      </c>
      <c r="B90" s="6" t="s">
        <v>595</v>
      </c>
      <c r="C90" s="6">
        <v>423.719</v>
      </c>
      <c r="D90" s="6">
        <v>491.905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9.847</v>
      </c>
      <c r="K90" s="14">
        <v>1</v>
      </c>
      <c r="L90" s="13">
        <v>2</v>
      </c>
      <c r="M90" s="13">
        <v>0</v>
      </c>
      <c r="N90" s="13">
        <v>0</v>
      </c>
      <c r="O90" s="13">
        <v>0</v>
      </c>
      <c r="P90" s="13">
        <v>-0.886</v>
      </c>
      <c r="Q90" s="13">
        <v>0</v>
      </c>
      <c r="R90" s="13">
        <v>0</v>
      </c>
    </row>
    <row r="91" ht="20.25" spans="1:18">
      <c r="A91" s="6" t="s">
        <v>596</v>
      </c>
      <c r="B91" s="6" t="s">
        <v>597</v>
      </c>
      <c r="C91" s="6">
        <v>8284.843</v>
      </c>
      <c r="D91" s="6">
        <v>9560.749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6.386</v>
      </c>
      <c r="K91" s="14">
        <v>2</v>
      </c>
      <c r="L91" s="13">
        <v>0</v>
      </c>
      <c r="M91" s="13">
        <v>0</v>
      </c>
      <c r="N91" s="13">
        <v>1</v>
      </c>
      <c r="O91" s="13">
        <v>0</v>
      </c>
      <c r="P91" s="13">
        <v>-2.083</v>
      </c>
      <c r="Q91" s="13">
        <v>0</v>
      </c>
      <c r="R91" s="13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2026-01-31T08:05:48Z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8A0E5816276D4EE8AF8BF6CF9E3CF812_13</vt:lpwstr>
  </property>
  <property fmtid="{D5CDD505-2E9C-101B-9397-08002B2CF9AE}" pid="3" name="KSOProductBuildVer">
    <vt:lpwstr>2052-12.1.0.15712</vt:lpwstr>
  </property>
</Properties>
</file>