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<sst xmlns="http://schemas.openxmlformats.org/spreadsheetml/2006/main" count="454" uniqueCount="415">
  <si>
    <t>强转弱</t>
  </si>
  <si>
    <t>弱转强</t>
  </si>
  <si>
    <t>代码</t>
  </si>
  <si>
    <t>简称</t>
  </si>
  <si>
    <t>总市值</t>
  </si>
  <si>
    <t>科创板次新</t>
  </si>
  <si>
    <t>10167.04亿</t>
  </si>
  <si>
    <t>全指金融</t>
  </si>
  <si>
    <t>183457.52亿</t>
  </si>
  <si>
    <t>山西板块</t>
  </si>
  <si>
    <t>7994.70亿</t>
  </si>
  <si>
    <t>全指可选</t>
  </si>
  <si>
    <t>55233.14亿</t>
  </si>
  <si>
    <t>传媒娱乐</t>
  </si>
  <si>
    <t>7099.02亿</t>
  </si>
  <si>
    <t>医药</t>
  </si>
  <si>
    <t>43787.21亿</t>
  </si>
  <si>
    <t>外骨骼机器人</t>
  </si>
  <si>
    <t>3349.97亿</t>
  </si>
  <si>
    <t>户数增加</t>
  </si>
  <si>
    <t>35968.43亿</t>
  </si>
  <si>
    <t>知识付费</t>
  </si>
  <si>
    <t>2570.03亿</t>
  </si>
  <si>
    <t>软件服务</t>
  </si>
  <si>
    <t>33317.25亿</t>
  </si>
  <si>
    <t>日用化工</t>
  </si>
  <si>
    <t>1598.77亿</t>
  </si>
  <si>
    <t>电力</t>
  </si>
  <si>
    <t>32923.97亿</t>
  </si>
  <si>
    <t>Ｂ股指数</t>
  </si>
  <si>
    <t>655.17亿</t>
  </si>
  <si>
    <t>ChatGPT概念</t>
  </si>
  <si>
    <t>22867.74亿</t>
  </si>
  <si>
    <t>国证基建</t>
  </si>
  <si>
    <t>--</t>
  </si>
  <si>
    <t>基因概念</t>
  </si>
  <si>
    <t>17209.37亿</t>
  </si>
  <si>
    <t>食品饮料</t>
  </si>
  <si>
    <t>17152.95亿</t>
  </si>
  <si>
    <t>中小银行</t>
  </si>
  <si>
    <t>15723.16亿</t>
  </si>
  <si>
    <t>国资云</t>
  </si>
  <si>
    <t>15713.94亿</t>
  </si>
  <si>
    <t>重庆板块</t>
  </si>
  <si>
    <t>12158.71亿</t>
  </si>
  <si>
    <t>近端次新</t>
  </si>
  <si>
    <t>11157.10亿</t>
  </si>
  <si>
    <t>房地产</t>
  </si>
  <si>
    <t>11092.08亿</t>
  </si>
  <si>
    <t>商业连锁</t>
  </si>
  <si>
    <t>10215.26亿</t>
  </si>
  <si>
    <t>智谱AI</t>
  </si>
  <si>
    <t>10097.11亿</t>
  </si>
  <si>
    <t>融资增加</t>
  </si>
  <si>
    <t>8759.14亿</t>
  </si>
  <si>
    <t>北证50</t>
  </si>
  <si>
    <t>8526.78亿</t>
  </si>
  <si>
    <t>短剧游戏</t>
  </si>
  <si>
    <t>8465.54亿</t>
  </si>
  <si>
    <t>维生素</t>
  </si>
  <si>
    <t>7940.25亿</t>
  </si>
  <si>
    <t>仓储物流</t>
  </si>
  <si>
    <t>7387.11亿</t>
  </si>
  <si>
    <t>血氧仪</t>
  </si>
  <si>
    <t>6608.35亿</t>
  </si>
  <si>
    <t>远程办公</t>
  </si>
  <si>
    <t>6418.76亿</t>
  </si>
  <si>
    <t>数据确权</t>
  </si>
  <si>
    <t>6384.10亿</t>
  </si>
  <si>
    <t>拟增持</t>
  </si>
  <si>
    <t>4996.93亿</t>
  </si>
  <si>
    <t>船舶</t>
  </si>
  <si>
    <t>4801.42亿</t>
  </si>
  <si>
    <t>鸡肉</t>
  </si>
  <si>
    <t>3130.01亿</t>
  </si>
  <si>
    <t>文教休闲</t>
  </si>
  <si>
    <t>2962.47亿</t>
  </si>
  <si>
    <t>水务</t>
  </si>
  <si>
    <t>1432.39亿</t>
  </si>
  <si>
    <t>分散染料</t>
  </si>
  <si>
    <t>1296.92亿</t>
  </si>
  <si>
    <t>酒店餐饮</t>
  </si>
  <si>
    <t>689.36亿</t>
  </si>
  <si>
    <t>公共交通</t>
  </si>
  <si>
    <t>386.40亿</t>
  </si>
  <si>
    <t>在线消费</t>
  </si>
  <si>
    <t>深证红利</t>
  </si>
  <si>
    <t>国证红利</t>
  </si>
  <si>
    <t>区块链50</t>
  </si>
  <si>
    <t>科创生物</t>
  </si>
  <si>
    <t>基金指数</t>
  </si>
  <si>
    <t>深主板50</t>
  </si>
  <si>
    <t>投资时钟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</si>
  <si>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</si>
  <si>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</si>
  <si>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</si>
  <si>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</si>
  <si>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</si>
  <si>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</si>
  <si>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</si>
  <si>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</si>
  <si>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</si>
  <si>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</si>
  <si>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</si>
  <si>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</si>
  <si>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</si>
  <si>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</si>
  <si>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</si>
  <si>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</si>
  <si>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</si>
  <si>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</si>
  <si>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</si>
  <si>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</si>
  <si>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</si>
  <si>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电信等权</t>
  </si>
  <si>
    <t>百发100</t>
  </si>
  <si>
    <t>综企指数</t>
  </si>
  <si>
    <t>专精特新</t>
  </si>
  <si>
    <t>深新基建</t>
  </si>
  <si>
    <t>环渤海</t>
  </si>
  <si>
    <t>创业高贝</t>
  </si>
  <si>
    <t>企债指数</t>
  </si>
  <si>
    <t>沪公司债</t>
  </si>
  <si>
    <t>180资源</t>
  </si>
  <si>
    <t>上证海外</t>
  </si>
  <si>
    <t>上证周期</t>
  </si>
  <si>
    <t>材料等权</t>
  </si>
  <si>
    <t>资源50</t>
  </si>
  <si>
    <t>上证上游</t>
  </si>
  <si>
    <t>5年信用</t>
  </si>
  <si>
    <t>380工业</t>
  </si>
  <si>
    <t>信用100</t>
  </si>
  <si>
    <t>A股资源</t>
  </si>
  <si>
    <t>细分有色</t>
  </si>
  <si>
    <t>细分化工</t>
  </si>
  <si>
    <t>有色金属</t>
  </si>
  <si>
    <t>500原料</t>
  </si>
  <si>
    <t>500工业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</si>
  <si>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</si>
  <si>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</si>
  <si>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</si>
  <si>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</si>
  <si>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</si>
  <si>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</si>
  <si>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</si>
  <si>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大宗商品</t>
  </si>
  <si>
    <t>全指材料</t>
  </si>
  <si>
    <t>全指通信</t>
  </si>
  <si>
    <t>制造指数</t>
  </si>
  <si>
    <t>创业数字</t>
  </si>
  <si>
    <t>深小巨人</t>
  </si>
  <si>
    <t>创质量</t>
  </si>
  <si>
    <t>碳中和债</t>
  </si>
  <si>
    <t>创精选88</t>
  </si>
  <si>
    <t>民企发展</t>
  </si>
  <si>
    <t>深信中高</t>
  </si>
  <si>
    <t>深信中低</t>
  </si>
  <si>
    <t>深信用债</t>
  </si>
  <si>
    <t>资源优势</t>
  </si>
  <si>
    <t>成长40</t>
  </si>
  <si>
    <t>国证粮食</t>
  </si>
  <si>
    <t>1000材料</t>
  </si>
  <si>
    <t>国证通信</t>
  </si>
  <si>
    <t>国证有色</t>
  </si>
  <si>
    <t>大盘低波</t>
  </si>
  <si>
    <t>苏州率先</t>
  </si>
  <si>
    <t>I100</t>
  </si>
  <si>
    <t>专利领先</t>
  </si>
  <si>
    <t>新丝路</t>
  </si>
  <si>
    <t>国证油气</t>
  </si>
  <si>
    <t>深证材料</t>
  </si>
  <si>
    <t>深证电信</t>
  </si>
  <si>
    <t>深证装备</t>
  </si>
  <si>
    <t>深证大宗</t>
  </si>
  <si>
    <t>深证GDP</t>
  </si>
  <si>
    <t>深成能源</t>
  </si>
  <si>
    <t>深成材料</t>
  </si>
  <si>
    <t>深成电信</t>
  </si>
  <si>
    <t>深证创投</t>
  </si>
  <si>
    <t>深证上游</t>
  </si>
  <si>
    <t>保险主题</t>
  </si>
  <si>
    <t>中证国安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</si>
  <si>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</si>
  <si>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</si>
  <si>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</si>
  <si>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</si>
  <si>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</si>
  <si>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</si>
  <si>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</si>
  <si>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通用航空</t>
  </si>
  <si>
    <t>地产指数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</si>
  <si>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</si>
  <si>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</si>
  <si>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</si>
  <si>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</si>
  <si>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</si>
  <si>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</si>
  <si>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</si>
  <si>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</si>
  <si>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</si>
  <si>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</si>
  <si>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</si>
  <si>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</si>
  <si>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</si>
  <si>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</si>
  <si>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</si>
  <si>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</si>
  <si>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</si>
  <si>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</si>
  <si>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</si>
  <si>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</si>
  <si>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</si>
  <si>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</si>
  <si>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成份Ｂ指</t>
  </si>
  <si>
    <t>深证Ｂ指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</si>
  <si>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</si>
  <si>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</si>
  <si>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</si>
  <si>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</si>
  <si>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</si>
  <si>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</si>
  <si>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</si>
  <si>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</si>
  <si>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</si>
  <si>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</si>
  <si>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</si>
  <si>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</si>
  <si>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</si>
  <si>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</si>
  <si>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</si>
  <si>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</si>
  <si>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</si>
  <si>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高铁产业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</si>
  <si>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</si>
  <si>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</si>
  <si>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</si>
  <si>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</si>
  <si>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</si>
  <si>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</si>
  <si>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</si>
  <si>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</si>
  <si>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</si>
  <si>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</si>
  <si>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NI00</t>
  </si>
  <si>
    <t>沪镍连续</t>
  </si>
  <si>
    <t>LU00</t>
  </si>
  <si>
    <t>低硫燃油连续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</si>
  <si>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</si>
  <si>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</si>
  <si>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</si>
  <si>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</si>
  <si>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</si>
  <si>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</si>
  <si>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</si>
  <si>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</si>
  <si>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</si>
  <si>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</si>
  <si>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</si>
  <si>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</si>
  <si>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</si>
  <si>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</si>
  <si>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</si>
  <si>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</si>
  <si>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</si>
  <si>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</si>
  <si>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</si>
  <si>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</si>
  <si>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IM00</t>
  </si>
  <si>
    <t>1000股指连续</t>
  </si>
  <si>
    <t>BC00</t>
  </si>
  <si>
    <t>国际铜连续</t>
  </si>
  <si>
    <t>LC00</t>
  </si>
  <si>
    <t>碳酸锂连续</t>
  </si>
  <si>
    <t>AO00</t>
  </si>
  <si>
    <t>氧化铝连续</t>
  </si>
  <si>
    <t>FU00</t>
  </si>
  <si>
    <t>燃油连续</t>
  </si>
  <si>
    <t>EG00</t>
  </si>
  <si>
    <t>乙二醇连续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</si>
  <si>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</si>
  <si>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</si>
  <si>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</si>
  <si>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</si>
  <si>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</si>
  <si>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</si>
  <si>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</si>
  <si>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</si>
  <si>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CJ00</t>
  </si>
  <si>
    <t>红枣连续</t>
  </si>
  <si>
    <t>FG00</t>
  </si>
  <si>
    <t>玻璃连续</t>
  </si>
  <si>
    <t>LR00</t>
  </si>
  <si>
    <t>晚籼稻连续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</si>
  <si>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</si>
  <si>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</si>
  <si>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</si>
  <si>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</si>
  <si>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</si>
  <si>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</si>
  <si>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</si>
  <si>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</si>
  <si>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</si>
  <si>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</si>
  <si>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TL00</t>
  </si>
  <si>
    <t>30年国债连续</t>
  </si>
  <si>
    <t>AU00</t>
  </si>
  <si>
    <t>黄金连续</t>
  </si>
  <si>
    <t>BR00</t>
  </si>
  <si>
    <t>丁二烯橡胶连续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</si>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</sst>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"880554"</f>
        <v>880554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"880217"</f>
        <v>880217</v>
      </c>
      <c r="B4" s="38" t="s">
        <v>9</v>
      </c>
      <c r="C4" s="38" t="s">
        <v>10</v>
      </c>
      <c r="D4" s="38" t="str">
        <f>"000989"</f>
        <v>000989</v>
      </c>
      <c r="E4" s="38" t="s">
        <v>11</v>
      </c>
      <c r="F4" s="38" t="s">
        <v>12</v>
      </c>
    </row>
    <row r="5" ht="13.5" spans="1:6">
      <c r="A5" s="38" t="str">
        <f>"880418"</f>
        <v>880418</v>
      </c>
      <c r="B5" s="38" t="s">
        <v>13</v>
      </c>
      <c r="C5" s="38" t="s">
        <v>14</v>
      </c>
      <c r="D5" s="38" t="str">
        <f>"880400"</f>
        <v>880400</v>
      </c>
      <c r="E5" s="39" t="s">
        <v>15</v>
      </c>
      <c r="F5" s="38" t="s">
        <v>16</v>
      </c>
    </row>
    <row r="6" ht="13.5" spans="1:6">
      <c r="A6" s="38" t="str">
        <f>"880912"</f>
        <v>880912</v>
      </c>
      <c r="B6" s="38" t="s">
        <v>17</v>
      </c>
      <c r="C6" s="38" t="s">
        <v>18</v>
      </c>
      <c r="D6" s="38" t="str">
        <f>"880876"</f>
        <v>880876</v>
      </c>
      <c r="E6" s="38" t="s">
        <v>19</v>
      </c>
      <c r="F6" s="38" t="s">
        <v>20</v>
      </c>
    </row>
    <row r="7" ht="13.5" spans="1:6">
      <c r="A7" s="38" t="str">
        <f>"880668"</f>
        <v>880668</v>
      </c>
      <c r="B7" s="38" t="s">
        <v>21</v>
      </c>
      <c r="C7" s="38" t="s">
        <v>22</v>
      </c>
      <c r="D7" s="38" t="str">
        <f>"880493"</f>
        <v>880493</v>
      </c>
      <c r="E7" s="38" t="s">
        <v>23</v>
      </c>
      <c r="F7" s="38" t="s">
        <v>24</v>
      </c>
    </row>
    <row r="8" ht="13.5" spans="1:6">
      <c r="A8" s="38" t="str">
        <f>"880355"</f>
        <v>880355</v>
      </c>
      <c r="B8" s="38" t="s">
        <v>25</v>
      </c>
      <c r="C8" s="38" t="s">
        <v>26</v>
      </c>
      <c r="D8" s="38" t="str">
        <f>"880305"</f>
        <v>880305</v>
      </c>
      <c r="E8" s="38" t="s">
        <v>27</v>
      </c>
      <c r="F8" s="38" t="s">
        <v>28</v>
      </c>
    </row>
    <row r="9" ht="13.5" spans="1:6">
      <c r="A9" s="38" t="str">
        <f>"000003"</f>
        <v>000003</v>
      </c>
      <c r="B9" s="38" t="s">
        <v>29</v>
      </c>
      <c r="C9" s="38" t="s">
        <v>30</v>
      </c>
      <c r="D9" s="38" t="str">
        <f>"880654"</f>
        <v>880654</v>
      </c>
      <c r="E9" s="38" t="s">
        <v>31</v>
      </c>
      <c r="F9" s="38" t="s">
        <v>32</v>
      </c>
    </row>
    <row r="10" ht="13.5" spans="1:6">
      <c r="A10" s="38" t="str">
        <f>"399359"</f>
        <v>399359</v>
      </c>
      <c r="B10" s="38" t="s">
        <v>33</v>
      </c>
      <c r="C10" s="38" t="s">
        <v>34</v>
      </c>
      <c r="D10" s="38" t="str">
        <f>"880913"</f>
        <v>880913</v>
      </c>
      <c r="E10" s="38" t="s">
        <v>35</v>
      </c>
      <c r="F10" s="38" t="s">
        <v>36</v>
      </c>
    </row>
    <row r="11" ht="13.5" spans="1:6">
      <c r="A11" s="38" t="str">
        <f>"999997"</f>
        <v>999997</v>
      </c>
      <c r="B11" s="38" t="s">
        <v>29</v>
      </c>
      <c r="C11" s="38" t="s">
        <v>34</v>
      </c>
      <c r="D11" s="38" t="str">
        <f>"880372"</f>
        <v>880372</v>
      </c>
      <c r="E11" s="38" t="s">
        <v>37</v>
      </c>
      <c r="F11" s="38" t="s">
        <v>38</v>
      </c>
    </row>
    <row r="12" ht="13.5" spans="1:6">
      <c r="A12" s="40"/>
      <c r="B12" s="40"/>
      <c r="C12" s="40"/>
      <c r="D12" s="38" t="str">
        <f>"880875"</f>
        <v>880875</v>
      </c>
      <c r="E12" s="38" t="s">
        <v>39</v>
      </c>
      <c r="F12" s="38" t="s">
        <v>40</v>
      </c>
    </row>
    <row r="13" ht="13.5" spans="1:6">
      <c r="A13" s="40"/>
      <c r="B13" s="40"/>
      <c r="C13" s="40"/>
      <c r="D13" s="38" t="str">
        <f>"880746"</f>
        <v>880746</v>
      </c>
      <c r="E13" s="38" t="s">
        <v>41</v>
      </c>
      <c r="F13" s="38" t="s">
        <v>42</v>
      </c>
    </row>
    <row r="14" ht="16.5" spans="1:6">
      <c r="A14" s="26"/>
      <c r="B14" s="26"/>
      <c r="C14" s="26"/>
      <c r="D14" s="38" t="str">
        <f>"880225"</f>
        <v>880225</v>
      </c>
      <c r="E14" s="38" t="s">
        <v>43</v>
      </c>
      <c r="F14" s="38" t="s">
        <v>44</v>
      </c>
    </row>
    <row r="15" ht="16.5" spans="1:6">
      <c r="A15" s="26"/>
      <c r="B15" s="26"/>
      <c r="C15" s="26"/>
      <c r="D15" s="38" t="str">
        <f>"880885"</f>
        <v>880885</v>
      </c>
      <c r="E15" s="38" t="s">
        <v>45</v>
      </c>
      <c r="F15" s="38" t="s">
        <v>46</v>
      </c>
    </row>
    <row r="16" ht="16.5" spans="1:6">
      <c r="A16" s="26"/>
      <c r="B16" s="26"/>
      <c r="C16" s="26"/>
      <c r="D16" s="38" t="str">
        <f>"880482"</f>
        <v>880482</v>
      </c>
      <c r="E16" s="38" t="s">
        <v>47</v>
      </c>
      <c r="F16" s="38" t="s">
        <v>48</v>
      </c>
    </row>
    <row r="17" ht="16.5" spans="1:6">
      <c r="A17" s="26"/>
      <c r="B17" s="26"/>
      <c r="C17" s="26"/>
      <c r="D17" s="38" t="str">
        <f>"880406"</f>
        <v>880406</v>
      </c>
      <c r="E17" s="38" t="s">
        <v>49</v>
      </c>
      <c r="F17" s="38" t="s">
        <v>50</v>
      </c>
    </row>
    <row r="18" ht="16.5" spans="1:6">
      <c r="A18" s="26"/>
      <c r="B18" s="26"/>
      <c r="C18" s="26"/>
      <c r="D18" s="38" t="str">
        <f>"880579"</f>
        <v>880579</v>
      </c>
      <c r="E18" s="38" t="s">
        <v>51</v>
      </c>
      <c r="F18" s="38" t="s">
        <v>52</v>
      </c>
    </row>
    <row r="19" ht="16.5" spans="1:6">
      <c r="A19" s="26"/>
      <c r="B19" s="26"/>
      <c r="C19" s="26"/>
      <c r="D19" s="38" t="str">
        <f>"880780"</f>
        <v>880780</v>
      </c>
      <c r="E19" s="38" t="s">
        <v>53</v>
      </c>
      <c r="F19" s="38" t="s">
        <v>54</v>
      </c>
    </row>
    <row r="20" ht="16.5" spans="1:6">
      <c r="A20" s="26"/>
      <c r="B20" s="26"/>
      <c r="C20" s="26"/>
      <c r="D20" s="38" t="str">
        <f>"899050"</f>
        <v>899050</v>
      </c>
      <c r="E20" s="38" t="s">
        <v>55</v>
      </c>
      <c r="F20" s="38" t="s">
        <v>56</v>
      </c>
    </row>
    <row r="21" ht="16.5" spans="1:6">
      <c r="A21" s="26"/>
      <c r="B21" s="26"/>
      <c r="C21" s="26"/>
      <c r="D21" s="38" t="str">
        <f>"880692"</f>
        <v>880692</v>
      </c>
      <c r="E21" s="38" t="s">
        <v>57</v>
      </c>
      <c r="F21" s="38" t="s">
        <v>58</v>
      </c>
    </row>
    <row r="22" ht="16.5" spans="1:6">
      <c r="A22" s="26"/>
      <c r="B22" s="26"/>
      <c r="C22" s="26"/>
      <c r="D22" s="38" t="str">
        <f>"880929"</f>
        <v>880929</v>
      </c>
      <c r="E22" s="38" t="s">
        <v>59</v>
      </c>
      <c r="F22" s="38" t="s">
        <v>60</v>
      </c>
    </row>
    <row r="23" ht="16.5" spans="1:6">
      <c r="A23" s="26"/>
      <c r="B23" s="26"/>
      <c r="C23" s="26"/>
      <c r="D23" s="38" t="str">
        <f>"880464"</f>
        <v>880464</v>
      </c>
      <c r="E23" s="38" t="s">
        <v>61</v>
      </c>
      <c r="F23" s="38" t="s">
        <v>62</v>
      </c>
    </row>
    <row r="24" ht="16.5" spans="1:6">
      <c r="A24" s="26"/>
      <c r="B24" s="26"/>
      <c r="C24" s="26"/>
      <c r="D24" s="38" t="str">
        <f>"880650"</f>
        <v>880650</v>
      </c>
      <c r="E24" s="38" t="s">
        <v>63</v>
      </c>
      <c r="F24" s="38" t="s">
        <v>64</v>
      </c>
    </row>
    <row r="25" ht="16.5" spans="1:6">
      <c r="A25" s="26"/>
      <c r="B25" s="26"/>
      <c r="C25" s="26"/>
      <c r="D25" s="38" t="str">
        <f>"880794"</f>
        <v>880794</v>
      </c>
      <c r="E25" s="38" t="s">
        <v>65</v>
      </c>
      <c r="F25" s="38" t="s">
        <v>66</v>
      </c>
    </row>
    <row r="26" ht="16.5" spans="1:6">
      <c r="A26" s="26"/>
      <c r="B26" s="26"/>
      <c r="C26" s="26"/>
      <c r="D26" s="38" t="str">
        <f>"880647"</f>
        <v>880647</v>
      </c>
      <c r="E26" s="38" t="s">
        <v>67</v>
      </c>
      <c r="F26" s="38" t="s">
        <v>68</v>
      </c>
    </row>
    <row r="27" ht="16.5" spans="1:6">
      <c r="A27" s="26"/>
      <c r="B27" s="26"/>
      <c r="C27" s="26"/>
      <c r="D27" s="38" t="str">
        <f>"880814"</f>
        <v>880814</v>
      </c>
      <c r="E27" s="38" t="s">
        <v>69</v>
      </c>
      <c r="F27" s="38" t="s">
        <v>70</v>
      </c>
    </row>
    <row r="28" ht="16.5" spans="1:6">
      <c r="A28" s="26"/>
      <c r="B28" s="26"/>
      <c r="C28" s="26"/>
      <c r="D28" s="38" t="str">
        <f>"880431"</f>
        <v>880431</v>
      </c>
      <c r="E28" s="38" t="s">
        <v>71</v>
      </c>
      <c r="F28" s="38" t="s">
        <v>72</v>
      </c>
    </row>
    <row r="29" ht="16.5" spans="1:6">
      <c r="A29" s="26"/>
      <c r="B29" s="26"/>
      <c r="C29" s="26"/>
      <c r="D29" s="38" t="str">
        <f>"880764"</f>
        <v>880764</v>
      </c>
      <c r="E29" s="38" t="s">
        <v>73</v>
      </c>
      <c r="F29" s="38" t="s">
        <v>74</v>
      </c>
    </row>
    <row r="30" ht="16.5" spans="1:6">
      <c r="A30" s="26"/>
      <c r="B30" s="26"/>
      <c r="C30" s="26"/>
      <c r="D30" s="38" t="str">
        <f>"880422"</f>
        <v>880422</v>
      </c>
      <c r="E30" s="38" t="s">
        <v>75</v>
      </c>
      <c r="F30" s="38" t="s">
        <v>76</v>
      </c>
    </row>
    <row r="31" ht="16.5" spans="1:6">
      <c r="A31" s="26"/>
      <c r="B31" s="26"/>
      <c r="C31" s="26"/>
      <c r="D31" s="38" t="str">
        <f>"880454"</f>
        <v>880454</v>
      </c>
      <c r="E31" s="38" t="s">
        <v>77</v>
      </c>
      <c r="F31" s="38" t="s">
        <v>78</v>
      </c>
    </row>
    <row r="32" ht="16.5" spans="1:6">
      <c r="A32" s="26"/>
      <c r="B32" s="26"/>
      <c r="C32" s="26"/>
      <c r="D32" s="38" t="str">
        <f>"880706"</f>
        <v>880706</v>
      </c>
      <c r="E32" s="38" t="s">
        <v>79</v>
      </c>
      <c r="F32" s="38" t="s">
        <v>80</v>
      </c>
    </row>
    <row r="33" ht="16.5" spans="1:6">
      <c r="A33" s="26"/>
      <c r="B33" s="26"/>
      <c r="C33" s="26"/>
      <c r="D33" s="38" t="str">
        <f>"880423"</f>
        <v>880423</v>
      </c>
      <c r="E33" s="38" t="s">
        <v>81</v>
      </c>
      <c r="F33" s="38" t="s">
        <v>82</v>
      </c>
    </row>
    <row r="34" ht="16.5" spans="1:6">
      <c r="A34" s="26"/>
      <c r="B34" s="26"/>
      <c r="C34" s="26"/>
      <c r="D34" s="38" t="str">
        <f>"880453"</f>
        <v>880453</v>
      </c>
      <c r="E34" s="38" t="s">
        <v>83</v>
      </c>
      <c r="F34" s="38" t="s">
        <v>84</v>
      </c>
    </row>
    <row r="35" ht="16.5" spans="1:6">
      <c r="A35" s="26"/>
      <c r="B35" s="26"/>
      <c r="C35" s="26"/>
      <c r="D35" s="38" t="str">
        <f>"399361"</f>
        <v>399361</v>
      </c>
      <c r="E35" s="38" t="s">
        <v>85</v>
      </c>
      <c r="F35" s="38" t="s">
        <v>34</v>
      </c>
    </row>
    <row r="36" ht="16.5" spans="1:6">
      <c r="A36" s="26"/>
      <c r="B36" s="26"/>
      <c r="C36" s="26"/>
      <c r="D36" s="38" t="str">
        <f>"399324"</f>
        <v>399324</v>
      </c>
      <c r="E36" s="38" t="s">
        <v>86</v>
      </c>
      <c r="F36" s="38" t="s">
        <v>34</v>
      </c>
    </row>
    <row r="37" ht="16.5" spans="1:6">
      <c r="A37" s="26"/>
      <c r="B37" s="26"/>
      <c r="C37" s="26"/>
      <c r="D37" s="38" t="str">
        <f>"399321"</f>
        <v>399321</v>
      </c>
      <c r="E37" s="38" t="s">
        <v>87</v>
      </c>
      <c r="F37" s="38" t="s">
        <v>34</v>
      </c>
    </row>
    <row r="38" ht="16.5" spans="1:6">
      <c r="A38" s="26"/>
      <c r="B38" s="26"/>
      <c r="C38" s="26"/>
      <c r="D38" s="38" t="str">
        <f>"399286"</f>
        <v>399286</v>
      </c>
      <c r="E38" s="38" t="s">
        <v>88</v>
      </c>
      <c r="F38" s="38" t="s">
        <v>34</v>
      </c>
    </row>
    <row r="39" ht="16.5" spans="1:6">
      <c r="A39" s="26"/>
      <c r="B39" s="26"/>
      <c r="C39" s="26"/>
      <c r="D39" s="38" t="str">
        <f>"000683"</f>
        <v>000683</v>
      </c>
      <c r="E39" s="38" t="s">
        <v>89</v>
      </c>
      <c r="F39" s="38" t="s">
        <v>34</v>
      </c>
    </row>
    <row r="40" ht="16.5" spans="1:6">
      <c r="A40" s="26"/>
      <c r="B40" s="26"/>
      <c r="C40" s="26"/>
      <c r="D40" s="38" t="str">
        <f>"000011"</f>
        <v>000011</v>
      </c>
      <c r="E40" s="38" t="s">
        <v>90</v>
      </c>
      <c r="F40" s="38" t="s">
        <v>34</v>
      </c>
    </row>
    <row r="41" ht="16.5" spans="1:6">
      <c r="A41" s="26"/>
      <c r="B41" s="26"/>
      <c r="C41" s="26"/>
      <c r="D41" s="38" t="str">
        <f>"399750"</f>
        <v>399750</v>
      </c>
      <c r="E41" s="38" t="s">
        <v>91</v>
      </c>
      <c r="F41" s="38" t="s">
        <v>34</v>
      </c>
    </row>
    <row r="42" ht="16.5" spans="1:6">
      <c r="A42" s="26"/>
      <c r="B42" s="26"/>
      <c r="C42" s="26"/>
      <c r="D42" s="38" t="str">
        <f>"399391"</f>
        <v>399391</v>
      </c>
      <c r="E42" s="38" t="s">
        <v>92</v>
      </c>
      <c r="F42" s="38" t="s">
        <v>34</v>
      </c>
    </row>
    <row r="43" ht="16.5" spans="1:6">
      <c r="A43" s="26"/>
      <c r="B43" s="26"/>
      <c r="C43" s="26"/>
      <c r="D43" s="38" t="str">
        <f>"399373"</f>
        <v>399373</v>
      </c>
      <c r="E43" s="38" t="s">
        <v>93</v>
      </c>
      <c r="F43" s="38" t="s">
        <v>34</v>
      </c>
    </row>
    <row r="44" ht="16.5" spans="1:6">
      <c r="A44" s="26"/>
      <c r="B44" s="26"/>
      <c r="C44" s="26"/>
      <c r="D44" s="40"/>
      <c r="E44" s="40"/>
      <c r="F44" s="40"/>
    </row>
    <row r="45" ht="16.5" spans="1:6">
      <c r="A45" s="26"/>
      <c r="B45" s="26"/>
      <c r="C45" s="26"/>
      <c r="D45" s="40"/>
      <c r="E45" s="40"/>
      <c r="F45" s="40"/>
    </row>
    <row r="46" ht="16.5" spans="1:6">
      <c r="A46" s="26"/>
      <c r="B46" s="26"/>
      <c r="C46" s="26"/>
      <c r="D46" s="40"/>
      <c r="E46" s="40"/>
      <c r="F46" s="40"/>
    </row>
    <row r="47" ht="16.5" spans="1:6">
      <c r="A47" s="26"/>
      <c r="B47" s="26"/>
      <c r="C47" s="26"/>
      <c r="D47" s="40"/>
      <c r="E47" s="40"/>
      <c r="F47" s="40"/>
    </row>
    <row r="48" ht="16.5" spans="1:6">
      <c r="A48" s="26"/>
      <c r="B48" s="26"/>
      <c r="C48" s="26"/>
      <c r="D48" s="40"/>
      <c r="E48" s="40"/>
      <c r="F48" s="40"/>
    </row>
    <row r="49" ht="16.5" spans="1:6">
      <c r="A49" s="26"/>
      <c r="B49" s="26"/>
      <c r="C49" s="26"/>
      <c r="D49" s="40"/>
      <c r="E49" s="40"/>
      <c r="F49" s="40"/>
    </row>
    <row r="50" ht="16.5" spans="1:6">
      <c r="A50" s="26"/>
      <c r="B50" s="26"/>
      <c r="C50" s="26"/>
      <c r="D50" s="40"/>
      <c r="E50" s="40"/>
      <c r="F50" s="40"/>
    </row>
    <row r="51" ht="16.5" spans="1:6">
      <c r="A51" s="26"/>
      <c r="B51" s="26"/>
      <c r="C51" s="26"/>
      <c r="D51" s="40"/>
      <c r="E51" s="40"/>
      <c r="F51" s="40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40"/>
      <c r="E57" s="40"/>
      <c r="F57" s="40"/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40"/>
      <c r="E61" s="40"/>
      <c r="F61" s="40"/>
    </row>
    <row r="62" ht="16.5" spans="1:6">
      <c r="A62" s="26"/>
      <c r="B62" s="26"/>
      <c r="C62" s="26"/>
      <c r="D62" s="40"/>
      <c r="E62" s="40"/>
      <c r="F62" s="40"/>
    </row>
    <row r="63" ht="16.5" spans="1:6">
      <c r="A63" s="26"/>
      <c r="B63" s="26"/>
      <c r="C63" s="26"/>
      <c r="D63" s="40"/>
      <c r="E63" s="40"/>
      <c r="F63" s="40"/>
    </row>
    <row r="64" ht="16.5" spans="1:6">
      <c r="A64" s="26"/>
      <c r="B64" s="26"/>
      <c r="C64" s="26"/>
      <c r="D64" s="40"/>
      <c r="E64" s="40"/>
      <c r="F64" s="40"/>
    </row>
    <row r="65" ht="16.5" spans="1:6">
      <c r="A65" s="26"/>
      <c r="B65" s="26"/>
      <c r="C65" s="26"/>
      <c r="D65" s="40"/>
      <c r="E65" s="40"/>
      <c r="F65" s="40"/>
    </row>
    <row r="66" ht="16.5" spans="1:6">
      <c r="A66" s="26"/>
      <c r="B66" s="26"/>
      <c r="C66" s="26"/>
      <c r="D66" s="40"/>
      <c r="E66" s="40"/>
      <c r="F66" s="40"/>
    </row>
    <row r="67" ht="16.5" spans="1:6">
      <c r="A67" s="26"/>
      <c r="B67" s="26"/>
      <c r="C67" s="26"/>
      <c r="D67" s="40"/>
      <c r="E67" s="40"/>
      <c r="F67" s="40"/>
    </row>
    <row r="68" ht="16.5" spans="1:6">
      <c r="A68" s="26"/>
      <c r="B68" s="26"/>
      <c r="C68" s="26"/>
      <c r="D68" s="40"/>
      <c r="E68" s="40"/>
      <c r="F68" s="40"/>
    </row>
    <row r="69" ht="16.5" spans="1:6">
      <c r="A69" s="26"/>
      <c r="B69" s="26"/>
      <c r="C69" s="26"/>
      <c r="D69" s="40"/>
      <c r="E69" s="40"/>
      <c r="F69" s="40"/>
    </row>
    <row r="70" ht="16.5" spans="1:6">
      <c r="A70" s="26"/>
      <c r="B70" s="26"/>
      <c r="C70" s="26"/>
      <c r="D70" s="40"/>
      <c r="E70" s="40"/>
      <c r="F70" s="40"/>
    </row>
    <row r="71" ht="16.5" spans="1:6">
      <c r="A71" s="26"/>
      <c r="B71" s="26"/>
      <c r="C71" s="26"/>
      <c r="D71" s="40"/>
      <c r="E71" s="40"/>
      <c r="F71" s="40"/>
    </row>
    <row r="72" ht="16.5" spans="1:6">
      <c r="A72" s="26"/>
      <c r="B72" s="26"/>
      <c r="C72" s="26"/>
      <c r="D72" s="40"/>
      <c r="E72" s="40"/>
      <c r="F72" s="40"/>
    </row>
    <row r="73" ht="16.5" spans="1:6">
      <c r="A73" s="26"/>
      <c r="B73" s="26"/>
      <c r="C73" s="26"/>
      <c r="D73" s="40"/>
      <c r="E73" s="40"/>
      <c r="F73" s="40"/>
    </row>
    <row r="74" ht="16.5" spans="1:6">
      <c r="A74" s="26"/>
      <c r="B74" s="26"/>
      <c r="C74" s="26"/>
      <c r="D74" s="40"/>
      <c r="E74" s="40"/>
      <c r="F74" s="40"/>
    </row>
    <row r="75" ht="16.5" spans="1:6">
      <c r="A75" s="26"/>
      <c r="B75" s="26"/>
      <c r="C75" s="26"/>
      <c r="D75" s="40"/>
      <c r="E75" s="40"/>
      <c r="F75" s="40"/>
    </row>
    <row r="76" ht="16.5" spans="1:6">
      <c r="A76" s="26"/>
      <c r="B76" s="26"/>
      <c r="C76" s="26"/>
      <c r="D76" s="40"/>
      <c r="E76" s="40"/>
      <c r="F76" s="40"/>
    </row>
    <row r="77" ht="16.5" spans="1:6">
      <c r="A77" s="26"/>
      <c r="B77" s="26"/>
      <c r="C77" s="26"/>
      <c r="D77" s="40"/>
      <c r="E77" s="40"/>
      <c r="F77" s="40"/>
    </row>
    <row r="78" ht="16.5" spans="1:6">
      <c r="A78" s="26"/>
      <c r="B78" s="26"/>
      <c r="C78" s="26"/>
      <c r="D78" s="40"/>
      <c r="E78" s="40"/>
      <c r="F78" s="40"/>
    </row>
    <row r="79" ht="16.5" spans="1:6">
      <c r="A79" s="26"/>
      <c r="B79" s="26"/>
      <c r="C79" s="26"/>
      <c r="D79" s="40"/>
      <c r="E79" s="40"/>
      <c r="F79" s="40"/>
    </row>
    <row r="80" ht="16.5" spans="1:6">
      <c r="A80" s="26"/>
      <c r="B80" s="26"/>
      <c r="C80" s="26"/>
      <c r="D80" s="40"/>
      <c r="E80" s="40"/>
      <c r="F80" s="40"/>
    </row>
    <row r="81" ht="16.5" spans="1:6">
      <c r="A81" s="26"/>
      <c r="B81" s="26"/>
      <c r="C81" s="26"/>
      <c r="D81" s="40"/>
      <c r="E81" s="40"/>
      <c r="F81" s="40"/>
    </row>
    <row r="82" ht="16.5" spans="1:6">
      <c r="A82" s="26"/>
      <c r="B82" s="26"/>
      <c r="C82" s="26"/>
      <c r="D82" s="40"/>
      <c r="E82" s="40"/>
      <c r="F82" s="40"/>
    </row>
    <row r="83" ht="16.5" spans="1:6">
      <c r="A83" s="26"/>
      <c r="B83" s="26"/>
      <c r="C83" s="26"/>
      <c r="D83" s="40"/>
      <c r="E83" s="40"/>
      <c r="F83" s="40"/>
    </row>
    <row r="84" ht="16.5" spans="1:6">
      <c r="A84" s="26"/>
      <c r="B84" s="26"/>
      <c r="C84" s="26"/>
      <c r="D84" s="40"/>
      <c r="E84" s="40"/>
      <c r="F84" s="40"/>
    </row>
    <row r="85" ht="16.5" spans="1:6">
      <c r="A85" s="26"/>
      <c r="B85" s="26"/>
      <c r="C85" s="26"/>
      <c r="D85" s="40"/>
      <c r="E85" s="40"/>
      <c r="F85" s="40"/>
    </row>
    <row r="86" ht="16.5" spans="1:6">
      <c r="A86" s="26"/>
      <c r="B86" s="26"/>
      <c r="C86" s="26"/>
      <c r="D86" s="40"/>
      <c r="E86" s="40"/>
      <c r="F86" s="40"/>
    </row>
    <row r="87" ht="16.5" spans="1:6">
      <c r="A87" s="26"/>
      <c r="B87" s="26"/>
      <c r="C87" s="26"/>
      <c r="D87" s="40"/>
      <c r="E87" s="40"/>
      <c r="F87" s="40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36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3" t="s">
        <v>106</v>
      </c>
      <c r="L2" s="13" t="s">
        <v>107</v>
      </c>
      <c r="M2" s="13" t="s">
        <v>108</v>
      </c>
      <c r="N2" s="13" t="s">
        <v>109</v>
      </c>
      <c r="O2" s="13" t="s">
        <v>110</v>
      </c>
      <c r="P2" s="13" t="s">
        <v>111</v>
      </c>
      <c r="Q2" s="13" t="s">
        <v>112</v>
      </c>
      <c r="R2" s="13" t="s">
        <v>113</v>
      </c>
    </row>
    <row r="3" ht="16.5" spans="1:23">
      <c r="A3" s="18">
        <v>78</v>
      </c>
      <c r="B3" s="18" t="s">
        <v>114</v>
      </c>
      <c r="C3" s="18">
        <v>3124.575</v>
      </c>
      <c r="D3" s="18">
        <v>3418.314</v>
      </c>
      <c r="E3" s="18">
        <v>1</v>
      </c>
      <c r="F3" s="19">
        <v>0</v>
      </c>
      <c r="G3" s="19">
        <v>0</v>
      </c>
      <c r="H3" s="19">
        <v>1</v>
      </c>
      <c r="I3" s="19">
        <v>0.298</v>
      </c>
      <c r="J3" s="19">
        <v>8.865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-0.155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8">
        <v>851</v>
      </c>
      <c r="B4" s="18" t="s">
        <v>115</v>
      </c>
      <c r="C4" s="18">
        <v>18198.326</v>
      </c>
      <c r="D4" s="18">
        <v>20677.355</v>
      </c>
      <c r="E4" s="18">
        <v>1</v>
      </c>
      <c r="F4" s="19">
        <v>0</v>
      </c>
      <c r="G4" s="19">
        <v>0</v>
      </c>
      <c r="H4" s="19">
        <v>1</v>
      </c>
      <c r="I4" s="19">
        <v>0.146</v>
      </c>
      <c r="J4" s="19">
        <v>12.118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-0.153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8">
        <v>399249</v>
      </c>
      <c r="B5" s="18" t="s">
        <v>116</v>
      </c>
      <c r="C5" s="18">
        <v>2365.72</v>
      </c>
      <c r="D5" s="18">
        <v>3203.439</v>
      </c>
      <c r="E5" s="18">
        <v>1</v>
      </c>
      <c r="F5" s="19">
        <v>0</v>
      </c>
      <c r="G5" s="19">
        <v>0</v>
      </c>
      <c r="H5" s="19">
        <v>1</v>
      </c>
      <c r="I5" s="19">
        <v>0.588</v>
      </c>
      <c r="J5" s="19">
        <v>26.585</v>
      </c>
      <c r="K5" s="21">
        <v>2</v>
      </c>
      <c r="L5" s="21">
        <v>2</v>
      </c>
      <c r="M5" s="21">
        <v>-1</v>
      </c>
      <c r="N5" s="21">
        <v>1</v>
      </c>
      <c r="O5" s="21">
        <v>0</v>
      </c>
      <c r="P5" s="21">
        <v>0.216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8">
        <v>399267</v>
      </c>
      <c r="B6" s="18" t="s">
        <v>117</v>
      </c>
      <c r="C6" s="18">
        <v>1951.278</v>
      </c>
      <c r="D6" s="18">
        <v>2270.949</v>
      </c>
      <c r="E6" s="18">
        <v>1</v>
      </c>
      <c r="F6" s="19">
        <v>0</v>
      </c>
      <c r="G6" s="19">
        <v>0</v>
      </c>
      <c r="H6" s="19">
        <v>1</v>
      </c>
      <c r="I6" s="19">
        <v>0.104</v>
      </c>
      <c r="J6" s="19">
        <v>14.165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-0.633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8">
        <v>399274</v>
      </c>
      <c r="B7" s="18" t="s">
        <v>118</v>
      </c>
      <c r="C7" s="18">
        <v>4840.385</v>
      </c>
      <c r="D7" s="18">
        <v>6106.043</v>
      </c>
      <c r="E7" s="18">
        <v>1</v>
      </c>
      <c r="F7" s="19">
        <v>0</v>
      </c>
      <c r="G7" s="19">
        <v>0</v>
      </c>
      <c r="H7" s="19">
        <v>1</v>
      </c>
      <c r="I7" s="19">
        <v>0.1</v>
      </c>
      <c r="J7" s="19">
        <v>20.807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-0.725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8">
        <v>399357</v>
      </c>
      <c r="B8" s="18" t="s">
        <v>119</v>
      </c>
      <c r="C8" s="18">
        <v>3226.603</v>
      </c>
      <c r="D8" s="18">
        <v>3618.049</v>
      </c>
      <c r="E8" s="18">
        <v>1</v>
      </c>
      <c r="F8" s="19">
        <v>0</v>
      </c>
      <c r="G8" s="19">
        <v>0</v>
      </c>
      <c r="H8" s="19">
        <v>1</v>
      </c>
      <c r="I8" s="19">
        <v>0.172</v>
      </c>
      <c r="J8" s="19">
        <v>10.972</v>
      </c>
      <c r="K8" s="21">
        <v>1</v>
      </c>
      <c r="L8" s="21">
        <v>2</v>
      </c>
      <c r="M8" s="21">
        <v>0</v>
      </c>
      <c r="N8" s="21">
        <v>1</v>
      </c>
      <c r="O8" s="21">
        <v>0</v>
      </c>
      <c r="P8" s="21">
        <v>0.158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8">
        <v>399694</v>
      </c>
      <c r="B9" s="18" t="s">
        <v>120</v>
      </c>
      <c r="C9" s="18">
        <v>3668.691</v>
      </c>
      <c r="D9" s="18">
        <v>4348.722</v>
      </c>
      <c r="E9" s="18">
        <v>1</v>
      </c>
      <c r="F9" s="19">
        <v>0</v>
      </c>
      <c r="G9" s="19">
        <v>0</v>
      </c>
      <c r="H9" s="19">
        <v>1</v>
      </c>
      <c r="I9" s="19">
        <v>0.113</v>
      </c>
      <c r="J9" s="19">
        <v>15.732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-1.885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13</v>
      </c>
      <c r="B10" s="20" t="s">
        <v>121</v>
      </c>
      <c r="C10" s="20">
        <v>300.546</v>
      </c>
      <c r="D10" s="20">
        <v>302.092</v>
      </c>
      <c r="E10" s="20">
        <v>0</v>
      </c>
      <c r="F10" s="20">
        <v>0</v>
      </c>
      <c r="G10" s="20">
        <v>0</v>
      </c>
      <c r="H10" s="20">
        <v>1</v>
      </c>
      <c r="I10" s="19">
        <v>0.209</v>
      </c>
      <c r="J10" s="19">
        <v>0.719</v>
      </c>
      <c r="K10" s="21">
        <v>4</v>
      </c>
      <c r="L10" s="21">
        <v>2</v>
      </c>
      <c r="M10" s="21">
        <v>-1</v>
      </c>
      <c r="N10" s="21">
        <v>1</v>
      </c>
      <c r="O10" s="21">
        <v>0</v>
      </c>
      <c r="P10" s="21">
        <v>1.397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22</v>
      </c>
      <c r="B11" s="20" t="s">
        <v>122</v>
      </c>
      <c r="C11" s="20">
        <v>251.958</v>
      </c>
      <c r="D11" s="20">
        <v>253.198</v>
      </c>
      <c r="E11" s="20">
        <v>0</v>
      </c>
      <c r="F11" s="20">
        <v>0</v>
      </c>
      <c r="G11" s="20">
        <v>0</v>
      </c>
      <c r="H11" s="20">
        <v>1</v>
      </c>
      <c r="I11" s="19">
        <v>0.181</v>
      </c>
      <c r="J11" s="19">
        <v>0.669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-2.404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26</v>
      </c>
      <c r="B12" s="20" t="s">
        <v>123</v>
      </c>
      <c r="C12" s="20">
        <v>4322.24</v>
      </c>
      <c r="D12" s="20">
        <v>5367.903</v>
      </c>
      <c r="E12" s="20">
        <v>0</v>
      </c>
      <c r="F12" s="20">
        <v>0</v>
      </c>
      <c r="G12" s="20">
        <v>0</v>
      </c>
      <c r="H12" s="20">
        <v>1</v>
      </c>
      <c r="I12" s="19">
        <v>0.475</v>
      </c>
      <c r="J12" s="19">
        <v>19.862</v>
      </c>
      <c r="K12" s="21">
        <v>4</v>
      </c>
      <c r="L12" s="21">
        <v>2</v>
      </c>
      <c r="M12" s="21">
        <v>-1</v>
      </c>
      <c r="N12" s="21">
        <v>1</v>
      </c>
      <c r="O12" s="21">
        <v>0</v>
      </c>
      <c r="P12" s="21">
        <v>-6.527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54</v>
      </c>
      <c r="B13" s="20" t="s">
        <v>124</v>
      </c>
      <c r="C13" s="20">
        <v>1471.037</v>
      </c>
      <c r="D13" s="20">
        <v>1599.487</v>
      </c>
      <c r="E13" s="20">
        <v>0</v>
      </c>
      <c r="F13" s="20">
        <v>0</v>
      </c>
      <c r="G13" s="20">
        <v>0</v>
      </c>
      <c r="H13" s="20">
        <v>1</v>
      </c>
      <c r="I13" s="19">
        <v>0.453</v>
      </c>
      <c r="J13" s="19">
        <v>8.447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-0.54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63</v>
      </c>
      <c r="B14" s="20" t="s">
        <v>125</v>
      </c>
      <c r="C14" s="20">
        <v>3662.327</v>
      </c>
      <c r="D14" s="20">
        <v>3996.591</v>
      </c>
      <c r="E14" s="20">
        <v>0</v>
      </c>
      <c r="F14" s="20">
        <v>0</v>
      </c>
      <c r="G14" s="20">
        <v>0</v>
      </c>
      <c r="H14" s="20">
        <v>1</v>
      </c>
      <c r="I14" s="19">
        <v>0.967</v>
      </c>
      <c r="J14" s="19">
        <v>9.25</v>
      </c>
      <c r="K14" s="21">
        <v>1</v>
      </c>
      <c r="L14" s="21">
        <v>0</v>
      </c>
      <c r="M14" s="21">
        <v>0</v>
      </c>
      <c r="N14" s="21">
        <v>1</v>
      </c>
      <c r="O14" s="21">
        <v>0</v>
      </c>
      <c r="P14" s="21">
        <v>-0.013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71</v>
      </c>
      <c r="B15" s="20" t="s">
        <v>126</v>
      </c>
      <c r="C15" s="20">
        <v>3831.296</v>
      </c>
      <c r="D15" s="20">
        <v>4749.781</v>
      </c>
      <c r="E15" s="20">
        <v>0</v>
      </c>
      <c r="F15" s="20">
        <v>0</v>
      </c>
      <c r="G15" s="20">
        <v>0</v>
      </c>
      <c r="H15" s="20">
        <v>1</v>
      </c>
      <c r="I15" s="19">
        <v>0.833</v>
      </c>
      <c r="J15" s="19">
        <v>20.009</v>
      </c>
      <c r="K15" s="21">
        <v>0</v>
      </c>
      <c r="L15" s="21">
        <v>0</v>
      </c>
      <c r="M15" s="21">
        <v>1</v>
      </c>
      <c r="N15" s="21">
        <v>-1</v>
      </c>
      <c r="O15" s="21">
        <v>0</v>
      </c>
      <c r="P15" s="21">
        <v>-0.001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92</v>
      </c>
      <c r="B16" s="20" t="s">
        <v>127</v>
      </c>
      <c r="C16" s="20">
        <v>3925.259</v>
      </c>
      <c r="D16" s="20">
        <v>4717.753</v>
      </c>
      <c r="E16" s="20">
        <v>0</v>
      </c>
      <c r="F16" s="20">
        <v>0</v>
      </c>
      <c r="G16" s="20">
        <v>0</v>
      </c>
      <c r="H16" s="20">
        <v>1</v>
      </c>
      <c r="I16" s="19">
        <v>0.978</v>
      </c>
      <c r="J16" s="19">
        <v>17.612</v>
      </c>
      <c r="K16" s="21">
        <v>3</v>
      </c>
      <c r="L16" s="21">
        <v>0</v>
      </c>
      <c r="M16" s="21">
        <v>0</v>
      </c>
      <c r="N16" s="21">
        <v>1</v>
      </c>
      <c r="O16" s="21">
        <v>0</v>
      </c>
      <c r="P16" s="21">
        <v>2.788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94</v>
      </c>
      <c r="B17" s="20" t="s">
        <v>128</v>
      </c>
      <c r="C17" s="20">
        <v>3554.14</v>
      </c>
      <c r="D17" s="20">
        <v>4413.484</v>
      </c>
      <c r="E17" s="20">
        <v>0</v>
      </c>
      <c r="F17" s="20">
        <v>0</v>
      </c>
      <c r="G17" s="20">
        <v>0</v>
      </c>
      <c r="H17" s="20">
        <v>1</v>
      </c>
      <c r="I17" s="19">
        <v>0.222</v>
      </c>
      <c r="J17" s="19">
        <v>19.65</v>
      </c>
      <c r="K17" s="21">
        <v>4</v>
      </c>
      <c r="L17" s="21">
        <v>0</v>
      </c>
      <c r="M17" s="21">
        <v>-1</v>
      </c>
      <c r="N17" s="21">
        <v>1</v>
      </c>
      <c r="O17" s="21">
        <v>0</v>
      </c>
      <c r="P17" s="21">
        <v>-1.889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101</v>
      </c>
      <c r="B18" s="20" t="s">
        <v>129</v>
      </c>
      <c r="C18" s="20">
        <v>249.693</v>
      </c>
      <c r="D18" s="20">
        <v>250.999</v>
      </c>
      <c r="E18" s="20">
        <v>0</v>
      </c>
      <c r="F18" s="20">
        <v>0</v>
      </c>
      <c r="G18" s="20">
        <v>0</v>
      </c>
      <c r="H18" s="20">
        <v>1</v>
      </c>
      <c r="I18" s="19">
        <v>0.213</v>
      </c>
      <c r="J18" s="19">
        <v>0.733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-0.134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106</v>
      </c>
      <c r="B19" s="20" t="s">
        <v>130</v>
      </c>
      <c r="C19" s="20">
        <v>5168.978</v>
      </c>
      <c r="D19" s="20">
        <v>5970.985</v>
      </c>
      <c r="E19" s="20">
        <v>0</v>
      </c>
      <c r="F19" s="20">
        <v>0</v>
      </c>
      <c r="G19" s="20">
        <v>0</v>
      </c>
      <c r="H19" s="20">
        <v>1</v>
      </c>
      <c r="I19" s="19">
        <v>1.592</v>
      </c>
      <c r="J19" s="19">
        <v>14.81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-0.388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116</v>
      </c>
      <c r="B20" s="20" t="s">
        <v>131</v>
      </c>
      <c r="C20" s="20">
        <v>198.149</v>
      </c>
      <c r="D20" s="20">
        <v>198.802</v>
      </c>
      <c r="E20" s="20">
        <v>0</v>
      </c>
      <c r="F20" s="20">
        <v>0</v>
      </c>
      <c r="G20" s="20">
        <v>0</v>
      </c>
      <c r="H20" s="20">
        <v>1</v>
      </c>
      <c r="I20" s="19">
        <v>0.092</v>
      </c>
      <c r="J20" s="19">
        <v>0.42</v>
      </c>
      <c r="K20" s="21">
        <v>4</v>
      </c>
      <c r="L20" s="21">
        <v>2</v>
      </c>
      <c r="M20" s="21">
        <v>-1</v>
      </c>
      <c r="N20" s="21">
        <v>1</v>
      </c>
      <c r="O20" s="21">
        <v>0</v>
      </c>
      <c r="P20" s="21">
        <v>-0.731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805</v>
      </c>
      <c r="B21" s="20" t="s">
        <v>132</v>
      </c>
      <c r="C21" s="20">
        <v>5570.612</v>
      </c>
      <c r="D21" s="20">
        <v>6910.652</v>
      </c>
      <c r="E21" s="20">
        <v>0</v>
      </c>
      <c r="F21" s="20">
        <v>0</v>
      </c>
      <c r="G21" s="20">
        <v>0</v>
      </c>
      <c r="H21" s="20">
        <v>1</v>
      </c>
      <c r="I21" s="19">
        <v>0.897</v>
      </c>
      <c r="J21" s="19">
        <v>20.114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0.11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811</v>
      </c>
      <c r="B22" s="20" t="s">
        <v>133</v>
      </c>
      <c r="C22" s="20">
        <v>8074.688</v>
      </c>
      <c r="D22" s="20">
        <v>10951.659</v>
      </c>
      <c r="E22" s="20">
        <v>0</v>
      </c>
      <c r="F22" s="20">
        <v>0</v>
      </c>
      <c r="G22" s="20">
        <v>0</v>
      </c>
      <c r="H22" s="20">
        <v>1</v>
      </c>
      <c r="I22" s="19">
        <v>0.849</v>
      </c>
      <c r="J22" s="19">
        <v>26.896</v>
      </c>
      <c r="K22" s="21">
        <v>4</v>
      </c>
      <c r="L22" s="21">
        <v>2</v>
      </c>
      <c r="M22" s="21">
        <v>-1</v>
      </c>
      <c r="N22" s="21">
        <v>1</v>
      </c>
      <c r="O22" s="21">
        <v>0</v>
      </c>
      <c r="P22" s="21">
        <v>-0.627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813</v>
      </c>
      <c r="B23" s="20" t="s">
        <v>134</v>
      </c>
      <c r="C23" s="20">
        <v>2990.018</v>
      </c>
      <c r="D23" s="20">
        <v>3606.055</v>
      </c>
      <c r="E23" s="20">
        <v>0</v>
      </c>
      <c r="F23" s="20">
        <v>0</v>
      </c>
      <c r="G23" s="20">
        <v>0</v>
      </c>
      <c r="H23" s="20">
        <v>1</v>
      </c>
      <c r="I23" s="19">
        <v>3.885</v>
      </c>
      <c r="J23" s="19">
        <v>20.305</v>
      </c>
      <c r="K23" s="21">
        <v>0</v>
      </c>
      <c r="L23" s="21">
        <v>0</v>
      </c>
      <c r="M23" s="21">
        <v>1</v>
      </c>
      <c r="N23" s="21">
        <v>-1</v>
      </c>
      <c r="O23" s="21">
        <v>0</v>
      </c>
      <c r="P23" s="21">
        <v>-0.004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819</v>
      </c>
      <c r="B24" s="20" t="s">
        <v>135</v>
      </c>
      <c r="C24" s="20">
        <v>6679.846</v>
      </c>
      <c r="D24" s="20">
        <v>9011.295</v>
      </c>
      <c r="E24" s="20">
        <v>0</v>
      </c>
      <c r="F24" s="20">
        <v>0</v>
      </c>
      <c r="G24" s="20">
        <v>0</v>
      </c>
      <c r="H24" s="20">
        <v>1</v>
      </c>
      <c r="I24" s="19">
        <v>0.979</v>
      </c>
      <c r="J24" s="19">
        <v>26.598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-1.552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854</v>
      </c>
      <c r="B25" s="20" t="s">
        <v>136</v>
      </c>
      <c r="C25" s="20">
        <v>4753.956</v>
      </c>
      <c r="D25" s="20">
        <v>5684.564</v>
      </c>
      <c r="E25" s="20">
        <v>0</v>
      </c>
      <c r="F25" s="20">
        <v>0</v>
      </c>
      <c r="G25" s="20">
        <v>0</v>
      </c>
      <c r="H25" s="20">
        <v>1</v>
      </c>
      <c r="I25" s="19">
        <v>2.833</v>
      </c>
      <c r="J25" s="19">
        <v>18.74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-6.804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856</v>
      </c>
      <c r="B26" s="20" t="s">
        <v>137</v>
      </c>
      <c r="C26" s="20">
        <v>6279.591</v>
      </c>
      <c r="D26" s="20">
        <v>7383.294</v>
      </c>
      <c r="E26" s="20">
        <v>0</v>
      </c>
      <c r="F26" s="20">
        <v>0</v>
      </c>
      <c r="G26" s="20">
        <v>0</v>
      </c>
      <c r="H26" s="20">
        <v>1</v>
      </c>
      <c r="I26" s="19">
        <v>2.074</v>
      </c>
      <c r="J26" s="19">
        <v>16.713</v>
      </c>
      <c r="K26" s="21">
        <v>4</v>
      </c>
      <c r="L26" s="21">
        <v>0</v>
      </c>
      <c r="M26" s="21">
        <v>-1</v>
      </c>
      <c r="N26" s="21">
        <v>1</v>
      </c>
      <c r="O26" s="21">
        <v>0</v>
      </c>
      <c r="P26" s="21">
        <v>0.288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909</v>
      </c>
      <c r="B27" s="20" t="s">
        <v>138</v>
      </c>
      <c r="C27" s="20">
        <v>3030.997</v>
      </c>
      <c r="D27" s="20">
        <v>3908.54</v>
      </c>
      <c r="E27" s="20">
        <v>0</v>
      </c>
      <c r="F27" s="20">
        <v>0</v>
      </c>
      <c r="G27" s="20">
        <v>0</v>
      </c>
      <c r="H27" s="20">
        <v>1</v>
      </c>
      <c r="I27" s="19">
        <v>1.393</v>
      </c>
      <c r="J27" s="19">
        <v>23.532</v>
      </c>
      <c r="K27" s="21">
        <v>4</v>
      </c>
      <c r="L27" s="21">
        <v>2</v>
      </c>
      <c r="M27" s="21">
        <v>-1</v>
      </c>
      <c r="N27" s="21">
        <v>1</v>
      </c>
      <c r="O27" s="21">
        <v>0</v>
      </c>
      <c r="P27" s="21">
        <v>-5.126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916</v>
      </c>
      <c r="B28" s="20" t="s">
        <v>139</v>
      </c>
      <c r="C28" s="20">
        <v>4223.942</v>
      </c>
      <c r="D28" s="20">
        <v>5760.277</v>
      </c>
      <c r="E28" s="20">
        <v>0</v>
      </c>
      <c r="F28" s="20">
        <v>0</v>
      </c>
      <c r="G28" s="20">
        <v>0</v>
      </c>
      <c r="H28" s="20">
        <v>1</v>
      </c>
      <c r="I28" s="19">
        <v>1.639</v>
      </c>
      <c r="J28" s="19">
        <v>27.873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0.316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923</v>
      </c>
      <c r="B29" s="20" t="s">
        <v>140</v>
      </c>
      <c r="C29" s="20">
        <v>252.541</v>
      </c>
      <c r="D29" s="20">
        <v>253.605</v>
      </c>
      <c r="E29" s="20">
        <v>0</v>
      </c>
      <c r="F29" s="20">
        <v>0</v>
      </c>
      <c r="G29" s="20">
        <v>0</v>
      </c>
      <c r="H29" s="20">
        <v>1</v>
      </c>
      <c r="I29" s="19">
        <v>0.152</v>
      </c>
      <c r="J29" s="19">
        <v>0.571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-2.787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929</v>
      </c>
      <c r="B30" s="20" t="s">
        <v>141</v>
      </c>
      <c r="C30" s="20">
        <v>3422.62</v>
      </c>
      <c r="D30" s="20">
        <v>4270.602</v>
      </c>
      <c r="E30" s="20">
        <v>0</v>
      </c>
      <c r="F30" s="20">
        <v>0</v>
      </c>
      <c r="G30" s="20">
        <v>0</v>
      </c>
      <c r="H30" s="20">
        <v>1</v>
      </c>
      <c r="I30" s="19">
        <v>2.092</v>
      </c>
      <c r="J30" s="19">
        <v>21.533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-0.105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936</v>
      </c>
      <c r="B31" s="20" t="s">
        <v>142</v>
      </c>
      <c r="C31" s="20">
        <v>7632.93</v>
      </c>
      <c r="D31" s="20">
        <v>9740.746</v>
      </c>
      <c r="E31" s="20">
        <v>0</v>
      </c>
      <c r="F31" s="20">
        <v>0</v>
      </c>
      <c r="G31" s="20">
        <v>0</v>
      </c>
      <c r="H31" s="20">
        <v>1</v>
      </c>
      <c r="I31" s="19">
        <v>1.683</v>
      </c>
      <c r="J31" s="19">
        <v>22.958</v>
      </c>
      <c r="K31" s="21">
        <v>3</v>
      </c>
      <c r="L31" s="21">
        <v>2</v>
      </c>
      <c r="M31" s="21">
        <v>0</v>
      </c>
      <c r="N31" s="21">
        <v>0</v>
      </c>
      <c r="O31" s="21">
        <v>0</v>
      </c>
      <c r="P31" s="21">
        <v>4.413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944</v>
      </c>
      <c r="B32" s="20" t="s">
        <v>143</v>
      </c>
      <c r="C32" s="20">
        <v>4006.137</v>
      </c>
      <c r="D32" s="20">
        <v>5091.482</v>
      </c>
      <c r="E32" s="20">
        <v>0</v>
      </c>
      <c r="F32" s="20">
        <v>0</v>
      </c>
      <c r="G32" s="20">
        <v>0</v>
      </c>
      <c r="H32" s="20">
        <v>1</v>
      </c>
      <c r="I32" s="19">
        <v>1.614</v>
      </c>
      <c r="J32" s="19">
        <v>22.586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-8.035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961</v>
      </c>
      <c r="B33" s="20" t="s">
        <v>144</v>
      </c>
      <c r="C33" s="20">
        <v>3818.608</v>
      </c>
      <c r="D33" s="20">
        <v>4833.14</v>
      </c>
      <c r="E33" s="20">
        <v>0</v>
      </c>
      <c r="F33" s="20">
        <v>0</v>
      </c>
      <c r="G33" s="20">
        <v>0</v>
      </c>
      <c r="H33" s="20">
        <v>1</v>
      </c>
      <c r="I33" s="19">
        <v>2.01</v>
      </c>
      <c r="J33" s="19">
        <v>22.579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-1.186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979</v>
      </c>
      <c r="B34" s="20" t="s">
        <v>145</v>
      </c>
      <c r="C34" s="20">
        <v>5628.547</v>
      </c>
      <c r="D34" s="20">
        <v>6692.016</v>
      </c>
      <c r="E34" s="20">
        <v>0</v>
      </c>
      <c r="F34" s="20">
        <v>0</v>
      </c>
      <c r="G34" s="20">
        <v>0</v>
      </c>
      <c r="H34" s="20">
        <v>1</v>
      </c>
      <c r="I34" s="19">
        <v>0.488</v>
      </c>
      <c r="J34" s="19">
        <v>16.302</v>
      </c>
      <c r="K34" s="21">
        <v>4</v>
      </c>
      <c r="L34" s="21">
        <v>0</v>
      </c>
      <c r="M34" s="21">
        <v>0</v>
      </c>
      <c r="N34" s="21">
        <v>1</v>
      </c>
      <c r="O34" s="21">
        <v>0</v>
      </c>
      <c r="P34" s="21">
        <v>-1.538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987</v>
      </c>
      <c r="B35" s="20" t="s">
        <v>146</v>
      </c>
      <c r="C35" s="20">
        <v>3879.875</v>
      </c>
      <c r="D35" s="20">
        <v>4804.312</v>
      </c>
      <c r="E35" s="20">
        <v>0</v>
      </c>
      <c r="F35" s="20">
        <v>0</v>
      </c>
      <c r="G35" s="20">
        <v>0</v>
      </c>
      <c r="H35" s="20">
        <v>1</v>
      </c>
      <c r="I35" s="19">
        <v>2.227</v>
      </c>
      <c r="J35" s="19">
        <v>21.04</v>
      </c>
      <c r="K35" s="21">
        <v>3</v>
      </c>
      <c r="L35" s="21">
        <v>1</v>
      </c>
      <c r="M35" s="21">
        <v>0</v>
      </c>
      <c r="N35" s="21">
        <v>0</v>
      </c>
      <c r="O35" s="21">
        <v>0</v>
      </c>
      <c r="P35" s="21">
        <v>-7.729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994</v>
      </c>
      <c r="B36" s="20" t="s">
        <v>147</v>
      </c>
      <c r="C36" s="20">
        <v>8787.489</v>
      </c>
      <c r="D36" s="20">
        <v>10966.176</v>
      </c>
      <c r="E36" s="20">
        <v>0</v>
      </c>
      <c r="F36" s="20">
        <v>0</v>
      </c>
      <c r="G36" s="20">
        <v>0</v>
      </c>
      <c r="H36" s="20">
        <v>1</v>
      </c>
      <c r="I36" s="19">
        <v>1.219</v>
      </c>
      <c r="J36" s="19">
        <v>20.844</v>
      </c>
      <c r="K36" s="21">
        <v>2</v>
      </c>
      <c r="L36" s="21">
        <v>0</v>
      </c>
      <c r="M36" s="21">
        <v>0</v>
      </c>
      <c r="N36" s="21">
        <v>1</v>
      </c>
      <c r="O36" s="21">
        <v>0</v>
      </c>
      <c r="P36" s="21">
        <v>-5.836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399233</v>
      </c>
      <c r="B37" s="20" t="s">
        <v>148</v>
      </c>
      <c r="C37" s="20">
        <v>3022.848</v>
      </c>
      <c r="D37" s="20">
        <v>3480.832</v>
      </c>
      <c r="E37" s="20">
        <v>0</v>
      </c>
      <c r="F37" s="20">
        <v>0</v>
      </c>
      <c r="G37" s="20">
        <v>0</v>
      </c>
      <c r="H37" s="20">
        <v>1</v>
      </c>
      <c r="I37" s="19">
        <v>0.872</v>
      </c>
      <c r="J37" s="19">
        <v>13.914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-0.46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399263</v>
      </c>
      <c r="B38" s="20" t="s">
        <v>149</v>
      </c>
      <c r="C38" s="20">
        <v>2583.487</v>
      </c>
      <c r="D38" s="20">
        <v>3319.928</v>
      </c>
      <c r="E38" s="20">
        <v>0</v>
      </c>
      <c r="F38" s="20">
        <v>0</v>
      </c>
      <c r="G38" s="20">
        <v>0</v>
      </c>
      <c r="H38" s="20">
        <v>1</v>
      </c>
      <c r="I38" s="19">
        <v>1.407</v>
      </c>
      <c r="J38" s="19">
        <v>23.277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-1.231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399268</v>
      </c>
      <c r="B39" s="20" t="s">
        <v>150</v>
      </c>
      <c r="C39" s="20">
        <v>1810.801</v>
      </c>
      <c r="D39" s="20">
        <v>2098.016</v>
      </c>
      <c r="E39" s="20">
        <v>0</v>
      </c>
      <c r="F39" s="20">
        <v>0</v>
      </c>
      <c r="G39" s="20">
        <v>0</v>
      </c>
      <c r="H39" s="20">
        <v>1</v>
      </c>
      <c r="I39" s="19">
        <v>1.056</v>
      </c>
      <c r="J39" s="19">
        <v>14.602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-2.433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399269</v>
      </c>
      <c r="B40" s="20" t="s">
        <v>151</v>
      </c>
      <c r="C40" s="20">
        <v>6151.551</v>
      </c>
      <c r="D40" s="20">
        <v>8208.826</v>
      </c>
      <c r="E40" s="20">
        <v>0</v>
      </c>
      <c r="F40" s="20">
        <v>0</v>
      </c>
      <c r="G40" s="20">
        <v>0</v>
      </c>
      <c r="H40" s="20">
        <v>1</v>
      </c>
      <c r="I40" s="19">
        <v>0.761</v>
      </c>
      <c r="J40" s="19">
        <v>25.632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-4.912</v>
      </c>
      <c r="Q40" s="21">
        <v>1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399289</v>
      </c>
      <c r="B41" s="20" t="s">
        <v>152</v>
      </c>
      <c r="C41" s="20">
        <v>119.824</v>
      </c>
      <c r="D41" s="20">
        <v>120.688</v>
      </c>
      <c r="E41" s="20">
        <v>0</v>
      </c>
      <c r="F41" s="20">
        <v>0</v>
      </c>
      <c r="G41" s="20">
        <v>0</v>
      </c>
      <c r="H41" s="20">
        <v>1</v>
      </c>
      <c r="I41" s="19">
        <v>0.355</v>
      </c>
      <c r="J41" s="19">
        <v>1.068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0.515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399291</v>
      </c>
      <c r="B42" s="20" t="s">
        <v>153</v>
      </c>
      <c r="C42" s="20">
        <v>4032.689</v>
      </c>
      <c r="D42" s="20">
        <v>4529.421</v>
      </c>
      <c r="E42" s="20">
        <v>0</v>
      </c>
      <c r="F42" s="20">
        <v>0</v>
      </c>
      <c r="G42" s="20">
        <v>0</v>
      </c>
      <c r="H42" s="20">
        <v>1</v>
      </c>
      <c r="I42" s="19">
        <v>0.235</v>
      </c>
      <c r="J42" s="19">
        <v>11.176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-0.294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399292</v>
      </c>
      <c r="B43" s="20" t="s">
        <v>154</v>
      </c>
      <c r="C43" s="20">
        <v>1306.924</v>
      </c>
      <c r="D43" s="20">
        <v>1488.329</v>
      </c>
      <c r="E43" s="20">
        <v>0</v>
      </c>
      <c r="F43" s="20">
        <v>0</v>
      </c>
      <c r="G43" s="20">
        <v>0</v>
      </c>
      <c r="H43" s="20">
        <v>1</v>
      </c>
      <c r="I43" s="19">
        <v>0.45</v>
      </c>
      <c r="J43" s="19">
        <v>12.584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-2.125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399298</v>
      </c>
      <c r="B44" s="20" t="s">
        <v>155</v>
      </c>
      <c r="C44" s="20">
        <v>212.595</v>
      </c>
      <c r="D44" s="20">
        <v>213.562</v>
      </c>
      <c r="E44" s="20">
        <v>0</v>
      </c>
      <c r="F44" s="20">
        <v>0</v>
      </c>
      <c r="G44" s="20">
        <v>0</v>
      </c>
      <c r="H44" s="20">
        <v>1</v>
      </c>
      <c r="I44" s="19">
        <v>0.181</v>
      </c>
      <c r="J44" s="19">
        <v>0.633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-1.037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399299</v>
      </c>
      <c r="B45" s="20" t="s">
        <v>156</v>
      </c>
      <c r="C45" s="20">
        <v>244.594</v>
      </c>
      <c r="D45" s="20">
        <v>245.75</v>
      </c>
      <c r="E45" s="20">
        <v>0</v>
      </c>
      <c r="F45" s="20">
        <v>0</v>
      </c>
      <c r="G45" s="20">
        <v>0</v>
      </c>
      <c r="H45" s="20">
        <v>1</v>
      </c>
      <c r="I45" s="19">
        <v>0.286</v>
      </c>
      <c r="J45" s="19">
        <v>0.755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-1.66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399301</v>
      </c>
      <c r="B46" s="20" t="s">
        <v>157</v>
      </c>
      <c r="C46" s="20">
        <v>216.43</v>
      </c>
      <c r="D46" s="20">
        <v>217.415</v>
      </c>
      <c r="E46" s="20">
        <v>0</v>
      </c>
      <c r="F46" s="20">
        <v>0</v>
      </c>
      <c r="G46" s="20">
        <v>0</v>
      </c>
      <c r="H46" s="20">
        <v>1</v>
      </c>
      <c r="I46" s="19">
        <v>0.182</v>
      </c>
      <c r="J46" s="19">
        <v>0.634</v>
      </c>
      <c r="K46" s="21">
        <v>4</v>
      </c>
      <c r="L46" s="21">
        <v>2</v>
      </c>
      <c r="M46" s="21">
        <v>-1</v>
      </c>
      <c r="N46" s="21">
        <v>1</v>
      </c>
      <c r="O46" s="21">
        <v>0</v>
      </c>
      <c r="P46" s="21">
        <v>-1.788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399319</v>
      </c>
      <c r="B47" s="20" t="s">
        <v>158</v>
      </c>
      <c r="C47" s="20">
        <v>2658.634</v>
      </c>
      <c r="D47" s="20">
        <v>3245.637</v>
      </c>
      <c r="E47" s="20">
        <v>0</v>
      </c>
      <c r="F47" s="20">
        <v>0</v>
      </c>
      <c r="G47" s="20">
        <v>0</v>
      </c>
      <c r="H47" s="20">
        <v>1</v>
      </c>
      <c r="I47" s="19">
        <v>0.597</v>
      </c>
      <c r="J47" s="19">
        <v>18.575</v>
      </c>
      <c r="K47" s="21">
        <v>4</v>
      </c>
      <c r="L47" s="21">
        <v>0</v>
      </c>
      <c r="M47" s="21">
        <v>-1</v>
      </c>
      <c r="N47" s="21">
        <v>1</v>
      </c>
      <c r="O47" s="21">
        <v>0</v>
      </c>
      <c r="P47" s="21">
        <v>-1.367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399326</v>
      </c>
      <c r="B48" s="20" t="s">
        <v>159</v>
      </c>
      <c r="C48" s="20">
        <v>4991.1</v>
      </c>
      <c r="D48" s="20">
        <v>6266.946</v>
      </c>
      <c r="E48" s="20">
        <v>0</v>
      </c>
      <c r="F48" s="20">
        <v>0</v>
      </c>
      <c r="G48" s="20">
        <v>0</v>
      </c>
      <c r="H48" s="20">
        <v>1</v>
      </c>
      <c r="I48" s="19">
        <v>2.566</v>
      </c>
      <c r="J48" s="19">
        <v>22.402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-1.275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399365</v>
      </c>
      <c r="B49" s="20" t="s">
        <v>160</v>
      </c>
      <c r="C49" s="20">
        <v>12068.996</v>
      </c>
      <c r="D49" s="20">
        <v>13439.114</v>
      </c>
      <c r="E49" s="20">
        <v>0</v>
      </c>
      <c r="F49" s="20">
        <v>0</v>
      </c>
      <c r="G49" s="20">
        <v>0</v>
      </c>
      <c r="H49" s="20">
        <v>1</v>
      </c>
      <c r="I49" s="19">
        <v>1.274</v>
      </c>
      <c r="J49" s="19">
        <v>11.34</v>
      </c>
      <c r="K49" s="21">
        <v>4</v>
      </c>
      <c r="L49" s="21">
        <v>0</v>
      </c>
      <c r="M49" s="21">
        <v>-1</v>
      </c>
      <c r="N49" s="21">
        <v>1</v>
      </c>
      <c r="O49" s="21">
        <v>0</v>
      </c>
      <c r="P49" s="21">
        <v>-0.904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399382</v>
      </c>
      <c r="B50" s="20" t="s">
        <v>161</v>
      </c>
      <c r="C50" s="20">
        <v>2941.269</v>
      </c>
      <c r="D50" s="20">
        <v>3646.633</v>
      </c>
      <c r="E50" s="20">
        <v>0</v>
      </c>
      <c r="F50" s="20">
        <v>0</v>
      </c>
      <c r="G50" s="20">
        <v>0</v>
      </c>
      <c r="H50" s="20">
        <v>1</v>
      </c>
      <c r="I50" s="19">
        <v>2.384</v>
      </c>
      <c r="J50" s="19">
        <v>21.266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-5.213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399389</v>
      </c>
      <c r="B51" s="20" t="s">
        <v>162</v>
      </c>
      <c r="C51" s="20">
        <v>6084.775</v>
      </c>
      <c r="D51" s="20">
        <v>7947.246</v>
      </c>
      <c r="E51" s="20">
        <v>0</v>
      </c>
      <c r="F51" s="20">
        <v>0</v>
      </c>
      <c r="G51" s="20">
        <v>0</v>
      </c>
      <c r="H51" s="20">
        <v>1</v>
      </c>
      <c r="I51" s="19">
        <v>4.429</v>
      </c>
      <c r="J51" s="19">
        <v>26.827</v>
      </c>
      <c r="K51" s="21">
        <v>4</v>
      </c>
      <c r="L51" s="21">
        <v>0</v>
      </c>
      <c r="M51" s="21">
        <v>-1</v>
      </c>
      <c r="N51" s="21">
        <v>1</v>
      </c>
      <c r="O51" s="21">
        <v>0</v>
      </c>
      <c r="P51" s="21">
        <v>-0.758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399395</v>
      </c>
      <c r="B52" s="20" t="s">
        <v>163</v>
      </c>
      <c r="C52" s="20">
        <v>6951.559</v>
      </c>
      <c r="D52" s="20">
        <v>9366.002</v>
      </c>
      <c r="E52" s="20">
        <v>0</v>
      </c>
      <c r="F52" s="20">
        <v>0</v>
      </c>
      <c r="G52" s="20">
        <v>0</v>
      </c>
      <c r="H52" s="20">
        <v>1</v>
      </c>
      <c r="I52" s="19">
        <v>0.4</v>
      </c>
      <c r="J52" s="19">
        <v>26.076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-2.548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399404</v>
      </c>
      <c r="B53" s="20" t="s">
        <v>164</v>
      </c>
      <c r="C53" s="20">
        <v>6073.034</v>
      </c>
      <c r="D53" s="20">
        <v>6681.427</v>
      </c>
      <c r="E53" s="20">
        <v>0</v>
      </c>
      <c r="F53" s="20">
        <v>0</v>
      </c>
      <c r="G53" s="20">
        <v>0</v>
      </c>
      <c r="H53" s="20">
        <v>1</v>
      </c>
      <c r="I53" s="19">
        <v>1.799</v>
      </c>
      <c r="J53" s="19">
        <v>10.741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-1.226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399410</v>
      </c>
      <c r="B54" s="20" t="s">
        <v>165</v>
      </c>
      <c r="C54" s="20">
        <v>2347.268</v>
      </c>
      <c r="D54" s="20">
        <v>2877.267</v>
      </c>
      <c r="E54" s="20">
        <v>0</v>
      </c>
      <c r="F54" s="20">
        <v>0</v>
      </c>
      <c r="G54" s="20">
        <v>0</v>
      </c>
      <c r="H54" s="20">
        <v>1</v>
      </c>
      <c r="I54" s="19">
        <v>4.386</v>
      </c>
      <c r="J54" s="19">
        <v>21.998</v>
      </c>
      <c r="K54" s="21">
        <v>4</v>
      </c>
      <c r="L54" s="21">
        <v>2</v>
      </c>
      <c r="M54" s="21">
        <v>-1</v>
      </c>
      <c r="N54" s="21">
        <v>1</v>
      </c>
      <c r="O54" s="21">
        <v>0</v>
      </c>
      <c r="P54" s="21">
        <v>-1.187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399415</v>
      </c>
      <c r="B55" s="20" t="s">
        <v>166</v>
      </c>
      <c r="C55" s="20">
        <v>6522.555</v>
      </c>
      <c r="D55" s="20">
        <v>7195.953</v>
      </c>
      <c r="E55" s="20">
        <v>0</v>
      </c>
      <c r="F55" s="20">
        <v>0</v>
      </c>
      <c r="G55" s="20">
        <v>0</v>
      </c>
      <c r="H55" s="20">
        <v>1</v>
      </c>
      <c r="I55" s="19">
        <v>0.191</v>
      </c>
      <c r="J55" s="19">
        <v>9.531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-0.872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399427</v>
      </c>
      <c r="B56" s="20" t="s">
        <v>167</v>
      </c>
      <c r="C56" s="20">
        <v>2139.628</v>
      </c>
      <c r="D56" s="20">
        <v>2475.492</v>
      </c>
      <c r="E56" s="20">
        <v>0</v>
      </c>
      <c r="F56" s="20">
        <v>0</v>
      </c>
      <c r="G56" s="20">
        <v>0</v>
      </c>
      <c r="H56" s="20">
        <v>1</v>
      </c>
      <c r="I56" s="19">
        <v>1.685</v>
      </c>
      <c r="J56" s="19">
        <v>15.024</v>
      </c>
      <c r="K56" s="21">
        <v>4</v>
      </c>
      <c r="L56" s="21">
        <v>2</v>
      </c>
      <c r="M56" s="21">
        <v>-1</v>
      </c>
      <c r="N56" s="21">
        <v>1</v>
      </c>
      <c r="O56" s="21">
        <v>0</v>
      </c>
      <c r="P56" s="21">
        <v>-4.246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399429</v>
      </c>
      <c r="B57" s="20" t="s">
        <v>168</v>
      </c>
      <c r="C57" s="20">
        <v>1410.716</v>
      </c>
      <c r="D57" s="20">
        <v>1669.595</v>
      </c>
      <c r="E57" s="20">
        <v>0</v>
      </c>
      <c r="F57" s="20">
        <v>0</v>
      </c>
      <c r="G57" s="20">
        <v>0</v>
      </c>
      <c r="H57" s="20">
        <v>1</v>
      </c>
      <c r="I57" s="19">
        <v>2.267</v>
      </c>
      <c r="J57" s="19">
        <v>17.421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-0.89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399439</v>
      </c>
      <c r="B58" s="20" t="s">
        <v>169</v>
      </c>
      <c r="C58" s="20">
        <v>1669.122</v>
      </c>
      <c r="D58" s="20">
        <v>1874.029</v>
      </c>
      <c r="E58" s="20">
        <v>0</v>
      </c>
      <c r="F58" s="20">
        <v>0</v>
      </c>
      <c r="G58" s="20">
        <v>0</v>
      </c>
      <c r="H58" s="20">
        <v>1</v>
      </c>
      <c r="I58" s="19">
        <v>2.354</v>
      </c>
      <c r="J58" s="19">
        <v>13.03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-2.52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399614</v>
      </c>
      <c r="B59" s="20" t="s">
        <v>170</v>
      </c>
      <c r="C59" s="20">
        <v>2904.527</v>
      </c>
      <c r="D59" s="20">
        <v>3560.233</v>
      </c>
      <c r="E59" s="20">
        <v>0</v>
      </c>
      <c r="F59" s="20">
        <v>0</v>
      </c>
      <c r="G59" s="20">
        <v>0</v>
      </c>
      <c r="H59" s="20">
        <v>1</v>
      </c>
      <c r="I59" s="19">
        <v>3.824</v>
      </c>
      <c r="J59" s="19">
        <v>21.537</v>
      </c>
      <c r="K59" s="21">
        <v>4</v>
      </c>
      <c r="L59" s="21">
        <v>2</v>
      </c>
      <c r="M59" s="21">
        <v>-1</v>
      </c>
      <c r="N59" s="21">
        <v>1</v>
      </c>
      <c r="O59" s="21">
        <v>0</v>
      </c>
      <c r="P59" s="21">
        <v>-0.738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399621</v>
      </c>
      <c r="B60" s="20" t="s">
        <v>171</v>
      </c>
      <c r="C60" s="20">
        <v>8185.707</v>
      </c>
      <c r="D60" s="20">
        <v>12035.74</v>
      </c>
      <c r="E60" s="20">
        <v>0</v>
      </c>
      <c r="F60" s="20">
        <v>0</v>
      </c>
      <c r="G60" s="20">
        <v>0</v>
      </c>
      <c r="H60" s="20">
        <v>1</v>
      </c>
      <c r="I60" s="19">
        <v>5.714</v>
      </c>
      <c r="J60" s="19">
        <v>35.874</v>
      </c>
      <c r="K60" s="21">
        <v>0</v>
      </c>
      <c r="L60" s="21">
        <v>0</v>
      </c>
      <c r="M60" s="21">
        <v>1</v>
      </c>
      <c r="N60" s="21">
        <v>-1</v>
      </c>
      <c r="O60" s="21">
        <v>0</v>
      </c>
      <c r="P60" s="21">
        <v>0.009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399636</v>
      </c>
      <c r="B61" s="20" t="s">
        <v>172</v>
      </c>
      <c r="C61" s="20">
        <v>6218.843</v>
      </c>
      <c r="D61" s="20">
        <v>8197.273</v>
      </c>
      <c r="E61" s="20">
        <v>0</v>
      </c>
      <c r="F61" s="20">
        <v>0</v>
      </c>
      <c r="G61" s="20">
        <v>0</v>
      </c>
      <c r="H61" s="20">
        <v>1</v>
      </c>
      <c r="I61" s="19">
        <v>0.82</v>
      </c>
      <c r="J61" s="19">
        <v>24.757</v>
      </c>
      <c r="K61" s="21">
        <v>4</v>
      </c>
      <c r="L61" s="21">
        <v>2</v>
      </c>
      <c r="M61" s="21">
        <v>-1</v>
      </c>
      <c r="N61" s="21">
        <v>1</v>
      </c>
      <c r="O61" s="21">
        <v>0</v>
      </c>
      <c r="P61" s="21">
        <v>0.622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399639</v>
      </c>
      <c r="B62" s="20" t="s">
        <v>173</v>
      </c>
      <c r="C62" s="20">
        <v>1810.252</v>
      </c>
      <c r="D62" s="20">
        <v>2206.161</v>
      </c>
      <c r="E62" s="20">
        <v>0</v>
      </c>
      <c r="F62" s="20">
        <v>0</v>
      </c>
      <c r="G62" s="20">
        <v>0</v>
      </c>
      <c r="H62" s="20">
        <v>1</v>
      </c>
      <c r="I62" s="19">
        <v>1.861</v>
      </c>
      <c r="J62" s="19">
        <v>19.473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-2.436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399648</v>
      </c>
      <c r="B63" s="20" t="s">
        <v>174</v>
      </c>
      <c r="C63" s="20">
        <v>11027.92</v>
      </c>
      <c r="D63" s="20">
        <v>12120.578</v>
      </c>
      <c r="E63" s="20">
        <v>0</v>
      </c>
      <c r="F63" s="20">
        <v>0</v>
      </c>
      <c r="G63" s="20">
        <v>0</v>
      </c>
      <c r="H63" s="20">
        <v>1</v>
      </c>
      <c r="I63" s="19">
        <v>0.598</v>
      </c>
      <c r="J63" s="19">
        <v>9.559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-2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399680</v>
      </c>
      <c r="B64" s="20" t="s">
        <v>175</v>
      </c>
      <c r="C64" s="20">
        <v>648.053</v>
      </c>
      <c r="D64" s="20">
        <v>755.413</v>
      </c>
      <c r="E64" s="20">
        <v>0</v>
      </c>
      <c r="F64" s="20">
        <v>0</v>
      </c>
      <c r="G64" s="20">
        <v>0</v>
      </c>
      <c r="H64" s="20">
        <v>1</v>
      </c>
      <c r="I64" s="19">
        <v>3.498</v>
      </c>
      <c r="J64" s="19">
        <v>17.213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-2.881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399681</v>
      </c>
      <c r="B65" s="20" t="s">
        <v>176</v>
      </c>
      <c r="C65" s="20">
        <v>1004.012</v>
      </c>
      <c r="D65" s="20">
        <v>1247.176</v>
      </c>
      <c r="E65" s="20">
        <v>0</v>
      </c>
      <c r="F65" s="20">
        <v>0</v>
      </c>
      <c r="G65" s="20">
        <v>0</v>
      </c>
      <c r="H65" s="20">
        <v>1</v>
      </c>
      <c r="I65" s="19">
        <v>4.2</v>
      </c>
      <c r="J65" s="19">
        <v>22.878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-1.881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399688</v>
      </c>
      <c r="B66" s="20" t="s">
        <v>177</v>
      </c>
      <c r="C66" s="20">
        <v>4205.331</v>
      </c>
      <c r="D66" s="20">
        <v>6446.046</v>
      </c>
      <c r="E66" s="20">
        <v>0</v>
      </c>
      <c r="F66" s="20">
        <v>0</v>
      </c>
      <c r="G66" s="20">
        <v>0</v>
      </c>
      <c r="H66" s="20">
        <v>1</v>
      </c>
      <c r="I66" s="19">
        <v>5.699</v>
      </c>
      <c r="J66" s="19">
        <v>38.479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-2.956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399696</v>
      </c>
      <c r="B67" s="20" t="s">
        <v>178</v>
      </c>
      <c r="C67" s="20">
        <v>3404.848</v>
      </c>
      <c r="D67" s="20">
        <v>4248.748</v>
      </c>
      <c r="E67" s="20">
        <v>0</v>
      </c>
      <c r="F67" s="20">
        <v>0</v>
      </c>
      <c r="G67" s="20">
        <v>0</v>
      </c>
      <c r="H67" s="20">
        <v>1</v>
      </c>
      <c r="I67" s="19">
        <v>3.617</v>
      </c>
      <c r="J67" s="19">
        <v>22.761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-3.586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399704</v>
      </c>
      <c r="B68" s="20" t="s">
        <v>179</v>
      </c>
      <c r="C68" s="20">
        <v>5033.011</v>
      </c>
      <c r="D68" s="20">
        <v>6446.99</v>
      </c>
      <c r="E68" s="20">
        <v>0</v>
      </c>
      <c r="F68" s="20">
        <v>0</v>
      </c>
      <c r="G68" s="20">
        <v>0</v>
      </c>
      <c r="H68" s="20">
        <v>1</v>
      </c>
      <c r="I68" s="19">
        <v>4.071</v>
      </c>
      <c r="J68" s="19">
        <v>25.111</v>
      </c>
      <c r="K68" s="21">
        <v>3</v>
      </c>
      <c r="L68" s="21">
        <v>0</v>
      </c>
      <c r="M68" s="21">
        <v>0</v>
      </c>
      <c r="N68" s="21">
        <v>1</v>
      </c>
      <c r="O68" s="21">
        <v>0</v>
      </c>
      <c r="P68" s="21">
        <v>-3.094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399809</v>
      </c>
      <c r="B69" s="20" t="s">
        <v>180</v>
      </c>
      <c r="C69" s="20">
        <v>2239.544</v>
      </c>
      <c r="D69" s="20">
        <v>2598.184</v>
      </c>
      <c r="E69" s="20">
        <v>0</v>
      </c>
      <c r="F69" s="20">
        <v>0</v>
      </c>
      <c r="G69" s="20">
        <v>0</v>
      </c>
      <c r="H69" s="20">
        <v>1</v>
      </c>
      <c r="I69" s="19">
        <v>3.93</v>
      </c>
      <c r="J69" s="19">
        <v>17.191</v>
      </c>
      <c r="K69" s="21">
        <v>3</v>
      </c>
      <c r="L69" s="21">
        <v>2</v>
      </c>
      <c r="M69" s="21">
        <v>0</v>
      </c>
      <c r="N69" s="21">
        <v>1</v>
      </c>
      <c r="O69" s="21">
        <v>0</v>
      </c>
      <c r="P69" s="21">
        <v>4.899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399813</v>
      </c>
      <c r="B70" s="20" t="s">
        <v>181</v>
      </c>
      <c r="C70" s="20">
        <v>7037.729</v>
      </c>
      <c r="D70" s="20">
        <v>7926.398</v>
      </c>
      <c r="E70" s="20">
        <v>0</v>
      </c>
      <c r="F70" s="20">
        <v>0</v>
      </c>
      <c r="G70" s="20">
        <v>0</v>
      </c>
      <c r="H70" s="20">
        <v>1</v>
      </c>
      <c r="I70" s="19">
        <v>1.338</v>
      </c>
      <c r="J70" s="19">
        <v>12.4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-8.635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399959</v>
      </c>
      <c r="B71" s="20" t="s">
        <v>182</v>
      </c>
      <c r="C71" s="20">
        <v>1530.088</v>
      </c>
      <c r="D71" s="20">
        <v>1739.765</v>
      </c>
      <c r="E71" s="20">
        <v>0</v>
      </c>
      <c r="F71" s="20">
        <v>0</v>
      </c>
      <c r="G71" s="20">
        <v>0</v>
      </c>
      <c r="H71" s="20">
        <v>1</v>
      </c>
      <c r="I71" s="19">
        <v>3.099</v>
      </c>
      <c r="J71" s="19">
        <v>14.778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-1.839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399967</v>
      </c>
      <c r="B72" s="20" t="s">
        <v>183</v>
      </c>
      <c r="C72" s="20">
        <v>11688.644</v>
      </c>
      <c r="D72" s="20">
        <v>13224.337</v>
      </c>
      <c r="E72" s="20">
        <v>0</v>
      </c>
      <c r="F72" s="20">
        <v>0</v>
      </c>
      <c r="G72" s="20">
        <v>0</v>
      </c>
      <c r="H72" s="20">
        <v>1</v>
      </c>
      <c r="I72" s="19">
        <v>4.092</v>
      </c>
      <c r="J72" s="19">
        <v>15.23</v>
      </c>
      <c r="K72" s="21">
        <v>4</v>
      </c>
      <c r="L72" s="21">
        <v>0</v>
      </c>
      <c r="M72" s="21">
        <v>0</v>
      </c>
      <c r="N72" s="21">
        <v>1</v>
      </c>
      <c r="O72" s="21">
        <v>0</v>
      </c>
      <c r="P72" s="21">
        <v>-1.236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399973</v>
      </c>
      <c r="B73" s="20" t="s">
        <v>184</v>
      </c>
      <c r="C73" s="20">
        <v>1559.163</v>
      </c>
      <c r="D73" s="20">
        <v>1791.091</v>
      </c>
      <c r="E73" s="20">
        <v>0</v>
      </c>
      <c r="F73" s="20">
        <v>0</v>
      </c>
      <c r="G73" s="20">
        <v>0</v>
      </c>
      <c r="H73" s="20">
        <v>1</v>
      </c>
      <c r="I73" s="19">
        <v>2.453</v>
      </c>
      <c r="J73" s="19">
        <v>15.085</v>
      </c>
      <c r="K73" s="21">
        <v>3</v>
      </c>
      <c r="L73" s="21">
        <v>1</v>
      </c>
      <c r="M73" s="21">
        <v>0</v>
      </c>
      <c r="N73" s="21">
        <v>0</v>
      </c>
      <c r="O73" s="21">
        <v>0</v>
      </c>
      <c r="P73" s="21">
        <v>-2.343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399991</v>
      </c>
      <c r="B74" s="20" t="s">
        <v>185</v>
      </c>
      <c r="C74" s="20">
        <v>2427.073</v>
      </c>
      <c r="D74" s="20">
        <v>2892.101</v>
      </c>
      <c r="E74" s="20">
        <v>0</v>
      </c>
      <c r="F74" s="20">
        <v>0</v>
      </c>
      <c r="G74" s="20">
        <v>0</v>
      </c>
      <c r="H74" s="20">
        <v>1</v>
      </c>
      <c r="I74" s="19">
        <v>2.307</v>
      </c>
      <c r="J74" s="19">
        <v>18.016</v>
      </c>
      <c r="K74" s="21">
        <v>2</v>
      </c>
      <c r="L74" s="21">
        <v>0</v>
      </c>
      <c r="M74" s="21">
        <v>0</v>
      </c>
      <c r="N74" s="21">
        <v>0</v>
      </c>
      <c r="O74" s="21">
        <v>0</v>
      </c>
      <c r="P74" s="21">
        <v>-7.846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980018</v>
      </c>
      <c r="B75" s="20" t="s">
        <v>186</v>
      </c>
      <c r="C75" s="20">
        <v>3390.788</v>
      </c>
      <c r="D75" s="20">
        <v>4122.424</v>
      </c>
      <c r="E75" s="20">
        <v>0</v>
      </c>
      <c r="F75" s="20">
        <v>0</v>
      </c>
      <c r="G75" s="20">
        <v>0</v>
      </c>
      <c r="H75" s="20">
        <v>1</v>
      </c>
      <c r="I75" s="19">
        <v>19.188</v>
      </c>
      <c r="J75" s="19">
        <v>33.53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1.035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980035</v>
      </c>
      <c r="B76" s="20" t="s">
        <v>187</v>
      </c>
      <c r="C76" s="20">
        <v>1865.034</v>
      </c>
      <c r="D76" s="20">
        <v>2237.263</v>
      </c>
      <c r="E76" s="20">
        <v>0</v>
      </c>
      <c r="F76" s="20">
        <v>0</v>
      </c>
      <c r="G76" s="20">
        <v>0</v>
      </c>
      <c r="H76" s="20">
        <v>1</v>
      </c>
      <c r="I76" s="19">
        <v>0.706</v>
      </c>
      <c r="J76" s="19">
        <v>17.226</v>
      </c>
      <c r="K76" s="21">
        <v>4</v>
      </c>
      <c r="L76" s="21">
        <v>2</v>
      </c>
      <c r="M76" s="21">
        <v>-1</v>
      </c>
      <c r="N76" s="21">
        <v>1</v>
      </c>
      <c r="O76" s="21">
        <v>0</v>
      </c>
      <c r="P76" s="21">
        <v>-4.637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980068</v>
      </c>
      <c r="B77" s="20" t="s">
        <v>188</v>
      </c>
      <c r="C77" s="20">
        <v>3330.316</v>
      </c>
      <c r="D77" s="20">
        <v>3688.617</v>
      </c>
      <c r="E77" s="20">
        <v>0</v>
      </c>
      <c r="F77" s="20">
        <v>0</v>
      </c>
      <c r="G77" s="20">
        <v>0</v>
      </c>
      <c r="H77" s="20">
        <v>1</v>
      </c>
      <c r="I77" s="19">
        <v>0.796</v>
      </c>
      <c r="J77" s="19">
        <v>10.433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4.588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980076</v>
      </c>
      <c r="B78" s="20" t="s">
        <v>189</v>
      </c>
      <c r="C78" s="20">
        <v>3104.395</v>
      </c>
      <c r="D78" s="20">
        <v>3541.481</v>
      </c>
      <c r="E78" s="20">
        <v>0</v>
      </c>
      <c r="F78" s="20">
        <v>0</v>
      </c>
      <c r="G78" s="20">
        <v>0</v>
      </c>
      <c r="H78" s="20">
        <v>1</v>
      </c>
      <c r="I78" s="19">
        <v>2.276</v>
      </c>
      <c r="J78" s="19">
        <v>14.337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-3.77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3">
        <v>6</v>
      </c>
      <c r="B79" s="23" t="s">
        <v>190</v>
      </c>
      <c r="C79" s="23">
        <v>4392.299</v>
      </c>
      <c r="D79" s="23">
        <v>4891.837</v>
      </c>
      <c r="E79" s="23">
        <v>0</v>
      </c>
      <c r="F79" s="23">
        <v>0</v>
      </c>
      <c r="G79" s="23">
        <v>1</v>
      </c>
      <c r="H79" s="19">
        <v>0</v>
      </c>
      <c r="I79" s="19">
        <v>0</v>
      </c>
      <c r="J79" s="19">
        <v>0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-0.518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3">
        <v>37</v>
      </c>
      <c r="B80" s="23" t="s">
        <v>191</v>
      </c>
      <c r="C80" s="23">
        <v>6516.241</v>
      </c>
      <c r="D80" s="23">
        <v>7612.185</v>
      </c>
      <c r="E80" s="23">
        <v>0</v>
      </c>
      <c r="F80" s="23">
        <v>0</v>
      </c>
      <c r="G80" s="23">
        <v>1</v>
      </c>
      <c r="H80" s="19">
        <v>0</v>
      </c>
      <c r="I80" s="19">
        <v>0</v>
      </c>
      <c r="J80" s="19">
        <v>0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-12.658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3">
        <v>75</v>
      </c>
      <c r="B81" s="23" t="s">
        <v>192</v>
      </c>
      <c r="C81" s="23">
        <v>7130.216</v>
      </c>
      <c r="D81" s="23">
        <v>8093.323</v>
      </c>
      <c r="E81" s="23">
        <v>0</v>
      </c>
      <c r="F81" s="23">
        <v>0</v>
      </c>
      <c r="G81" s="23">
        <v>1</v>
      </c>
      <c r="H81" s="19">
        <v>0</v>
      </c>
      <c r="I81" s="19">
        <v>0</v>
      </c>
      <c r="J81" s="19">
        <v>0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-5.832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3">
        <v>96</v>
      </c>
      <c r="B82" s="23" t="s">
        <v>193</v>
      </c>
      <c r="C82" s="23">
        <v>4246.708</v>
      </c>
      <c r="D82" s="23">
        <v>4615.275</v>
      </c>
      <c r="E82" s="23">
        <v>0</v>
      </c>
      <c r="F82" s="23">
        <v>0</v>
      </c>
      <c r="G82" s="23">
        <v>1</v>
      </c>
      <c r="H82" s="19">
        <v>0</v>
      </c>
      <c r="I82" s="19">
        <v>0</v>
      </c>
      <c r="J82" s="19">
        <v>0</v>
      </c>
      <c r="K82" s="21">
        <v>4</v>
      </c>
      <c r="L82" s="21">
        <v>2</v>
      </c>
      <c r="M82" s="21">
        <v>-1</v>
      </c>
      <c r="N82" s="21">
        <v>1</v>
      </c>
      <c r="O82" s="21">
        <v>0</v>
      </c>
      <c r="P82" s="21">
        <v>-6.223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3">
        <v>103</v>
      </c>
      <c r="B83" s="23" t="s">
        <v>194</v>
      </c>
      <c r="C83" s="23">
        <v>8124.27</v>
      </c>
      <c r="D83" s="23">
        <v>9079.74</v>
      </c>
      <c r="E83" s="23">
        <v>0</v>
      </c>
      <c r="F83" s="23">
        <v>0</v>
      </c>
      <c r="G83" s="23">
        <v>1</v>
      </c>
      <c r="H83" s="19">
        <v>0</v>
      </c>
      <c r="I83" s="19">
        <v>0</v>
      </c>
      <c r="J83" s="19">
        <v>0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-7.015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3">
        <v>109</v>
      </c>
      <c r="B84" s="23" t="s">
        <v>195</v>
      </c>
      <c r="C84" s="23">
        <v>10158.512</v>
      </c>
      <c r="D84" s="23">
        <v>11501.87</v>
      </c>
      <c r="E84" s="23">
        <v>0</v>
      </c>
      <c r="F84" s="23">
        <v>0</v>
      </c>
      <c r="G84" s="23">
        <v>1</v>
      </c>
      <c r="H84" s="19">
        <v>0</v>
      </c>
      <c r="I84" s="19">
        <v>0</v>
      </c>
      <c r="J84" s="19">
        <v>0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-1.046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3">
        <v>121</v>
      </c>
      <c r="B85" s="23" t="s">
        <v>196</v>
      </c>
      <c r="C85" s="23">
        <v>8284.651</v>
      </c>
      <c r="D85" s="23">
        <v>9345.211</v>
      </c>
      <c r="E85" s="23">
        <v>0</v>
      </c>
      <c r="F85" s="23">
        <v>0</v>
      </c>
      <c r="G85" s="23">
        <v>1</v>
      </c>
      <c r="H85" s="19">
        <v>0</v>
      </c>
      <c r="I85" s="19">
        <v>0</v>
      </c>
      <c r="J85" s="19">
        <v>0</v>
      </c>
      <c r="K85" s="21">
        <v>3</v>
      </c>
      <c r="L85" s="21">
        <v>1</v>
      </c>
      <c r="M85" s="21">
        <v>0</v>
      </c>
      <c r="N85" s="21">
        <v>1</v>
      </c>
      <c r="O85" s="21">
        <v>0</v>
      </c>
      <c r="P85" s="21">
        <v>-1.896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3">
        <v>147</v>
      </c>
      <c r="B86" s="23" t="s">
        <v>197</v>
      </c>
      <c r="C86" s="23">
        <v>6842.645</v>
      </c>
      <c r="D86" s="23">
        <v>7581.631</v>
      </c>
      <c r="E86" s="23">
        <v>0</v>
      </c>
      <c r="F86" s="23">
        <v>0</v>
      </c>
      <c r="G86" s="23">
        <v>1</v>
      </c>
      <c r="H86" s="19">
        <v>0</v>
      </c>
      <c r="I86" s="19">
        <v>0</v>
      </c>
      <c r="J86" s="19">
        <v>0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-6.427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3">
        <v>683</v>
      </c>
      <c r="B87" s="23" t="s">
        <v>89</v>
      </c>
      <c r="C87" s="23">
        <v>1115.283</v>
      </c>
      <c r="D87" s="23">
        <v>1327.274</v>
      </c>
      <c r="E87" s="23">
        <v>0</v>
      </c>
      <c r="F87" s="23">
        <v>0</v>
      </c>
      <c r="G87" s="23">
        <v>1</v>
      </c>
      <c r="H87" s="19">
        <v>0</v>
      </c>
      <c r="I87" s="19">
        <v>0</v>
      </c>
      <c r="J87" s="19">
        <v>0</v>
      </c>
      <c r="K87" s="21">
        <v>4</v>
      </c>
      <c r="L87" s="21">
        <v>2</v>
      </c>
      <c r="M87" s="21">
        <v>-1</v>
      </c>
      <c r="N87" s="21">
        <v>1</v>
      </c>
      <c r="O87" s="21">
        <v>0</v>
      </c>
      <c r="P87" s="21">
        <v>-1.473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3">
        <v>807</v>
      </c>
      <c r="B88" s="23" t="s">
        <v>37</v>
      </c>
      <c r="C88" s="23">
        <v>18759.434</v>
      </c>
      <c r="D88" s="23">
        <v>20449.217</v>
      </c>
      <c r="E88" s="23">
        <v>0</v>
      </c>
      <c r="F88" s="23">
        <v>0</v>
      </c>
      <c r="G88" s="23">
        <v>1</v>
      </c>
      <c r="H88" s="19">
        <v>0</v>
      </c>
      <c r="I88" s="19">
        <v>0</v>
      </c>
      <c r="J88" s="19">
        <v>0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-4.601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3">
        <v>808</v>
      </c>
      <c r="B89" s="23" t="s">
        <v>198</v>
      </c>
      <c r="C89" s="23">
        <v>8583.626</v>
      </c>
      <c r="D89" s="23">
        <v>9831.78</v>
      </c>
      <c r="E89" s="23">
        <v>0</v>
      </c>
      <c r="F89" s="23">
        <v>0</v>
      </c>
      <c r="G89" s="23">
        <v>1</v>
      </c>
      <c r="H89" s="19">
        <v>0</v>
      </c>
      <c r="I89" s="19">
        <v>0</v>
      </c>
      <c r="J89" s="19">
        <v>0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-1.899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3">
        <v>814</v>
      </c>
      <c r="B90" s="23" t="s">
        <v>199</v>
      </c>
      <c r="C90" s="23">
        <v>8568.934</v>
      </c>
      <c r="D90" s="23">
        <v>9875.145</v>
      </c>
      <c r="E90" s="23">
        <v>0</v>
      </c>
      <c r="F90" s="23">
        <v>0</v>
      </c>
      <c r="G90" s="23">
        <v>1</v>
      </c>
      <c r="H90" s="19">
        <v>0</v>
      </c>
      <c r="I90" s="19">
        <v>0</v>
      </c>
      <c r="J90" s="19">
        <v>0</v>
      </c>
      <c r="K90" s="21">
        <v>1</v>
      </c>
      <c r="L90" s="21">
        <v>0</v>
      </c>
      <c r="M90" s="21">
        <v>1</v>
      </c>
      <c r="N90" s="21">
        <v>-1</v>
      </c>
      <c r="O90" s="21">
        <v>0</v>
      </c>
      <c r="P90" s="21">
        <v>-0.004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3">
        <v>815</v>
      </c>
      <c r="B91" s="23" t="s">
        <v>200</v>
      </c>
      <c r="C91" s="23">
        <v>19308.061</v>
      </c>
      <c r="D91" s="23">
        <v>21154.76</v>
      </c>
      <c r="E91" s="23">
        <v>0</v>
      </c>
      <c r="F91" s="23">
        <v>0</v>
      </c>
      <c r="G91" s="23">
        <v>1</v>
      </c>
      <c r="H91" s="19">
        <v>0</v>
      </c>
      <c r="I91" s="19">
        <v>0</v>
      </c>
      <c r="J91" s="19">
        <v>0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-9.444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3">
        <v>841</v>
      </c>
      <c r="B92" s="23" t="s">
        <v>201</v>
      </c>
      <c r="C92" s="23">
        <v>8585.813</v>
      </c>
      <c r="D92" s="23">
        <v>9898.956</v>
      </c>
      <c r="E92" s="23">
        <v>0</v>
      </c>
      <c r="F92" s="23">
        <v>0</v>
      </c>
      <c r="G92" s="23">
        <v>1</v>
      </c>
      <c r="H92" s="19">
        <v>0</v>
      </c>
      <c r="I92" s="19">
        <v>0</v>
      </c>
      <c r="J92" s="19">
        <v>0</v>
      </c>
      <c r="K92" s="21">
        <v>3</v>
      </c>
      <c r="L92" s="21">
        <v>1</v>
      </c>
      <c r="M92" s="21">
        <v>0</v>
      </c>
      <c r="N92" s="21">
        <v>1</v>
      </c>
      <c r="O92" s="21">
        <v>0</v>
      </c>
      <c r="P92" s="21">
        <v>-6.804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3">
        <v>857</v>
      </c>
      <c r="B93" s="23" t="s">
        <v>202</v>
      </c>
      <c r="C93" s="23">
        <v>10579.619</v>
      </c>
      <c r="D93" s="23">
        <v>11814.765</v>
      </c>
      <c r="E93" s="23">
        <v>0</v>
      </c>
      <c r="F93" s="23">
        <v>0</v>
      </c>
      <c r="G93" s="23">
        <v>1</v>
      </c>
      <c r="H93" s="19">
        <v>0</v>
      </c>
      <c r="I93" s="19">
        <v>0</v>
      </c>
      <c r="J93" s="19">
        <v>0</v>
      </c>
      <c r="K93" s="21">
        <v>3</v>
      </c>
      <c r="L93" s="21">
        <v>2</v>
      </c>
      <c r="M93" s="21">
        <v>0</v>
      </c>
      <c r="N93" s="21">
        <v>0</v>
      </c>
      <c r="O93" s="21">
        <v>0</v>
      </c>
      <c r="P93" s="21">
        <v>1.534</v>
      </c>
      <c r="Q93" s="21">
        <v>0</v>
      </c>
      <c r="R93" s="21">
        <v>1</v>
      </c>
      <c r="S93" s="22"/>
      <c r="T93" s="22"/>
      <c r="U93" s="22"/>
      <c r="V93" s="22"/>
      <c r="W93" s="22"/>
    </row>
    <row r="94" ht="16.5" spans="1:23">
      <c r="A94" s="23">
        <v>863</v>
      </c>
      <c r="B94" s="23" t="s">
        <v>203</v>
      </c>
      <c r="C94" s="23">
        <v>2703.421</v>
      </c>
      <c r="D94" s="23">
        <v>3221.819</v>
      </c>
      <c r="E94" s="23">
        <v>0</v>
      </c>
      <c r="F94" s="23">
        <v>0</v>
      </c>
      <c r="G94" s="23">
        <v>1</v>
      </c>
      <c r="H94" s="19">
        <v>0</v>
      </c>
      <c r="I94" s="19">
        <v>0</v>
      </c>
      <c r="J94" s="19">
        <v>0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-7.048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3">
        <v>912</v>
      </c>
      <c r="B95" s="23" t="s">
        <v>204</v>
      </c>
      <c r="C95" s="23">
        <v>21283.189</v>
      </c>
      <c r="D95" s="23">
        <v>23364.41</v>
      </c>
      <c r="E95" s="23">
        <v>0</v>
      </c>
      <c r="F95" s="23">
        <v>0</v>
      </c>
      <c r="G95" s="23">
        <v>1</v>
      </c>
      <c r="H95" s="19">
        <v>0</v>
      </c>
      <c r="I95" s="19">
        <v>0</v>
      </c>
      <c r="J95" s="19">
        <v>0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1.869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3">
        <v>913</v>
      </c>
      <c r="B96" s="23" t="s">
        <v>205</v>
      </c>
      <c r="C96" s="23">
        <v>8474.934</v>
      </c>
      <c r="D96" s="23">
        <v>9884.471</v>
      </c>
      <c r="E96" s="23">
        <v>0</v>
      </c>
      <c r="F96" s="23">
        <v>0</v>
      </c>
      <c r="G96" s="23">
        <v>1</v>
      </c>
      <c r="H96" s="19">
        <v>0</v>
      </c>
      <c r="I96" s="19">
        <v>0</v>
      </c>
      <c r="J96" s="19">
        <v>0</v>
      </c>
      <c r="K96" s="21">
        <v>4</v>
      </c>
      <c r="L96" s="21">
        <v>2</v>
      </c>
      <c r="M96" s="21">
        <v>0</v>
      </c>
      <c r="N96" s="21">
        <v>0</v>
      </c>
      <c r="O96" s="21">
        <v>0</v>
      </c>
      <c r="P96" s="21">
        <v>-2.786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3">
        <v>932</v>
      </c>
      <c r="B97" s="23" t="s">
        <v>206</v>
      </c>
      <c r="C97" s="23">
        <v>15613.074</v>
      </c>
      <c r="D97" s="23">
        <v>17219.014</v>
      </c>
      <c r="E97" s="23">
        <v>0</v>
      </c>
      <c r="F97" s="23">
        <v>0</v>
      </c>
      <c r="G97" s="23">
        <v>1</v>
      </c>
      <c r="H97" s="19">
        <v>0</v>
      </c>
      <c r="I97" s="19">
        <v>0</v>
      </c>
      <c r="J97" s="19">
        <v>0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-11.747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3">
        <v>933</v>
      </c>
      <c r="B98" s="23" t="s">
        <v>207</v>
      </c>
      <c r="C98" s="23">
        <v>8353.285</v>
      </c>
      <c r="D98" s="23">
        <v>9560.343</v>
      </c>
      <c r="E98" s="23">
        <v>0</v>
      </c>
      <c r="F98" s="23">
        <v>0</v>
      </c>
      <c r="G98" s="23">
        <v>1</v>
      </c>
      <c r="H98" s="19">
        <v>0</v>
      </c>
      <c r="I98" s="19">
        <v>0</v>
      </c>
      <c r="J98" s="19">
        <v>0</v>
      </c>
      <c r="K98" s="21">
        <v>2</v>
      </c>
      <c r="L98" s="21">
        <v>0</v>
      </c>
      <c r="M98" s="21">
        <v>0</v>
      </c>
      <c r="N98" s="21">
        <v>1</v>
      </c>
      <c r="O98" s="21">
        <v>0</v>
      </c>
      <c r="P98" s="21">
        <v>-18.19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3">
        <v>948</v>
      </c>
      <c r="B99" s="23" t="s">
        <v>208</v>
      </c>
      <c r="C99" s="23">
        <v>2608.892</v>
      </c>
      <c r="D99" s="23">
        <v>3056.614</v>
      </c>
      <c r="E99" s="23">
        <v>0</v>
      </c>
      <c r="F99" s="23">
        <v>0</v>
      </c>
      <c r="G99" s="23">
        <v>1</v>
      </c>
      <c r="H99" s="19">
        <v>0</v>
      </c>
      <c r="I99" s="19">
        <v>0</v>
      </c>
      <c r="J99" s="19">
        <v>0</v>
      </c>
      <c r="K99" s="21">
        <v>4</v>
      </c>
      <c r="L99" s="21">
        <v>2</v>
      </c>
      <c r="M99" s="21">
        <v>0</v>
      </c>
      <c r="N99" s="21">
        <v>0</v>
      </c>
      <c r="O99" s="21">
        <v>0</v>
      </c>
      <c r="P99" s="21">
        <v>0.9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3">
        <v>952</v>
      </c>
      <c r="B100" s="23" t="s">
        <v>209</v>
      </c>
      <c r="C100" s="23">
        <v>2634.572</v>
      </c>
      <c r="D100" s="23">
        <v>2986.859</v>
      </c>
      <c r="E100" s="23">
        <v>0</v>
      </c>
      <c r="F100" s="23">
        <v>0</v>
      </c>
      <c r="G100" s="23">
        <v>1</v>
      </c>
      <c r="H100" s="19">
        <v>0</v>
      </c>
      <c r="I100" s="19">
        <v>0</v>
      </c>
      <c r="J100" s="19">
        <v>0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2.311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3">
        <v>978</v>
      </c>
      <c r="B101" s="23" t="s">
        <v>210</v>
      </c>
      <c r="C101" s="23">
        <v>10824.109</v>
      </c>
      <c r="D101" s="23">
        <v>12091.471</v>
      </c>
      <c r="E101" s="23">
        <v>0</v>
      </c>
      <c r="F101" s="23">
        <v>0</v>
      </c>
      <c r="G101" s="23">
        <v>1</v>
      </c>
      <c r="H101" s="19">
        <v>0</v>
      </c>
      <c r="I101" s="19">
        <v>0</v>
      </c>
      <c r="J101" s="19">
        <v>0</v>
      </c>
      <c r="K101" s="21">
        <v>4</v>
      </c>
      <c r="L101" s="21">
        <v>1</v>
      </c>
      <c r="M101" s="21">
        <v>-1</v>
      </c>
      <c r="N101" s="21">
        <v>1</v>
      </c>
      <c r="O101" s="21">
        <v>0</v>
      </c>
      <c r="P101" s="21">
        <v>-10.051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3">
        <v>990</v>
      </c>
      <c r="B102" s="23" t="s">
        <v>211</v>
      </c>
      <c r="C102" s="23">
        <v>13036.315</v>
      </c>
      <c r="D102" s="23">
        <v>14370.868</v>
      </c>
      <c r="E102" s="23">
        <v>0</v>
      </c>
      <c r="F102" s="23">
        <v>0</v>
      </c>
      <c r="G102" s="23">
        <v>1</v>
      </c>
      <c r="H102" s="19">
        <v>0</v>
      </c>
      <c r="I102" s="19">
        <v>0</v>
      </c>
      <c r="J102" s="19">
        <v>0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-2.093</v>
      </c>
      <c r="Q102" s="21">
        <v>1</v>
      </c>
      <c r="R102" s="21">
        <v>0</v>
      </c>
      <c r="S102" s="22"/>
      <c r="T102" s="22"/>
      <c r="U102" s="22"/>
      <c r="V102" s="22"/>
      <c r="W102" s="22"/>
    </row>
    <row r="103" ht="16.5" spans="1:23">
      <c r="A103" s="23">
        <v>991</v>
      </c>
      <c r="B103" s="23" t="s">
        <v>212</v>
      </c>
      <c r="C103" s="23">
        <v>9030.57</v>
      </c>
      <c r="D103" s="23">
        <v>10323.422</v>
      </c>
      <c r="E103" s="23">
        <v>0</v>
      </c>
      <c r="F103" s="23">
        <v>0</v>
      </c>
      <c r="G103" s="23">
        <v>1</v>
      </c>
      <c r="H103" s="19">
        <v>0</v>
      </c>
      <c r="I103" s="19">
        <v>0</v>
      </c>
      <c r="J103" s="19">
        <v>0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-1.149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3">
        <v>399003</v>
      </c>
      <c r="B104" s="23" t="s">
        <v>213</v>
      </c>
      <c r="C104" s="23">
        <v>8427.211</v>
      </c>
      <c r="D104" s="23">
        <v>9128.37</v>
      </c>
      <c r="E104" s="23">
        <v>0</v>
      </c>
      <c r="F104" s="23">
        <v>0</v>
      </c>
      <c r="G104" s="23">
        <v>1</v>
      </c>
      <c r="H104" s="19">
        <v>0</v>
      </c>
      <c r="I104" s="19">
        <v>0</v>
      </c>
      <c r="J104" s="19">
        <v>0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-3.404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3">
        <v>399108</v>
      </c>
      <c r="B105" s="23" t="s">
        <v>214</v>
      </c>
      <c r="C105" s="23">
        <v>1278.12</v>
      </c>
      <c r="D105" s="23">
        <v>1370.552</v>
      </c>
      <c r="E105" s="23">
        <v>0</v>
      </c>
      <c r="F105" s="23">
        <v>0</v>
      </c>
      <c r="G105" s="23">
        <v>1</v>
      </c>
      <c r="H105" s="19">
        <v>0</v>
      </c>
      <c r="I105" s="19">
        <v>0</v>
      </c>
      <c r="J105" s="19">
        <v>0</v>
      </c>
      <c r="K105" s="21">
        <v>1</v>
      </c>
      <c r="L105" s="21">
        <v>0</v>
      </c>
      <c r="M105" s="21">
        <v>0</v>
      </c>
      <c r="N105" s="21">
        <v>1</v>
      </c>
      <c r="O105" s="21">
        <v>0</v>
      </c>
      <c r="P105" s="21">
        <v>0.002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3">
        <v>399265</v>
      </c>
      <c r="B106" s="23" t="s">
        <v>215</v>
      </c>
      <c r="C106" s="23">
        <v>1054.383</v>
      </c>
      <c r="D106" s="23">
        <v>1210.39</v>
      </c>
      <c r="E106" s="23">
        <v>0</v>
      </c>
      <c r="F106" s="23">
        <v>0</v>
      </c>
      <c r="G106" s="23">
        <v>1</v>
      </c>
      <c r="H106" s="19">
        <v>0</v>
      </c>
      <c r="I106" s="19">
        <v>0</v>
      </c>
      <c r="J106" s="19">
        <v>0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-4.035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3">
        <v>399275</v>
      </c>
      <c r="B107" s="23" t="s">
        <v>216</v>
      </c>
      <c r="C107" s="23">
        <v>2684.829</v>
      </c>
      <c r="D107" s="23">
        <v>3054.17</v>
      </c>
      <c r="E107" s="23">
        <v>0</v>
      </c>
      <c r="F107" s="23">
        <v>0</v>
      </c>
      <c r="G107" s="23">
        <v>1</v>
      </c>
      <c r="H107" s="19">
        <v>0</v>
      </c>
      <c r="I107" s="19">
        <v>0</v>
      </c>
      <c r="J107" s="19">
        <v>0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-5.566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3">
        <v>399280</v>
      </c>
      <c r="B108" s="23" t="s">
        <v>217</v>
      </c>
      <c r="C108" s="23">
        <v>2110.605</v>
      </c>
      <c r="D108" s="23">
        <v>2341.584</v>
      </c>
      <c r="E108" s="23">
        <v>0</v>
      </c>
      <c r="F108" s="23">
        <v>0</v>
      </c>
      <c r="G108" s="23">
        <v>1</v>
      </c>
      <c r="H108" s="19">
        <v>0</v>
      </c>
      <c r="I108" s="19">
        <v>0</v>
      </c>
      <c r="J108" s="19">
        <v>0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-2.005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3">
        <v>399318</v>
      </c>
      <c r="B109" s="23" t="s">
        <v>218</v>
      </c>
      <c r="C109" s="23">
        <v>5143.635</v>
      </c>
      <c r="D109" s="23">
        <v>5433.376</v>
      </c>
      <c r="E109" s="23">
        <v>0</v>
      </c>
      <c r="F109" s="23">
        <v>0</v>
      </c>
      <c r="G109" s="23">
        <v>1</v>
      </c>
      <c r="H109" s="19">
        <v>0</v>
      </c>
      <c r="I109" s="19">
        <v>0</v>
      </c>
      <c r="J109" s="19">
        <v>0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-2.591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3">
        <v>399359</v>
      </c>
      <c r="B110" s="23" t="s">
        <v>33</v>
      </c>
      <c r="C110" s="23">
        <v>2630.201</v>
      </c>
      <c r="D110" s="23">
        <v>2794.401</v>
      </c>
      <c r="E110" s="23">
        <v>0</v>
      </c>
      <c r="F110" s="23">
        <v>0</v>
      </c>
      <c r="G110" s="23">
        <v>1</v>
      </c>
      <c r="H110" s="19">
        <v>0</v>
      </c>
      <c r="I110" s="19">
        <v>0</v>
      </c>
      <c r="J110" s="19">
        <v>0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-8.538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3">
        <v>399367</v>
      </c>
      <c r="B111" s="23" t="s">
        <v>219</v>
      </c>
      <c r="C111" s="23">
        <v>2649.036</v>
      </c>
      <c r="D111" s="23">
        <v>3115.999</v>
      </c>
      <c r="E111" s="23">
        <v>0</v>
      </c>
      <c r="F111" s="23">
        <v>0</v>
      </c>
      <c r="G111" s="23">
        <v>1</v>
      </c>
      <c r="H111" s="19">
        <v>0</v>
      </c>
      <c r="I111" s="19">
        <v>0</v>
      </c>
      <c r="J111" s="19">
        <v>0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-1.182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3">
        <v>399385</v>
      </c>
      <c r="B112" s="23" t="s">
        <v>220</v>
      </c>
      <c r="C112" s="23">
        <v>9510.863</v>
      </c>
      <c r="D112" s="23">
        <v>10475.534</v>
      </c>
      <c r="E112" s="23">
        <v>0</v>
      </c>
      <c r="F112" s="23">
        <v>0</v>
      </c>
      <c r="G112" s="23">
        <v>1</v>
      </c>
      <c r="H112" s="19">
        <v>0</v>
      </c>
      <c r="I112" s="19">
        <v>0</v>
      </c>
      <c r="J112" s="19">
        <v>0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-8.758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3">
        <v>399386</v>
      </c>
      <c r="B113" s="23" t="s">
        <v>221</v>
      </c>
      <c r="C113" s="23">
        <v>5886.197</v>
      </c>
      <c r="D113" s="23">
        <v>6759.932</v>
      </c>
      <c r="E113" s="23">
        <v>0</v>
      </c>
      <c r="F113" s="23">
        <v>0</v>
      </c>
      <c r="G113" s="23">
        <v>1</v>
      </c>
      <c r="H113" s="19">
        <v>0</v>
      </c>
      <c r="I113" s="19">
        <v>0</v>
      </c>
      <c r="J113" s="19">
        <v>0</v>
      </c>
      <c r="K113" s="21">
        <v>3</v>
      </c>
      <c r="L113" s="21">
        <v>0</v>
      </c>
      <c r="M113" s="21">
        <v>-1</v>
      </c>
      <c r="N113" s="21">
        <v>0</v>
      </c>
      <c r="O113" s="21">
        <v>0</v>
      </c>
      <c r="P113" s="21">
        <v>3.186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399393</v>
      </c>
      <c r="B114" s="23" t="s">
        <v>222</v>
      </c>
      <c r="C114" s="23">
        <v>3158.784</v>
      </c>
      <c r="D114" s="23">
        <v>3611.916</v>
      </c>
      <c r="E114" s="23">
        <v>0</v>
      </c>
      <c r="F114" s="23">
        <v>0</v>
      </c>
      <c r="G114" s="23">
        <v>1</v>
      </c>
      <c r="H114" s="19">
        <v>0</v>
      </c>
      <c r="I114" s="19">
        <v>0</v>
      </c>
      <c r="J114" s="19">
        <v>0</v>
      </c>
      <c r="K114" s="21">
        <v>4</v>
      </c>
      <c r="L114" s="21">
        <v>0</v>
      </c>
      <c r="M114" s="21">
        <v>0</v>
      </c>
      <c r="N114" s="21">
        <v>1</v>
      </c>
      <c r="O114" s="21">
        <v>0</v>
      </c>
      <c r="P114" s="21">
        <v>-5.132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399394</v>
      </c>
      <c r="B115" s="23" t="s">
        <v>223</v>
      </c>
      <c r="C115" s="23">
        <v>8766.997</v>
      </c>
      <c r="D115" s="23">
        <v>10041.278</v>
      </c>
      <c r="E115" s="23">
        <v>0</v>
      </c>
      <c r="F115" s="23">
        <v>0</v>
      </c>
      <c r="G115" s="23">
        <v>1</v>
      </c>
      <c r="H115" s="19">
        <v>0</v>
      </c>
      <c r="I115" s="19">
        <v>0</v>
      </c>
      <c r="J115" s="19">
        <v>0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-3.684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3">
        <v>399396</v>
      </c>
      <c r="B116" s="23" t="s">
        <v>224</v>
      </c>
      <c r="C116" s="23">
        <v>17947.41</v>
      </c>
      <c r="D116" s="23">
        <v>19649.834</v>
      </c>
      <c r="E116" s="23">
        <v>0</v>
      </c>
      <c r="F116" s="23">
        <v>0</v>
      </c>
      <c r="G116" s="23">
        <v>1</v>
      </c>
      <c r="H116" s="19">
        <v>0</v>
      </c>
      <c r="I116" s="19">
        <v>0</v>
      </c>
      <c r="J116" s="19">
        <v>0</v>
      </c>
      <c r="K116" s="21">
        <v>4</v>
      </c>
      <c r="L116" s="21">
        <v>0</v>
      </c>
      <c r="M116" s="21">
        <v>0</v>
      </c>
      <c r="N116" s="21">
        <v>0</v>
      </c>
      <c r="O116" s="21">
        <v>0</v>
      </c>
      <c r="P116" s="21">
        <v>-1.895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399441</v>
      </c>
      <c r="B117" s="23" t="s">
        <v>225</v>
      </c>
      <c r="C117" s="23">
        <v>2227.516</v>
      </c>
      <c r="D117" s="23">
        <v>2592.956</v>
      </c>
      <c r="E117" s="23">
        <v>0</v>
      </c>
      <c r="F117" s="23">
        <v>0</v>
      </c>
      <c r="G117" s="23">
        <v>1</v>
      </c>
      <c r="H117" s="19">
        <v>0</v>
      </c>
      <c r="I117" s="19">
        <v>0</v>
      </c>
      <c r="J117" s="19">
        <v>0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-6.962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3">
        <v>399481</v>
      </c>
      <c r="B118" s="23" t="s">
        <v>121</v>
      </c>
      <c r="C118" s="23">
        <v>127.79</v>
      </c>
      <c r="D118" s="23">
        <v>127.989</v>
      </c>
      <c r="E118" s="23">
        <v>0</v>
      </c>
      <c r="F118" s="23">
        <v>0</v>
      </c>
      <c r="G118" s="23">
        <v>1</v>
      </c>
      <c r="H118" s="19">
        <v>0</v>
      </c>
      <c r="I118" s="19">
        <v>0</v>
      </c>
      <c r="J118" s="19">
        <v>0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0.971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399617</v>
      </c>
      <c r="B119" s="23" t="s">
        <v>226</v>
      </c>
      <c r="C119" s="23">
        <v>9489.3</v>
      </c>
      <c r="D119" s="23">
        <v>10702.075</v>
      </c>
      <c r="E119" s="23">
        <v>0</v>
      </c>
      <c r="F119" s="23">
        <v>0</v>
      </c>
      <c r="G119" s="23">
        <v>1</v>
      </c>
      <c r="H119" s="19">
        <v>0</v>
      </c>
      <c r="I119" s="19">
        <v>0</v>
      </c>
      <c r="J119" s="19">
        <v>0</v>
      </c>
      <c r="K119" s="21">
        <v>4</v>
      </c>
      <c r="L119" s="21">
        <v>1</v>
      </c>
      <c r="M119" s="21">
        <v>-1</v>
      </c>
      <c r="N119" s="21">
        <v>1</v>
      </c>
      <c r="O119" s="21">
        <v>0</v>
      </c>
      <c r="P119" s="21">
        <v>-7.631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399618</v>
      </c>
      <c r="B120" s="23" t="s">
        <v>227</v>
      </c>
      <c r="C120" s="23">
        <v>8230.924</v>
      </c>
      <c r="D120" s="23">
        <v>9200.997</v>
      </c>
      <c r="E120" s="23">
        <v>0</v>
      </c>
      <c r="F120" s="23">
        <v>0</v>
      </c>
      <c r="G120" s="23">
        <v>1</v>
      </c>
      <c r="H120" s="19">
        <v>0</v>
      </c>
      <c r="I120" s="19">
        <v>0</v>
      </c>
      <c r="J120" s="19">
        <v>0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5.953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399647</v>
      </c>
      <c r="B121" s="23" t="s">
        <v>228</v>
      </c>
      <c r="C121" s="23">
        <v>8089.199</v>
      </c>
      <c r="D121" s="23">
        <v>8978.729</v>
      </c>
      <c r="E121" s="23">
        <v>0</v>
      </c>
      <c r="F121" s="23">
        <v>0</v>
      </c>
      <c r="G121" s="23">
        <v>1</v>
      </c>
      <c r="H121" s="19">
        <v>0</v>
      </c>
      <c r="I121" s="19">
        <v>0</v>
      </c>
      <c r="J121" s="19">
        <v>0</v>
      </c>
      <c r="K121" s="21">
        <v>3</v>
      </c>
      <c r="L121" s="21">
        <v>0</v>
      </c>
      <c r="M121" s="21">
        <v>0</v>
      </c>
      <c r="N121" s="21">
        <v>0</v>
      </c>
      <c r="O121" s="21">
        <v>0</v>
      </c>
      <c r="P121" s="21">
        <v>1.514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3">
        <v>399674</v>
      </c>
      <c r="B122" s="23" t="s">
        <v>229</v>
      </c>
      <c r="C122" s="23">
        <v>1961.74</v>
      </c>
      <c r="D122" s="23">
        <v>2177.117</v>
      </c>
      <c r="E122" s="23">
        <v>0</v>
      </c>
      <c r="F122" s="23">
        <v>0</v>
      </c>
      <c r="G122" s="23">
        <v>1</v>
      </c>
      <c r="H122" s="19">
        <v>0</v>
      </c>
      <c r="I122" s="19">
        <v>0</v>
      </c>
      <c r="J122" s="19">
        <v>0</v>
      </c>
      <c r="K122" s="21">
        <v>4</v>
      </c>
      <c r="L122" s="21">
        <v>2</v>
      </c>
      <c r="M122" s="21">
        <v>-1</v>
      </c>
      <c r="N122" s="21">
        <v>1</v>
      </c>
      <c r="O122" s="21">
        <v>0</v>
      </c>
      <c r="P122" s="21">
        <v>-5.114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399684</v>
      </c>
      <c r="B123" s="23" t="s">
        <v>230</v>
      </c>
      <c r="C123" s="23">
        <v>1852.668</v>
      </c>
      <c r="D123" s="23">
        <v>2080.197</v>
      </c>
      <c r="E123" s="23">
        <v>0</v>
      </c>
      <c r="F123" s="23">
        <v>0</v>
      </c>
      <c r="G123" s="23">
        <v>1</v>
      </c>
      <c r="H123" s="19">
        <v>0</v>
      </c>
      <c r="I123" s="19">
        <v>0</v>
      </c>
      <c r="J123" s="19">
        <v>0</v>
      </c>
      <c r="K123" s="21">
        <v>2</v>
      </c>
      <c r="L123" s="21">
        <v>0</v>
      </c>
      <c r="M123" s="21">
        <v>0</v>
      </c>
      <c r="N123" s="21">
        <v>0</v>
      </c>
      <c r="O123" s="21">
        <v>0</v>
      </c>
      <c r="P123" s="21">
        <v>3.706</v>
      </c>
      <c r="Q123" s="21">
        <v>0</v>
      </c>
      <c r="R123" s="21">
        <v>-1</v>
      </c>
      <c r="S123" s="22"/>
      <c r="T123" s="22"/>
      <c r="U123" s="22"/>
      <c r="V123" s="22"/>
      <c r="W123" s="22"/>
    </row>
    <row r="124" ht="16.5" spans="1:23">
      <c r="A124" s="23">
        <v>399685</v>
      </c>
      <c r="B124" s="23" t="s">
        <v>231</v>
      </c>
      <c r="C124" s="23">
        <v>1675.234</v>
      </c>
      <c r="D124" s="23">
        <v>1864.186</v>
      </c>
      <c r="E124" s="23">
        <v>0</v>
      </c>
      <c r="F124" s="23">
        <v>0</v>
      </c>
      <c r="G124" s="23">
        <v>1</v>
      </c>
      <c r="H124" s="19">
        <v>0</v>
      </c>
      <c r="I124" s="19">
        <v>0</v>
      </c>
      <c r="J124" s="19">
        <v>0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2.565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399807</v>
      </c>
      <c r="B125" s="23" t="s">
        <v>232</v>
      </c>
      <c r="C125" s="23">
        <v>1268.19</v>
      </c>
      <c r="D125" s="23">
        <v>1370.183</v>
      </c>
      <c r="E125" s="23">
        <v>0</v>
      </c>
      <c r="F125" s="23">
        <v>0</v>
      </c>
      <c r="G125" s="23">
        <v>1</v>
      </c>
      <c r="H125" s="19">
        <v>0</v>
      </c>
      <c r="I125" s="19">
        <v>0</v>
      </c>
      <c r="J125" s="19">
        <v>0</v>
      </c>
      <c r="K125" s="21">
        <v>4</v>
      </c>
      <c r="L125" s="21">
        <v>2</v>
      </c>
      <c r="M125" s="21">
        <v>0</v>
      </c>
      <c r="N125" s="21">
        <v>1</v>
      </c>
      <c r="O125" s="21">
        <v>0</v>
      </c>
      <c r="P125" s="21">
        <v>-6.992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3">
        <v>399913</v>
      </c>
      <c r="B126" s="23" t="s">
        <v>233</v>
      </c>
      <c r="C126" s="23">
        <v>8474.934</v>
      </c>
      <c r="D126" s="23">
        <v>9884.47</v>
      </c>
      <c r="E126" s="23">
        <v>0</v>
      </c>
      <c r="F126" s="23">
        <v>0</v>
      </c>
      <c r="G126" s="23">
        <v>1</v>
      </c>
      <c r="H126" s="19">
        <v>0</v>
      </c>
      <c r="I126" s="19">
        <v>0</v>
      </c>
      <c r="J126" s="19">
        <v>0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-0.338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399932</v>
      </c>
      <c r="B127" s="23" t="s">
        <v>206</v>
      </c>
      <c r="C127" s="23">
        <v>15613.074</v>
      </c>
      <c r="D127" s="23">
        <v>17219.014</v>
      </c>
      <c r="E127" s="23">
        <v>0</v>
      </c>
      <c r="F127" s="23">
        <v>0</v>
      </c>
      <c r="G127" s="23">
        <v>1</v>
      </c>
      <c r="H127" s="19">
        <v>0</v>
      </c>
      <c r="I127" s="19">
        <v>0</v>
      </c>
      <c r="J127" s="19">
        <v>0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0.656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399933</v>
      </c>
      <c r="B128" s="23" t="s">
        <v>207</v>
      </c>
      <c r="C128" s="23">
        <v>8353.284</v>
      </c>
      <c r="D128" s="23">
        <v>9560.342</v>
      </c>
      <c r="E128" s="23">
        <v>0</v>
      </c>
      <c r="F128" s="23">
        <v>0</v>
      </c>
      <c r="G128" s="23">
        <v>1</v>
      </c>
      <c r="H128" s="19">
        <v>0</v>
      </c>
      <c r="I128" s="19">
        <v>0</v>
      </c>
      <c r="J128" s="19">
        <v>0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-10.025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399965</v>
      </c>
      <c r="B129" s="23" t="s">
        <v>234</v>
      </c>
      <c r="C129" s="23">
        <v>2666.24</v>
      </c>
      <c r="D129" s="23">
        <v>3123.858</v>
      </c>
      <c r="E129" s="23">
        <v>0</v>
      </c>
      <c r="F129" s="23">
        <v>0</v>
      </c>
      <c r="G129" s="23">
        <v>1</v>
      </c>
      <c r="H129" s="19">
        <v>0</v>
      </c>
      <c r="I129" s="19">
        <v>0</v>
      </c>
      <c r="J129" s="19">
        <v>0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-11.354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399983</v>
      </c>
      <c r="B130" s="23" t="s">
        <v>235</v>
      </c>
      <c r="C130" s="23">
        <v>2066.955</v>
      </c>
      <c r="D130" s="23">
        <v>2370.311</v>
      </c>
      <c r="E130" s="23">
        <v>0</v>
      </c>
      <c r="F130" s="23">
        <v>0</v>
      </c>
      <c r="G130" s="23">
        <v>1</v>
      </c>
      <c r="H130" s="19">
        <v>0</v>
      </c>
      <c r="I130" s="19">
        <v>0</v>
      </c>
      <c r="J130" s="19">
        <v>0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3.191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399987</v>
      </c>
      <c r="B131" s="23" t="s">
        <v>236</v>
      </c>
      <c r="C131" s="23">
        <v>5282.353</v>
      </c>
      <c r="D131" s="23">
        <v>5934.51</v>
      </c>
      <c r="E131" s="23">
        <v>0</v>
      </c>
      <c r="F131" s="23">
        <v>0</v>
      </c>
      <c r="G131" s="23">
        <v>1</v>
      </c>
      <c r="H131" s="19">
        <v>0</v>
      </c>
      <c r="I131" s="19">
        <v>0</v>
      </c>
      <c r="J131" s="19">
        <v>0</v>
      </c>
      <c r="K131" s="21">
        <v>2</v>
      </c>
      <c r="L131" s="21">
        <v>0</v>
      </c>
      <c r="M131" s="21">
        <v>0</v>
      </c>
      <c r="N131" s="21">
        <v>0</v>
      </c>
      <c r="O131" s="21">
        <v>0</v>
      </c>
      <c r="P131" s="21">
        <v>-6.575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399989</v>
      </c>
      <c r="B132" s="23" t="s">
        <v>237</v>
      </c>
      <c r="C132" s="23">
        <v>6959.774</v>
      </c>
      <c r="D132" s="23">
        <v>7999.42</v>
      </c>
      <c r="E132" s="23">
        <v>0</v>
      </c>
      <c r="F132" s="23">
        <v>0</v>
      </c>
      <c r="G132" s="23">
        <v>1</v>
      </c>
      <c r="H132" s="19">
        <v>0</v>
      </c>
      <c r="I132" s="19">
        <v>0</v>
      </c>
      <c r="J132" s="19">
        <v>0</v>
      </c>
      <c r="K132" s="21">
        <v>4</v>
      </c>
      <c r="L132" s="21">
        <v>0</v>
      </c>
      <c r="M132" s="21">
        <v>-1</v>
      </c>
      <c r="N132" s="21">
        <v>1</v>
      </c>
      <c r="O132" s="21">
        <v>0</v>
      </c>
      <c r="P132" s="21">
        <v>0.031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399993</v>
      </c>
      <c r="B133" s="23" t="s">
        <v>238</v>
      </c>
      <c r="C133" s="23">
        <v>2712.464</v>
      </c>
      <c r="D133" s="23">
        <v>3174.55</v>
      </c>
      <c r="E133" s="23">
        <v>0</v>
      </c>
      <c r="F133" s="23">
        <v>0</v>
      </c>
      <c r="G133" s="23">
        <v>1</v>
      </c>
      <c r="H133" s="19">
        <v>0</v>
      </c>
      <c r="I133" s="19">
        <v>0</v>
      </c>
      <c r="J133" s="19">
        <v>0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3.589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3">
        <v>399997</v>
      </c>
      <c r="B134" s="23" t="s">
        <v>239</v>
      </c>
      <c r="C134" s="23">
        <v>9260.009</v>
      </c>
      <c r="D134" s="23">
        <v>10530.599</v>
      </c>
      <c r="E134" s="23">
        <v>0</v>
      </c>
      <c r="F134" s="23">
        <v>0</v>
      </c>
      <c r="G134" s="23">
        <v>1</v>
      </c>
      <c r="H134" s="19">
        <v>0</v>
      </c>
      <c r="I134" s="19">
        <v>0</v>
      </c>
      <c r="J134" s="19">
        <v>0</v>
      </c>
      <c r="K134" s="21">
        <v>3</v>
      </c>
      <c r="L134" s="21">
        <v>2</v>
      </c>
      <c r="M134" s="21">
        <v>0</v>
      </c>
      <c r="N134" s="21">
        <v>1</v>
      </c>
      <c r="O134" s="21">
        <v>0</v>
      </c>
      <c r="P134" s="21">
        <v>4.236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980015</v>
      </c>
      <c r="B135" s="23" t="s">
        <v>240</v>
      </c>
      <c r="C135" s="23">
        <v>6576.332</v>
      </c>
      <c r="D135" s="23">
        <v>7498.14</v>
      </c>
      <c r="E135" s="23">
        <v>0</v>
      </c>
      <c r="F135" s="23">
        <v>0</v>
      </c>
      <c r="G135" s="23">
        <v>1</v>
      </c>
      <c r="H135" s="19">
        <v>0</v>
      </c>
      <c r="I135" s="19">
        <v>0</v>
      </c>
      <c r="J135" s="19">
        <v>0</v>
      </c>
      <c r="K135" s="21">
        <v>3</v>
      </c>
      <c r="L135" s="21">
        <v>0</v>
      </c>
      <c r="M135" s="21">
        <v>0</v>
      </c>
      <c r="N135" s="21">
        <v>1</v>
      </c>
      <c r="O135" s="21">
        <v>0</v>
      </c>
      <c r="P135" s="21">
        <v>1.255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980016</v>
      </c>
      <c r="B136" s="23" t="s">
        <v>241</v>
      </c>
      <c r="C136" s="23">
        <v>6286.505</v>
      </c>
      <c r="D136" s="23">
        <v>7311.847</v>
      </c>
      <c r="E136" s="23">
        <v>0</v>
      </c>
      <c r="F136" s="23">
        <v>0</v>
      </c>
      <c r="G136" s="23">
        <v>1</v>
      </c>
      <c r="H136" s="19">
        <v>0</v>
      </c>
      <c r="I136" s="19">
        <v>0</v>
      </c>
      <c r="J136" s="19">
        <v>0</v>
      </c>
      <c r="K136" s="21">
        <v>2</v>
      </c>
      <c r="L136" s="21">
        <v>0</v>
      </c>
      <c r="M136" s="21">
        <v>0</v>
      </c>
      <c r="N136" s="21">
        <v>0</v>
      </c>
      <c r="O136" s="21">
        <v>0</v>
      </c>
      <c r="P136" s="21">
        <v>2.245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4"/>
      <c r="B137" s="24"/>
      <c r="C137" s="24"/>
      <c r="D137" s="24"/>
      <c r="E137" s="24"/>
      <c r="F137" s="24"/>
      <c r="G137" s="24"/>
      <c r="H137" s="25"/>
      <c r="I137" s="25"/>
      <c r="J137" s="25"/>
      <c r="K137" s="27"/>
      <c r="L137" s="27"/>
      <c r="M137" s="27"/>
      <c r="N137" s="27"/>
      <c r="O137" s="27"/>
      <c r="P137" s="27"/>
      <c r="Q137" s="27"/>
      <c r="R137" s="27"/>
      <c r="S137" s="22"/>
      <c r="T137" s="22"/>
      <c r="U137" s="22"/>
      <c r="V137" s="22"/>
      <c r="W137" s="22"/>
    </row>
    <row r="138" ht="16.5" spans="1:23">
      <c r="A138" s="24"/>
      <c r="B138" s="24"/>
      <c r="C138" s="24"/>
      <c r="D138" s="24"/>
      <c r="E138" s="24"/>
      <c r="F138" s="24"/>
      <c r="G138" s="24"/>
      <c r="H138" s="25"/>
      <c r="I138" s="25"/>
      <c r="J138" s="25"/>
      <c r="K138" s="27"/>
      <c r="L138" s="27"/>
      <c r="M138" s="27"/>
      <c r="N138" s="27"/>
      <c r="O138" s="27"/>
      <c r="P138" s="27"/>
      <c r="Q138" s="27"/>
      <c r="R138" s="27"/>
      <c r="S138" s="22"/>
      <c r="T138" s="22"/>
      <c r="U138" s="22"/>
      <c r="V138" s="22"/>
      <c r="W138" s="22"/>
    </row>
    <row r="139" ht="16.5" spans="1:23">
      <c r="A139" s="24"/>
      <c r="B139" s="24"/>
      <c r="C139" s="24"/>
      <c r="D139" s="24"/>
      <c r="E139" s="24"/>
      <c r="F139" s="24"/>
      <c r="G139" s="24"/>
      <c r="H139" s="25"/>
      <c r="I139" s="25"/>
      <c r="J139" s="25"/>
      <c r="K139" s="27"/>
      <c r="L139" s="27"/>
      <c r="M139" s="27"/>
      <c r="N139" s="27"/>
      <c r="O139" s="27"/>
      <c r="P139" s="27"/>
      <c r="Q139" s="27"/>
      <c r="R139" s="27"/>
      <c r="S139" s="22"/>
      <c r="T139" s="22"/>
      <c r="U139" s="22"/>
      <c r="V139" s="22"/>
      <c r="W139" s="22"/>
    </row>
    <row r="140" ht="16.5" spans="1:23">
      <c r="A140" s="24"/>
      <c r="B140" s="24"/>
      <c r="C140" s="24"/>
      <c r="D140" s="24"/>
      <c r="E140" s="24"/>
      <c r="F140" s="24"/>
      <c r="G140" s="24"/>
      <c r="H140" s="25"/>
      <c r="I140" s="25"/>
      <c r="J140" s="25"/>
      <c r="K140" s="27"/>
      <c r="L140" s="27"/>
      <c r="M140" s="27"/>
      <c r="N140" s="27"/>
      <c r="O140" s="27"/>
      <c r="P140" s="27"/>
      <c r="Q140" s="27"/>
      <c r="R140" s="27"/>
      <c r="S140" s="22"/>
      <c r="T140" s="22"/>
      <c r="U140" s="22"/>
      <c r="V140" s="22"/>
      <c r="W140" s="22"/>
    </row>
    <row r="141" ht="16.5" spans="1:23">
      <c r="A141" s="24"/>
      <c r="B141" s="24"/>
      <c r="C141" s="24"/>
      <c r="D141" s="24"/>
      <c r="E141" s="24"/>
      <c r="F141" s="24"/>
      <c r="G141" s="24"/>
      <c r="H141" s="25"/>
      <c r="I141" s="25"/>
      <c r="J141" s="25"/>
      <c r="K141" s="27"/>
      <c r="L141" s="27"/>
      <c r="M141" s="27"/>
      <c r="N141" s="27"/>
      <c r="O141" s="27"/>
      <c r="P141" s="27"/>
      <c r="Q141" s="27"/>
      <c r="R141" s="27"/>
      <c r="S141" s="22"/>
      <c r="T141" s="22"/>
      <c r="U141" s="22"/>
      <c r="V141" s="22"/>
      <c r="W141" s="22"/>
    </row>
    <row r="142" ht="16.5" spans="1:23">
      <c r="A142" s="24"/>
      <c r="B142" s="24"/>
      <c r="C142" s="24"/>
      <c r="D142" s="24"/>
      <c r="E142" s="24"/>
      <c r="F142" s="24"/>
      <c r="G142" s="24"/>
      <c r="H142" s="25"/>
      <c r="I142" s="25"/>
      <c r="J142" s="25"/>
      <c r="K142" s="27"/>
      <c r="L142" s="27"/>
      <c r="M142" s="27"/>
      <c r="N142" s="27"/>
      <c r="O142" s="27"/>
      <c r="P142" s="27"/>
      <c r="Q142" s="27"/>
      <c r="R142" s="27"/>
      <c r="S142" s="22"/>
      <c r="T142" s="22"/>
      <c r="U142" s="22"/>
      <c r="V142" s="22"/>
      <c r="W142" s="22"/>
    </row>
    <row r="143" ht="16.5" spans="1:23">
      <c r="A143" s="24"/>
      <c r="B143" s="24"/>
      <c r="C143" s="24"/>
      <c r="D143" s="24"/>
      <c r="E143" s="24"/>
      <c r="F143" s="24"/>
      <c r="G143" s="24"/>
      <c r="H143" s="25"/>
      <c r="I143" s="25"/>
      <c r="J143" s="25"/>
      <c r="K143" s="27"/>
      <c r="L143" s="27"/>
      <c r="M143" s="27"/>
      <c r="N143" s="27"/>
      <c r="O143" s="27"/>
      <c r="P143" s="27"/>
      <c r="Q143" s="27"/>
      <c r="R143" s="27"/>
      <c r="S143" s="22"/>
      <c r="T143" s="22"/>
      <c r="U143" s="22"/>
      <c r="V143" s="22"/>
      <c r="W143" s="22"/>
    </row>
    <row r="144" ht="16.5" spans="1:23">
      <c r="A144" s="24"/>
      <c r="B144" s="24"/>
      <c r="C144" s="24"/>
      <c r="D144" s="24"/>
      <c r="E144" s="24"/>
      <c r="F144" s="24"/>
      <c r="G144" s="24"/>
      <c r="H144" s="25"/>
      <c r="I144" s="25"/>
      <c r="J144" s="25"/>
      <c r="K144" s="27"/>
      <c r="L144" s="27"/>
      <c r="M144" s="27"/>
      <c r="N144" s="27"/>
      <c r="O144" s="27"/>
      <c r="P144" s="27"/>
      <c r="Q144" s="27"/>
      <c r="R144" s="27"/>
      <c r="S144" s="22"/>
      <c r="T144" s="22"/>
      <c r="U144" s="22"/>
      <c r="V144" s="22"/>
      <c r="W144" s="22"/>
    </row>
    <row r="145" ht="16.5" spans="1:23">
      <c r="A145" s="24"/>
      <c r="B145" s="24"/>
      <c r="C145" s="24"/>
      <c r="D145" s="24"/>
      <c r="E145" s="24"/>
      <c r="F145" s="24"/>
      <c r="G145" s="24"/>
      <c r="H145" s="25"/>
      <c r="I145" s="25"/>
      <c r="J145" s="25"/>
      <c r="K145" s="27"/>
      <c r="L145" s="27"/>
      <c r="M145" s="27"/>
      <c r="N145" s="27"/>
      <c r="O145" s="27"/>
      <c r="P145" s="27"/>
      <c r="Q145" s="27"/>
      <c r="R145" s="27"/>
      <c r="S145" s="22"/>
      <c r="T145" s="22"/>
      <c r="U145" s="22"/>
      <c r="V145" s="22"/>
      <c r="W145" s="22"/>
    </row>
    <row r="146" ht="16.5" spans="1:23">
      <c r="A146" s="24"/>
      <c r="B146" s="24"/>
      <c r="C146" s="24"/>
      <c r="D146" s="24"/>
      <c r="E146" s="24"/>
      <c r="F146" s="24"/>
      <c r="G146" s="24"/>
      <c r="H146" s="25"/>
      <c r="I146" s="25"/>
      <c r="J146" s="25"/>
      <c r="K146" s="27"/>
      <c r="L146" s="27"/>
      <c r="M146" s="27"/>
      <c r="N146" s="27"/>
      <c r="O146" s="27"/>
      <c r="P146" s="27"/>
      <c r="Q146" s="27"/>
      <c r="R146" s="27"/>
      <c r="S146" s="22"/>
      <c r="T146" s="22"/>
      <c r="U146" s="22"/>
      <c r="V146" s="22"/>
      <c r="W146" s="22"/>
    </row>
    <row r="147" ht="16.5" spans="1:23">
      <c r="A147" s="24"/>
      <c r="B147" s="24"/>
      <c r="C147" s="24"/>
      <c r="D147" s="24"/>
      <c r="E147" s="24"/>
      <c r="F147" s="24"/>
      <c r="G147" s="24"/>
      <c r="H147" s="25"/>
      <c r="I147" s="25"/>
      <c r="J147" s="25"/>
      <c r="K147" s="27"/>
      <c r="L147" s="27"/>
      <c r="M147" s="27"/>
      <c r="N147" s="27"/>
      <c r="O147" s="27"/>
      <c r="P147" s="27"/>
      <c r="Q147" s="27"/>
      <c r="R147" s="27"/>
      <c r="S147" s="22"/>
      <c r="T147" s="22"/>
      <c r="U147" s="22"/>
      <c r="V147" s="22"/>
      <c r="W147" s="22"/>
    </row>
    <row r="148" ht="16.5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8"/>
      <c r="P148" s="28"/>
      <c r="Q148" s="28"/>
      <c r="R148" s="28"/>
      <c r="S148" s="22"/>
      <c r="T148" s="22"/>
      <c r="U148" s="22"/>
      <c r="V148" s="22"/>
      <c r="W148" s="22"/>
    </row>
    <row r="149" ht="16.5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8"/>
      <c r="P149" s="28"/>
      <c r="Q149" s="28"/>
      <c r="R149" s="28"/>
      <c r="S149" s="22"/>
      <c r="T149" s="22"/>
      <c r="U149" s="22"/>
      <c r="V149" s="22"/>
      <c r="W149" s="22"/>
    </row>
    <row r="150" ht="16.5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8"/>
      <c r="P150" s="28"/>
      <c r="Q150" s="28"/>
      <c r="R150" s="28"/>
      <c r="S150" s="22"/>
      <c r="T150" s="22"/>
      <c r="U150" s="22"/>
      <c r="V150" s="22"/>
      <c r="W150" s="22"/>
    </row>
    <row r="151" ht="16.5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8"/>
      <c r="P151" s="28"/>
      <c r="Q151" s="28"/>
      <c r="R151" s="28"/>
      <c r="S151" s="22"/>
      <c r="T151" s="22"/>
      <c r="U151" s="22"/>
      <c r="V151" s="22"/>
      <c r="W151" s="22"/>
    </row>
    <row r="152" ht="16.5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8"/>
      <c r="P152" s="28"/>
      <c r="Q152" s="28"/>
      <c r="R152" s="28"/>
      <c r="S152" s="22"/>
      <c r="T152" s="22"/>
      <c r="U152" s="22"/>
      <c r="V152" s="22"/>
      <c r="W152" s="22"/>
    </row>
    <row r="153" ht="16.5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8"/>
      <c r="P153" s="28"/>
      <c r="Q153" s="28"/>
      <c r="R153" s="28"/>
      <c r="S153" s="22"/>
      <c r="T153" s="22"/>
      <c r="U153" s="22"/>
      <c r="V153" s="22"/>
      <c r="W153" s="22"/>
    </row>
    <row r="154" ht="16.5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8"/>
      <c r="L154" s="28"/>
      <c r="M154" s="28"/>
      <c r="N154" s="28"/>
      <c r="O154" s="28"/>
      <c r="P154" s="28"/>
      <c r="Q154" s="28"/>
      <c r="R154" s="28"/>
      <c r="S154" s="22"/>
      <c r="T154" s="22"/>
      <c r="U154" s="22"/>
      <c r="V154" s="22"/>
      <c r="W154" s="22"/>
    </row>
    <row r="155" ht="16.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8"/>
      <c r="P155" s="28"/>
      <c r="Q155" s="28"/>
      <c r="R155" s="28"/>
      <c r="S155" s="22"/>
      <c r="T155" s="22"/>
      <c r="U155" s="22"/>
      <c r="V155" s="22"/>
      <c r="W155" s="22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8"/>
      <c r="P156" s="28"/>
      <c r="Q156" s="28"/>
      <c r="R156" s="28"/>
      <c r="S156" s="22"/>
      <c r="T156" s="22"/>
      <c r="U156" s="22"/>
      <c r="V156" s="22"/>
      <c r="W156" s="22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8"/>
      <c r="L157" s="28"/>
      <c r="M157" s="28"/>
      <c r="N157" s="28"/>
      <c r="O157" s="28"/>
      <c r="P157" s="28"/>
      <c r="Q157" s="28"/>
      <c r="R157" s="28"/>
      <c r="S157" s="22"/>
      <c r="T157" s="22"/>
      <c r="U157" s="22"/>
      <c r="V157" s="22"/>
      <c r="W157" s="22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8"/>
      <c r="L158" s="28"/>
      <c r="M158" s="28"/>
      <c r="N158" s="28"/>
      <c r="O158" s="28"/>
      <c r="P158" s="28"/>
      <c r="Q158" s="28"/>
      <c r="R158" s="28"/>
      <c r="S158" s="22"/>
      <c r="T158" s="22"/>
      <c r="U158" s="22"/>
      <c r="V158" s="22"/>
      <c r="W158" s="22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8"/>
      <c r="L159" s="28"/>
      <c r="M159" s="28"/>
      <c r="N159" s="28"/>
      <c r="O159" s="28"/>
      <c r="P159" s="28"/>
      <c r="Q159" s="28"/>
      <c r="R159" s="28"/>
      <c r="S159" s="22"/>
      <c r="T159" s="22"/>
      <c r="U159" s="22"/>
      <c r="V159" s="22"/>
      <c r="W159" s="22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8"/>
      <c r="L160" s="28"/>
      <c r="M160" s="28"/>
      <c r="N160" s="28"/>
      <c r="O160" s="28"/>
      <c r="P160" s="28"/>
      <c r="Q160" s="28"/>
      <c r="R160" s="28"/>
      <c r="S160" s="22"/>
      <c r="T160" s="22"/>
      <c r="U160" s="22"/>
      <c r="V160" s="22"/>
      <c r="W160" s="22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8"/>
      <c r="P161" s="28"/>
      <c r="Q161" s="28"/>
      <c r="R161" s="28"/>
      <c r="S161" s="22"/>
      <c r="T161" s="22"/>
      <c r="U161" s="22"/>
      <c r="V161" s="22"/>
      <c r="W161" s="22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8"/>
      <c r="P162" s="28"/>
      <c r="Q162" s="28"/>
      <c r="R162" s="28"/>
      <c r="S162" s="22"/>
      <c r="T162" s="22"/>
      <c r="U162" s="22"/>
      <c r="V162" s="22"/>
      <c r="W162" s="22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8"/>
      <c r="P163" s="28"/>
      <c r="Q163" s="28"/>
      <c r="R163" s="28"/>
      <c r="S163" s="22"/>
      <c r="T163" s="22"/>
      <c r="U163" s="22"/>
      <c r="V163" s="22"/>
      <c r="W163" s="22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  <c r="S164" s="22"/>
      <c r="T164" s="22"/>
      <c r="U164" s="22"/>
      <c r="V164" s="22"/>
      <c r="W164" s="22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  <c r="S165" s="22"/>
      <c r="T165" s="22"/>
      <c r="U165" s="22"/>
      <c r="V165" s="22"/>
      <c r="W165" s="22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  <c r="S166" s="22"/>
      <c r="T166" s="22"/>
      <c r="U166" s="22"/>
      <c r="V166" s="22"/>
      <c r="W166" s="22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  <c r="S167" s="22"/>
      <c r="T167" s="22"/>
      <c r="U167" s="22"/>
      <c r="V167" s="22"/>
      <c r="W167" s="22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  <c r="S168" s="22"/>
      <c r="T168" s="22"/>
      <c r="U168" s="22"/>
      <c r="V168" s="22"/>
      <c r="W168" s="22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  <c r="S169" s="22"/>
      <c r="T169" s="22"/>
      <c r="U169" s="22"/>
      <c r="V169" s="22"/>
      <c r="W169" s="22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  <c r="S170" s="22"/>
      <c r="T170" s="22"/>
      <c r="U170" s="22"/>
      <c r="V170" s="22"/>
      <c r="W170" s="22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  <c r="S171" s="22"/>
      <c r="T171" s="22"/>
      <c r="U171" s="22"/>
      <c r="V171" s="22"/>
      <c r="W171" s="22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  <c r="S172" s="22"/>
      <c r="T172" s="22"/>
      <c r="U172" s="22"/>
      <c r="V172" s="22"/>
      <c r="W172" s="22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  <c r="S173" s="22"/>
      <c r="T173" s="22"/>
      <c r="U173" s="22"/>
      <c r="V173" s="22"/>
      <c r="W173" s="22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  <c r="S174" s="22"/>
      <c r="T174" s="22"/>
      <c r="U174" s="22"/>
      <c r="V174" s="22"/>
      <c r="W174" s="22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2"/>
      <c r="T175" s="22"/>
      <c r="U175" s="22"/>
      <c r="V175" s="22"/>
      <c r="W175" s="22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2"/>
      <c r="T176" s="22"/>
      <c r="U176" s="22"/>
      <c r="V176" s="22"/>
      <c r="W176" s="22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  <c r="S177" s="22"/>
      <c r="T177" s="22"/>
      <c r="U177" s="22"/>
      <c r="V177" s="22"/>
      <c r="W177" s="22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2"/>
      <c r="T178" s="22"/>
      <c r="U178" s="22"/>
      <c r="V178" s="22"/>
      <c r="W178" s="22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2"/>
      <c r="T179" s="22"/>
      <c r="U179" s="22"/>
      <c r="V179" s="22"/>
      <c r="W179" s="22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2"/>
      <c r="T180" s="22"/>
      <c r="U180" s="22"/>
      <c r="V180" s="22"/>
      <c r="W180" s="22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2"/>
      <c r="T181" s="22"/>
      <c r="U181" s="22"/>
      <c r="V181" s="22"/>
      <c r="W181" s="22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2"/>
      <c r="T182" s="22"/>
      <c r="U182" s="22"/>
      <c r="V182" s="22"/>
      <c r="W182" s="22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2"/>
      <c r="T183" s="22"/>
      <c r="U183" s="22"/>
      <c r="V183" s="22"/>
      <c r="W183" s="22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2"/>
      <c r="T184" s="22"/>
      <c r="U184" s="22"/>
      <c r="V184" s="22"/>
      <c r="W184" s="22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2"/>
      <c r="T185" s="22"/>
      <c r="U185" s="22"/>
      <c r="V185" s="22"/>
      <c r="W185" s="22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2"/>
      <c r="T186" s="22"/>
      <c r="U186" s="22"/>
      <c r="V186" s="22"/>
      <c r="W186" s="22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2"/>
      <c r="T187" s="22"/>
      <c r="U187" s="22"/>
      <c r="V187" s="22"/>
      <c r="W187" s="22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2"/>
      <c r="T188" s="22"/>
      <c r="U188" s="22"/>
      <c r="V188" s="22"/>
      <c r="W188" s="22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2"/>
      <c r="T189" s="22"/>
      <c r="U189" s="22"/>
      <c r="V189" s="22"/>
      <c r="W189" s="22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2"/>
      <c r="T190" s="22"/>
      <c r="U190" s="22"/>
      <c r="V190" s="22"/>
      <c r="W190" s="22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2"/>
      <c r="T191" s="22"/>
      <c r="U191" s="22"/>
      <c r="V191" s="22"/>
      <c r="W191" s="22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2"/>
      <c r="T192" s="22"/>
      <c r="U192" s="22"/>
      <c r="V192" s="22"/>
      <c r="W192" s="22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2"/>
      <c r="T193" s="22"/>
      <c r="U193" s="22"/>
      <c r="V193" s="22"/>
      <c r="W193" s="22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2"/>
      <c r="T194" s="22"/>
      <c r="U194" s="22"/>
      <c r="V194" s="22"/>
      <c r="W194" s="22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2"/>
      <c r="T195" s="22"/>
      <c r="U195" s="22"/>
      <c r="V195" s="22"/>
      <c r="W195" s="22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2"/>
      <c r="T196" s="22"/>
      <c r="U196" s="22"/>
      <c r="V196" s="22"/>
      <c r="W196" s="22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2"/>
      <c r="T197" s="22"/>
      <c r="U197" s="22"/>
      <c r="V197" s="22"/>
      <c r="W197" s="22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2"/>
      <c r="T198" s="22"/>
      <c r="U198" s="22"/>
      <c r="V198" s="22"/>
      <c r="W198" s="22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2"/>
      <c r="T199" s="22"/>
      <c r="U199" s="22"/>
      <c r="V199" s="22"/>
      <c r="W199" s="22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2"/>
      <c r="T200" s="22"/>
      <c r="U200" s="22"/>
      <c r="V200" s="22"/>
      <c r="W200" s="22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2"/>
      <c r="T201" s="22"/>
      <c r="U201" s="22"/>
      <c r="V201" s="22"/>
      <c r="W201" s="22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2"/>
      <c r="T202" s="22"/>
      <c r="U202" s="22"/>
      <c r="V202" s="22"/>
      <c r="W202" s="22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2"/>
      <c r="T203" s="22"/>
      <c r="U203" s="22"/>
      <c r="V203" s="22"/>
      <c r="W203" s="22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2"/>
      <c r="T204" s="22"/>
      <c r="U204" s="22"/>
      <c r="V204" s="22"/>
      <c r="W204" s="22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2"/>
      <c r="T205" s="22"/>
      <c r="U205" s="22"/>
      <c r="V205" s="22"/>
      <c r="W205" s="22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2"/>
      <c r="T206" s="22"/>
      <c r="U206" s="22"/>
      <c r="V206" s="22"/>
      <c r="W206" s="22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2"/>
      <c r="T207" s="22"/>
      <c r="U207" s="22"/>
      <c r="V207" s="22"/>
      <c r="W207" s="22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2"/>
      <c r="T208" s="22"/>
      <c r="U208" s="22"/>
      <c r="V208" s="22"/>
      <c r="W208" s="22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2"/>
      <c r="T209" s="22"/>
      <c r="U209" s="22"/>
      <c r="V209" s="22"/>
      <c r="W209" s="22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2"/>
      <c r="T210" s="22"/>
      <c r="U210" s="22"/>
      <c r="V210" s="22"/>
      <c r="W210" s="22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2"/>
      <c r="T211" s="22"/>
      <c r="U211" s="22"/>
      <c r="V211" s="22"/>
      <c r="W211" s="22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2"/>
      <c r="T212" s="22"/>
      <c r="U212" s="22"/>
      <c r="V212" s="22"/>
      <c r="W212" s="22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2"/>
      <c r="T213" s="22"/>
      <c r="U213" s="22"/>
      <c r="V213" s="22"/>
      <c r="W213" s="22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2"/>
      <c r="T214" s="22"/>
      <c r="U214" s="22"/>
      <c r="V214" s="22"/>
      <c r="W214" s="22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2"/>
      <c r="T215" s="22"/>
      <c r="U215" s="22"/>
      <c r="V215" s="22"/>
      <c r="W215" s="22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2"/>
      <c r="T216" s="22"/>
      <c r="U216" s="22"/>
      <c r="V216" s="22"/>
      <c r="W216" s="22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2"/>
      <c r="T217" s="22"/>
      <c r="U217" s="22"/>
      <c r="V217" s="22"/>
      <c r="W217" s="22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2"/>
      <c r="T218" s="22"/>
      <c r="U218" s="22"/>
      <c r="V218" s="22"/>
      <c r="W218" s="22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2"/>
      <c r="T219" s="22"/>
      <c r="U219" s="22"/>
      <c r="V219" s="22"/>
      <c r="W219" s="22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2"/>
      <c r="T220" s="22"/>
      <c r="U220" s="22"/>
      <c r="V220" s="22"/>
      <c r="W220" s="22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2"/>
      <c r="T221" s="22"/>
      <c r="U221" s="22"/>
      <c r="V221" s="22"/>
      <c r="W221" s="22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2"/>
      <c r="T222" s="22"/>
      <c r="U222" s="22"/>
      <c r="V222" s="22"/>
      <c r="W222" s="22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2"/>
      <c r="T223" s="22"/>
      <c r="U223" s="22"/>
      <c r="V223" s="22"/>
      <c r="W223" s="22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2"/>
      <c r="T224" s="22"/>
      <c r="U224" s="22"/>
      <c r="V224" s="22"/>
      <c r="W224" s="22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2"/>
      <c r="T225" s="22"/>
      <c r="U225" s="22"/>
      <c r="V225" s="22"/>
      <c r="W225" s="22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2"/>
      <c r="T226" s="22"/>
      <c r="U226" s="22"/>
      <c r="V226" s="22"/>
      <c r="W226" s="22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2"/>
      <c r="T227" s="22"/>
      <c r="U227" s="22"/>
      <c r="V227" s="22"/>
      <c r="W227" s="22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2"/>
      <c r="T228" s="22"/>
      <c r="U228" s="22"/>
      <c r="V228" s="22"/>
      <c r="W228" s="22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2"/>
      <c r="T229" s="22"/>
      <c r="U229" s="22"/>
      <c r="V229" s="22"/>
      <c r="W229" s="22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2"/>
      <c r="T230" s="22"/>
      <c r="U230" s="22"/>
      <c r="V230" s="22"/>
      <c r="W230" s="22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2"/>
      <c r="T231" s="22"/>
      <c r="U231" s="22"/>
      <c r="V231" s="22"/>
      <c r="W231" s="22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2"/>
      <c r="T232" s="22"/>
      <c r="U232" s="22"/>
      <c r="V232" s="22"/>
      <c r="W232" s="22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2"/>
      <c r="T233" s="22"/>
      <c r="U233" s="22"/>
      <c r="V233" s="22"/>
      <c r="W233" s="22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2"/>
      <c r="T234" s="22"/>
      <c r="U234" s="22"/>
      <c r="V234" s="22"/>
      <c r="W234" s="22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2"/>
      <c r="T235" s="22"/>
      <c r="U235" s="22"/>
      <c r="V235" s="22"/>
      <c r="W235" s="22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2"/>
      <c r="T236" s="22"/>
      <c r="U236" s="22"/>
      <c r="V236" s="22"/>
      <c r="W236" s="22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2"/>
      <c r="T237" s="22"/>
      <c r="U237" s="22"/>
      <c r="V237" s="22"/>
      <c r="W237" s="22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2"/>
      <c r="T238" s="22"/>
      <c r="U238" s="22"/>
      <c r="V238" s="22"/>
      <c r="W238" s="22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2"/>
      <c r="T239" s="22"/>
      <c r="U239" s="22"/>
      <c r="V239" s="22"/>
      <c r="W239" s="22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2"/>
      <c r="T240" s="22"/>
      <c r="U240" s="22"/>
      <c r="V240" s="22"/>
      <c r="W240" s="22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2"/>
      <c r="T241" s="22"/>
      <c r="U241" s="22"/>
      <c r="V241" s="22"/>
      <c r="W241" s="22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2"/>
      <c r="T242" s="22"/>
      <c r="U242" s="22"/>
      <c r="V242" s="22"/>
      <c r="W242" s="22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2"/>
      <c r="T243" s="22"/>
      <c r="U243" s="22"/>
      <c r="V243" s="22"/>
      <c r="W243" s="22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2"/>
      <c r="T244" s="22"/>
      <c r="U244" s="22"/>
      <c r="V244" s="22"/>
      <c r="W244" s="22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2"/>
      <c r="T245" s="22"/>
      <c r="U245" s="22"/>
      <c r="V245" s="22"/>
      <c r="W245" s="22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2"/>
      <c r="T246" s="22"/>
      <c r="U246" s="22"/>
      <c r="V246" s="22"/>
      <c r="W246" s="22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2"/>
      <c r="T247" s="22"/>
      <c r="U247" s="22"/>
      <c r="V247" s="22"/>
      <c r="W247" s="22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2"/>
      <c r="T248" s="22"/>
      <c r="U248" s="22"/>
      <c r="V248" s="22"/>
      <c r="W248" s="22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2"/>
      <c r="T249" s="22"/>
      <c r="U249" s="22"/>
      <c r="V249" s="22"/>
      <c r="W249" s="22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2"/>
      <c r="T250" s="22"/>
      <c r="U250" s="22"/>
      <c r="V250" s="22"/>
      <c r="W250" s="22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2"/>
      <c r="T251" s="22"/>
      <c r="U251" s="22"/>
      <c r="V251" s="22"/>
      <c r="W251" s="22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2"/>
      <c r="T252" s="22"/>
      <c r="U252" s="22"/>
      <c r="V252" s="22"/>
      <c r="W252" s="22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2"/>
      <c r="T253" s="22"/>
      <c r="U253" s="22"/>
      <c r="V253" s="22"/>
      <c r="W253" s="22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2"/>
      <c r="T254" s="22"/>
      <c r="U254" s="22"/>
      <c r="V254" s="22"/>
      <c r="W254" s="22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2"/>
      <c r="T255" s="22"/>
      <c r="U255" s="22"/>
      <c r="V255" s="22"/>
      <c r="W255" s="22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2"/>
      <c r="T256" s="22"/>
      <c r="U256" s="22"/>
      <c r="V256" s="22"/>
      <c r="W256" s="22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2"/>
      <c r="T257" s="22"/>
      <c r="U257" s="22"/>
      <c r="V257" s="22"/>
      <c r="W257" s="22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2"/>
      <c r="T258" s="22"/>
      <c r="U258" s="22"/>
      <c r="V258" s="22"/>
      <c r="W258" s="22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2"/>
      <c r="T259" s="22"/>
      <c r="U259" s="22"/>
      <c r="V259" s="22"/>
      <c r="W259" s="22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2"/>
      <c r="T260" s="22"/>
      <c r="U260" s="22"/>
      <c r="V260" s="22"/>
      <c r="W260" s="22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2"/>
      <c r="T261" s="22"/>
      <c r="U261" s="22"/>
      <c r="V261" s="22"/>
      <c r="W261" s="22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2"/>
      <c r="T262" s="22"/>
      <c r="U262" s="22"/>
      <c r="V262" s="22"/>
      <c r="W262" s="22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2"/>
      <c r="T263" s="22"/>
      <c r="U263" s="22"/>
      <c r="V263" s="22"/>
      <c r="W263" s="22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2"/>
      <c r="T264" s="22"/>
      <c r="U264" s="22"/>
      <c r="V264" s="22"/>
      <c r="W264" s="22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2"/>
      <c r="T265" s="22"/>
      <c r="U265" s="22"/>
      <c r="V265" s="22"/>
      <c r="W265" s="22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2"/>
      <c r="T266" s="22"/>
      <c r="U266" s="22"/>
      <c r="V266" s="22"/>
      <c r="W266" s="22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2"/>
      <c r="T267" s="22"/>
      <c r="U267" s="22"/>
      <c r="V267" s="22"/>
      <c r="W267" s="22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2"/>
      <c r="T268" s="22"/>
      <c r="U268" s="22"/>
      <c r="V268" s="22"/>
      <c r="W268" s="22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2"/>
      <c r="T269" s="22"/>
      <c r="U269" s="22"/>
      <c r="V269" s="22"/>
      <c r="W269" s="22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2"/>
      <c r="T270" s="22"/>
      <c r="U270" s="22"/>
      <c r="V270" s="22"/>
      <c r="W270" s="22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2"/>
      <c r="T271" s="22"/>
      <c r="U271" s="22"/>
      <c r="V271" s="22"/>
      <c r="W271" s="22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2"/>
      <c r="T272" s="22"/>
      <c r="U272" s="22"/>
      <c r="V272" s="22"/>
      <c r="W272" s="22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2"/>
      <c r="T273" s="22"/>
      <c r="U273" s="22"/>
      <c r="V273" s="22"/>
      <c r="W273" s="22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2"/>
      <c r="T274" s="22"/>
      <c r="U274" s="22"/>
      <c r="V274" s="22"/>
      <c r="W274" s="22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2"/>
      <c r="T275" s="22"/>
      <c r="U275" s="22"/>
      <c r="V275" s="22"/>
      <c r="W275" s="22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2"/>
      <c r="T276" s="22"/>
      <c r="U276" s="22"/>
      <c r="V276" s="22"/>
      <c r="W276" s="22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2"/>
      <c r="T277" s="22"/>
      <c r="U277" s="22"/>
      <c r="V277" s="22"/>
      <c r="W277" s="22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2"/>
      <c r="T278" s="22"/>
      <c r="U278" s="22"/>
      <c r="V278" s="22"/>
      <c r="W278" s="22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2"/>
      <c r="T279" s="22"/>
      <c r="U279" s="22"/>
      <c r="V279" s="22"/>
      <c r="W279" s="22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2"/>
      <c r="T280" s="22"/>
      <c r="U280" s="22"/>
      <c r="V280" s="22"/>
      <c r="W280" s="22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2"/>
      <c r="T281" s="22"/>
      <c r="U281" s="22"/>
      <c r="V281" s="22"/>
      <c r="W281" s="22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2"/>
      <c r="T282" s="22"/>
      <c r="U282" s="22"/>
      <c r="V282" s="22"/>
      <c r="W282" s="22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2"/>
      <c r="T283" s="22"/>
      <c r="U283" s="22"/>
      <c r="V283" s="22"/>
      <c r="W283" s="22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2"/>
      <c r="T284" s="22"/>
      <c r="U284" s="22"/>
      <c r="V284" s="22"/>
      <c r="W284" s="22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2"/>
      <c r="T285" s="22"/>
      <c r="U285" s="22"/>
      <c r="V285" s="22"/>
      <c r="W285" s="22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2"/>
      <c r="T286" s="22"/>
      <c r="U286" s="22"/>
      <c r="V286" s="22"/>
      <c r="W286" s="22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2"/>
      <c r="T287" s="22"/>
      <c r="U287" s="22"/>
      <c r="V287" s="22"/>
      <c r="W287" s="22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2"/>
      <c r="T288" s="22"/>
      <c r="U288" s="22"/>
      <c r="V288" s="22"/>
      <c r="W288" s="22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2"/>
      <c r="T289" s="22"/>
      <c r="U289" s="22"/>
      <c r="V289" s="22"/>
      <c r="W289" s="22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2"/>
      <c r="T290" s="22"/>
      <c r="U290" s="22"/>
      <c r="V290" s="22"/>
      <c r="W290" s="22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2"/>
      <c r="T291" s="22"/>
      <c r="U291" s="22"/>
      <c r="V291" s="22"/>
      <c r="W291" s="22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2"/>
      <c r="T292" s="22"/>
      <c r="U292" s="22"/>
      <c r="V292" s="22"/>
      <c r="W292" s="22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2"/>
      <c r="T293" s="22"/>
      <c r="U293" s="22"/>
      <c r="V293" s="22"/>
      <c r="W293" s="22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2"/>
      <c r="T294" s="22"/>
      <c r="U294" s="22"/>
      <c r="V294" s="22"/>
      <c r="W294" s="22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2"/>
      <c r="T295" s="22"/>
      <c r="U295" s="22"/>
      <c r="V295" s="22"/>
      <c r="W295" s="22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2"/>
      <c r="T296" s="22"/>
      <c r="U296" s="22"/>
      <c r="V296" s="22"/>
      <c r="W296" s="22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2"/>
      <c r="T297" s="22"/>
      <c r="U297" s="22"/>
      <c r="V297" s="22"/>
      <c r="W297" s="22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2"/>
      <c r="T298" s="22"/>
      <c r="U298" s="22"/>
      <c r="V298" s="22"/>
      <c r="W298" s="22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2"/>
      <c r="T299" s="22"/>
      <c r="U299" s="22"/>
      <c r="V299" s="22"/>
      <c r="W299" s="22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2"/>
      <c r="T300" s="22"/>
      <c r="U300" s="22"/>
      <c r="V300" s="22"/>
      <c r="W300" s="22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2"/>
      <c r="T301" s="22"/>
      <c r="U301" s="22"/>
      <c r="V301" s="22"/>
      <c r="W301" s="22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2"/>
      <c r="T302" s="22"/>
      <c r="U302" s="22"/>
      <c r="V302" s="22"/>
      <c r="W302" s="22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2"/>
      <c r="T303" s="22"/>
      <c r="U303" s="22"/>
      <c r="V303" s="22"/>
      <c r="W303" s="22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2"/>
      <c r="T304" s="22"/>
      <c r="U304" s="22"/>
      <c r="V304" s="22"/>
      <c r="W304" s="22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1" t="s">
        <v>242</v>
      </c>
      <c r="L1" s="12"/>
      <c r="M1" s="12"/>
      <c r="N1" s="12"/>
      <c r="O1" s="12"/>
      <c r="P1" s="12"/>
      <c r="Q1" s="12"/>
      <c r="R1" s="16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3" t="s">
        <v>106</v>
      </c>
      <c r="L2" s="13" t="s">
        <v>107</v>
      </c>
      <c r="M2" s="13" t="s">
        <v>108</v>
      </c>
      <c r="N2" s="13" t="s">
        <v>109</v>
      </c>
      <c r="O2" s="13" t="s">
        <v>110</v>
      </c>
      <c r="P2" s="13" t="s">
        <v>111</v>
      </c>
      <c r="Q2" s="13" t="s">
        <v>112</v>
      </c>
      <c r="R2" s="13" t="s">
        <v>113</v>
      </c>
    </row>
    <row r="3" ht="20.25" spans="1:18">
      <c r="A3" s="5" t="s">
        <v>243</v>
      </c>
      <c r="B3" s="5" t="s">
        <v>244</v>
      </c>
      <c r="C3" s="5">
        <v>116309.461</v>
      </c>
      <c r="D3" s="5">
        <v>126262.609</v>
      </c>
      <c r="E3" s="5">
        <v>1</v>
      </c>
      <c r="F3" s="6">
        <v>0</v>
      </c>
      <c r="G3" s="6">
        <v>0</v>
      </c>
      <c r="H3" s="6">
        <v>1</v>
      </c>
      <c r="I3" s="6">
        <v>0.235</v>
      </c>
      <c r="J3" s="6">
        <v>8.099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-323.721</v>
      </c>
      <c r="Q3" s="14">
        <v>0</v>
      </c>
      <c r="R3" s="14">
        <v>0</v>
      </c>
    </row>
    <row r="4" ht="20.25" spans="1:18">
      <c r="A4" s="7" t="s">
        <v>245</v>
      </c>
      <c r="B4" s="7" t="s">
        <v>246</v>
      </c>
      <c r="C4" s="7">
        <v>2973.56</v>
      </c>
      <c r="D4" s="7">
        <v>3542.441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1.342</v>
      </c>
      <c r="K4" s="14">
        <v>1</v>
      </c>
      <c r="L4" s="14">
        <v>2</v>
      </c>
      <c r="M4" s="14">
        <v>0</v>
      </c>
      <c r="N4" s="14">
        <v>0</v>
      </c>
      <c r="O4" s="14">
        <v>0</v>
      </c>
      <c r="P4" s="14">
        <v>-3.445</v>
      </c>
      <c r="Q4" s="14">
        <v>0</v>
      </c>
      <c r="R4" s="14">
        <v>0</v>
      </c>
    </row>
    <row r="5" ht="20.25" spans="1:18">
      <c r="A5" s="9" t="s">
        <v>247</v>
      </c>
      <c r="B5" s="9" t="s">
        <v>248</v>
      </c>
      <c r="C5" s="9">
        <v>19779.43</v>
      </c>
      <c r="D5" s="9">
        <v>21353.316</v>
      </c>
      <c r="E5" s="9">
        <v>0</v>
      </c>
      <c r="F5" s="9">
        <v>0</v>
      </c>
      <c r="G5" s="9">
        <v>0</v>
      </c>
      <c r="H5" s="9">
        <v>1</v>
      </c>
      <c r="I5" s="6">
        <v>0.288</v>
      </c>
      <c r="J5" s="6">
        <v>7.638</v>
      </c>
      <c r="K5" s="14">
        <v>3</v>
      </c>
      <c r="L5" s="14">
        <v>2</v>
      </c>
      <c r="M5" s="14">
        <v>0</v>
      </c>
      <c r="N5" s="14">
        <v>1</v>
      </c>
      <c r="O5" s="14">
        <v>0</v>
      </c>
      <c r="P5" s="14">
        <v>-6.262</v>
      </c>
      <c r="Q5" s="14">
        <v>0</v>
      </c>
      <c r="R5" s="14">
        <v>0</v>
      </c>
    </row>
    <row r="6" ht="20.25" spans="1:18">
      <c r="A6" s="9" t="s">
        <v>249</v>
      </c>
      <c r="B6" s="9" t="s">
        <v>250</v>
      </c>
      <c r="C6" s="9">
        <v>9605.458</v>
      </c>
      <c r="D6" s="9">
        <v>13761.529</v>
      </c>
      <c r="E6" s="9">
        <v>0</v>
      </c>
      <c r="F6" s="9">
        <v>0</v>
      </c>
      <c r="G6" s="9">
        <v>0</v>
      </c>
      <c r="H6" s="9">
        <v>1</v>
      </c>
      <c r="I6" s="6">
        <v>21.849</v>
      </c>
      <c r="J6" s="6">
        <v>45.451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-88.263</v>
      </c>
      <c r="Q6" s="14">
        <v>0</v>
      </c>
      <c r="R6" s="14">
        <v>0</v>
      </c>
    </row>
    <row r="7" ht="20.25" spans="1:18">
      <c r="A7" s="9" t="s">
        <v>251</v>
      </c>
      <c r="B7" s="9" t="s">
        <v>252</v>
      </c>
      <c r="C7" s="9">
        <v>20662.297</v>
      </c>
      <c r="D7" s="9">
        <v>22058.227</v>
      </c>
      <c r="E7" s="9">
        <v>0</v>
      </c>
      <c r="F7" s="9">
        <v>0</v>
      </c>
      <c r="G7" s="9">
        <v>0</v>
      </c>
      <c r="H7" s="9">
        <v>1</v>
      </c>
      <c r="I7" s="6">
        <v>1.129</v>
      </c>
      <c r="J7" s="6">
        <v>7.385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0.684</v>
      </c>
      <c r="Q7" s="14">
        <v>0</v>
      </c>
      <c r="R7" s="14">
        <v>0</v>
      </c>
    </row>
    <row r="8" ht="20.25" spans="1:18">
      <c r="A8" s="9" t="s">
        <v>253</v>
      </c>
      <c r="B8" s="9" t="s">
        <v>254</v>
      </c>
      <c r="C8" s="9">
        <v>79457.789</v>
      </c>
      <c r="D8" s="9">
        <v>91325.766</v>
      </c>
      <c r="E8" s="9">
        <v>0</v>
      </c>
      <c r="F8" s="9">
        <v>0</v>
      </c>
      <c r="G8" s="9">
        <v>0</v>
      </c>
      <c r="H8" s="9">
        <v>1</v>
      </c>
      <c r="I8" s="6">
        <v>5.224</v>
      </c>
      <c r="J8" s="6">
        <v>17.541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-11.998</v>
      </c>
      <c r="Q8" s="14">
        <v>0</v>
      </c>
      <c r="R8" s="14">
        <v>0</v>
      </c>
    </row>
    <row r="9" ht="20.25" spans="1:18">
      <c r="A9" s="9" t="s">
        <v>255</v>
      </c>
      <c r="B9" s="9" t="s">
        <v>256</v>
      </c>
      <c r="C9" s="9">
        <v>269435.063</v>
      </c>
      <c r="D9" s="9">
        <v>311783.375</v>
      </c>
      <c r="E9" s="9">
        <v>0</v>
      </c>
      <c r="F9" s="9">
        <v>0</v>
      </c>
      <c r="G9" s="9">
        <v>0</v>
      </c>
      <c r="H9" s="9">
        <v>1</v>
      </c>
      <c r="I9" s="6">
        <v>2.537</v>
      </c>
      <c r="J9" s="6">
        <v>15.775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-2677.789</v>
      </c>
      <c r="Q9" s="14">
        <v>0</v>
      </c>
      <c r="R9" s="14">
        <v>0</v>
      </c>
    </row>
    <row r="10" ht="20.25" spans="1:18">
      <c r="A10" s="9" t="s">
        <v>257</v>
      </c>
      <c r="B10" s="9" t="s">
        <v>258</v>
      </c>
      <c r="C10" s="9">
        <v>21679.141</v>
      </c>
      <c r="D10" s="9">
        <v>23108.049</v>
      </c>
      <c r="E10" s="9">
        <v>0</v>
      </c>
      <c r="F10" s="9">
        <v>0</v>
      </c>
      <c r="G10" s="9">
        <v>0</v>
      </c>
      <c r="H10" s="9">
        <v>1</v>
      </c>
      <c r="I10" s="6">
        <v>0.375</v>
      </c>
      <c r="J10" s="6">
        <v>6.535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8.358</v>
      </c>
      <c r="Q10" s="14">
        <v>0</v>
      </c>
      <c r="R10" s="14">
        <v>0</v>
      </c>
    </row>
    <row r="11" ht="20.25" spans="1:18">
      <c r="A11" s="9" t="s">
        <v>259</v>
      </c>
      <c r="B11" s="9" t="s">
        <v>260</v>
      </c>
      <c r="C11" s="9">
        <v>13150.055</v>
      </c>
      <c r="D11" s="9">
        <v>14246.998</v>
      </c>
      <c r="E11" s="9">
        <v>0</v>
      </c>
      <c r="F11" s="9">
        <v>0</v>
      </c>
      <c r="G11" s="9">
        <v>0</v>
      </c>
      <c r="H11" s="9">
        <v>1</v>
      </c>
      <c r="I11" s="8">
        <v>1.371</v>
      </c>
      <c r="J11" s="8">
        <v>8.965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-8.305</v>
      </c>
      <c r="Q11" s="14">
        <v>0</v>
      </c>
      <c r="R11" s="14">
        <v>0</v>
      </c>
    </row>
    <row r="12" ht="20.25" spans="1:18">
      <c r="A12" s="9" t="s">
        <v>261</v>
      </c>
      <c r="B12" s="9" t="s">
        <v>262</v>
      </c>
      <c r="C12" s="9">
        <v>19194.365</v>
      </c>
      <c r="D12" s="9">
        <v>20237.363</v>
      </c>
      <c r="E12" s="9">
        <v>0</v>
      </c>
      <c r="F12" s="9">
        <v>0</v>
      </c>
      <c r="G12" s="9">
        <v>0</v>
      </c>
      <c r="H12" s="9">
        <v>1</v>
      </c>
      <c r="I12" s="8">
        <v>1.281</v>
      </c>
      <c r="J12" s="8">
        <v>6.369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-10.958</v>
      </c>
      <c r="Q12" s="14">
        <v>0</v>
      </c>
      <c r="R12" s="14">
        <v>0</v>
      </c>
    </row>
    <row r="13" ht="20.25" spans="1:18">
      <c r="A13" s="9" t="s">
        <v>263</v>
      </c>
      <c r="B13" s="9" t="s">
        <v>264</v>
      </c>
      <c r="C13" s="9">
        <v>6290.784</v>
      </c>
      <c r="D13" s="9">
        <v>7123.972</v>
      </c>
      <c r="E13" s="9">
        <v>0</v>
      </c>
      <c r="F13" s="9">
        <v>0</v>
      </c>
      <c r="G13" s="9">
        <v>0</v>
      </c>
      <c r="H13" s="9">
        <v>1</v>
      </c>
      <c r="I13" s="8">
        <v>2.304</v>
      </c>
      <c r="J13" s="8">
        <v>13.73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-23.972</v>
      </c>
      <c r="Q13" s="14">
        <v>0</v>
      </c>
      <c r="R13" s="14">
        <v>0</v>
      </c>
    </row>
    <row r="14" ht="20.25" spans="1:18">
      <c r="A14" s="9" t="s">
        <v>265</v>
      </c>
      <c r="B14" s="9" t="s">
        <v>266</v>
      </c>
      <c r="C14" s="9">
        <v>4443.175</v>
      </c>
      <c r="D14" s="9">
        <v>4967.847</v>
      </c>
      <c r="E14" s="9">
        <v>0</v>
      </c>
      <c r="F14" s="9">
        <v>0</v>
      </c>
      <c r="G14" s="9">
        <v>0</v>
      </c>
      <c r="H14" s="9">
        <v>1</v>
      </c>
      <c r="I14" s="8">
        <v>3.047</v>
      </c>
      <c r="J14" s="8">
        <v>13.287</v>
      </c>
      <c r="K14" s="14">
        <v>4</v>
      </c>
      <c r="L14" s="14">
        <v>2</v>
      </c>
      <c r="M14" s="14">
        <v>-1</v>
      </c>
      <c r="N14" s="14">
        <v>0</v>
      </c>
      <c r="O14" s="14">
        <v>0</v>
      </c>
      <c r="P14" s="14">
        <v>-15.465</v>
      </c>
      <c r="Q14" s="14">
        <v>0</v>
      </c>
      <c r="R14" s="14">
        <v>0</v>
      </c>
    </row>
    <row r="15" ht="20.25" spans="1:18">
      <c r="A15" s="9" t="s">
        <v>267</v>
      </c>
      <c r="B15" s="9" t="s">
        <v>268</v>
      </c>
      <c r="C15" s="9">
        <v>6509.554</v>
      </c>
      <c r="D15" s="9">
        <v>7314.171</v>
      </c>
      <c r="E15" s="9">
        <v>0</v>
      </c>
      <c r="F15" s="9">
        <v>0</v>
      </c>
      <c r="G15" s="9">
        <v>0</v>
      </c>
      <c r="H15" s="9">
        <v>1</v>
      </c>
      <c r="I15" s="8">
        <v>1.678</v>
      </c>
      <c r="J15" s="8">
        <v>12.494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1.067</v>
      </c>
      <c r="Q15" s="14">
        <v>0</v>
      </c>
      <c r="R15" s="14">
        <v>0</v>
      </c>
    </row>
    <row r="16" ht="20.25" spans="1:18">
      <c r="A16" s="9" t="s">
        <v>269</v>
      </c>
      <c r="B16" s="9" t="s">
        <v>270</v>
      </c>
      <c r="C16" s="9">
        <v>69549.211</v>
      </c>
      <c r="D16" s="9">
        <v>82290.727</v>
      </c>
      <c r="E16" s="9">
        <v>0</v>
      </c>
      <c r="F16" s="9">
        <v>0</v>
      </c>
      <c r="G16" s="9">
        <v>0</v>
      </c>
      <c r="H16" s="9">
        <v>1</v>
      </c>
      <c r="I16" s="8">
        <v>4.291</v>
      </c>
      <c r="J16" s="8">
        <v>19.11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-143.956</v>
      </c>
      <c r="Q16" s="14">
        <v>0</v>
      </c>
      <c r="R16" s="14">
        <v>0</v>
      </c>
    </row>
    <row r="17" ht="20.25" spans="1:18">
      <c r="A17" s="9" t="s">
        <v>271</v>
      </c>
      <c r="B17" s="9" t="s">
        <v>272</v>
      </c>
      <c r="C17" s="9">
        <v>70855.805</v>
      </c>
      <c r="D17" s="9">
        <v>101568.352</v>
      </c>
      <c r="E17" s="9">
        <v>0</v>
      </c>
      <c r="F17" s="9">
        <v>0</v>
      </c>
      <c r="G17" s="9">
        <v>0</v>
      </c>
      <c r="H17" s="9">
        <v>1</v>
      </c>
      <c r="I17" s="8">
        <v>14.519</v>
      </c>
      <c r="J17" s="8">
        <v>40.367</v>
      </c>
      <c r="K17" s="14">
        <v>4</v>
      </c>
      <c r="L17" s="14">
        <v>0</v>
      </c>
      <c r="M17" s="14">
        <v>-1</v>
      </c>
      <c r="N17" s="14">
        <v>1</v>
      </c>
      <c r="O17" s="14">
        <v>0</v>
      </c>
      <c r="P17" s="14">
        <v>-1299.921</v>
      </c>
      <c r="Q17" s="14">
        <v>0</v>
      </c>
      <c r="R17" s="14">
        <v>0</v>
      </c>
    </row>
    <row r="18" ht="20.25" spans="1:18">
      <c r="A18" s="10" t="s">
        <v>273</v>
      </c>
      <c r="B18" s="10" t="s">
        <v>274</v>
      </c>
      <c r="C18" s="10">
        <v>2766.226</v>
      </c>
      <c r="D18" s="10">
        <v>3301.312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1.247</v>
      </c>
      <c r="Q18" s="14">
        <v>0</v>
      </c>
      <c r="R18" s="14">
        <v>0</v>
      </c>
    </row>
    <row r="19" ht="20.25" spans="1:18">
      <c r="A19" s="10" t="s">
        <v>275</v>
      </c>
      <c r="B19" s="10" t="s">
        <v>276</v>
      </c>
      <c r="C19" s="10">
        <v>2524.557</v>
      </c>
      <c r="D19" s="10">
        <v>3010.769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1</v>
      </c>
      <c r="L19" s="14">
        <v>2</v>
      </c>
      <c r="M19" s="14">
        <v>0</v>
      </c>
      <c r="N19" s="14">
        <v>0</v>
      </c>
      <c r="O19" s="14">
        <v>0</v>
      </c>
      <c r="P19" s="14">
        <v>-4.909</v>
      </c>
      <c r="Q19" s="14">
        <v>0</v>
      </c>
      <c r="R19" s="14">
        <v>0</v>
      </c>
    </row>
    <row r="20" ht="20.25" spans="1:18">
      <c r="A20" s="10" t="s">
        <v>277</v>
      </c>
      <c r="B20" s="10" t="s">
        <v>278</v>
      </c>
      <c r="C20" s="10">
        <v>3878.113</v>
      </c>
      <c r="D20" s="10">
        <v>4522.957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-0.157</v>
      </c>
      <c r="Q20" s="14">
        <v>0</v>
      </c>
      <c r="R20" s="14">
        <v>0</v>
      </c>
    </row>
    <row r="21" ht="20.25" spans="1:18">
      <c r="A21" s="10" t="s">
        <v>279</v>
      </c>
      <c r="B21" s="10" t="s">
        <v>280</v>
      </c>
      <c r="C21" s="10">
        <v>1115.702</v>
      </c>
      <c r="D21" s="10">
        <v>1438.436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0</v>
      </c>
      <c r="L21" s="14">
        <v>1</v>
      </c>
      <c r="M21" s="14">
        <v>0</v>
      </c>
      <c r="N21" s="14">
        <v>0</v>
      </c>
      <c r="O21" s="14">
        <v>0</v>
      </c>
      <c r="P21" s="14">
        <v>-0.137</v>
      </c>
      <c r="Q21" s="14">
        <v>0</v>
      </c>
      <c r="R21" s="14">
        <v>-1</v>
      </c>
    </row>
    <row r="22" ht="20.25" spans="1:18">
      <c r="A22" s="10" t="s">
        <v>281</v>
      </c>
      <c r="B22" s="10" t="s">
        <v>282</v>
      </c>
      <c r="C22" s="10">
        <v>6669.317</v>
      </c>
      <c r="D22" s="10">
        <v>7368.933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0</v>
      </c>
      <c r="L22" s="14">
        <v>1</v>
      </c>
      <c r="M22" s="14">
        <v>0</v>
      </c>
      <c r="N22" s="14">
        <v>0</v>
      </c>
      <c r="O22" s="14">
        <v>0</v>
      </c>
      <c r="P22" s="14">
        <v>9.776</v>
      </c>
      <c r="Q22" s="14">
        <v>0</v>
      </c>
      <c r="R22" s="14">
        <v>0</v>
      </c>
    </row>
    <row r="23" ht="20.25" spans="1:18">
      <c r="A23" s="10" t="s">
        <v>283</v>
      </c>
      <c r="B23" s="10" t="s">
        <v>284</v>
      </c>
      <c r="C23" s="10">
        <v>776.926</v>
      </c>
      <c r="D23" s="10">
        <v>878.091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1</v>
      </c>
      <c r="L23" s="14">
        <v>0</v>
      </c>
      <c r="M23" s="14">
        <v>0</v>
      </c>
      <c r="N23" s="14">
        <v>0</v>
      </c>
      <c r="O23" s="14">
        <v>0</v>
      </c>
      <c r="P23" s="14">
        <v>-0.452</v>
      </c>
      <c r="Q23" s="14">
        <v>0</v>
      </c>
      <c r="R23" s="14">
        <v>0</v>
      </c>
    </row>
    <row r="24" ht="20.25" spans="1:18">
      <c r="A24" s="10" t="s">
        <v>285</v>
      </c>
      <c r="B24" s="10" t="s">
        <v>286</v>
      </c>
      <c r="C24" s="10">
        <v>6364.714</v>
      </c>
      <c r="D24" s="10">
        <v>7088.168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2.925</v>
      </c>
      <c r="Q24" s="14">
        <v>0</v>
      </c>
      <c r="R24" s="14">
        <v>0</v>
      </c>
    </row>
    <row r="25" ht="20.25" spans="1:18">
      <c r="A25" s="10" t="s">
        <v>287</v>
      </c>
      <c r="B25" s="10" t="s">
        <v>288</v>
      </c>
      <c r="C25" s="10">
        <v>9468.122</v>
      </c>
      <c r="D25" s="10">
        <v>11740.679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14.169</v>
      </c>
      <c r="Q25" s="14">
        <v>0</v>
      </c>
      <c r="R25" s="14">
        <v>0</v>
      </c>
    </row>
    <row r="26" ht="20.25" spans="1:18">
      <c r="A26" s="10" t="s">
        <v>289</v>
      </c>
      <c r="B26" s="10" t="s">
        <v>290</v>
      </c>
      <c r="C26" s="10">
        <v>1098.772</v>
      </c>
      <c r="D26" s="10">
        <v>1425.278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1</v>
      </c>
      <c r="L26" s="14">
        <v>2</v>
      </c>
      <c r="M26" s="14">
        <v>0</v>
      </c>
      <c r="N26" s="14">
        <v>0</v>
      </c>
      <c r="O26" s="14">
        <v>0</v>
      </c>
      <c r="P26" s="14">
        <v>1.444</v>
      </c>
      <c r="Q26" s="14">
        <v>0</v>
      </c>
      <c r="R26" s="14">
        <v>0</v>
      </c>
    </row>
    <row r="27" ht="20.25" spans="1:18">
      <c r="A27" s="10" t="s">
        <v>291</v>
      </c>
      <c r="B27" s="10" t="s">
        <v>292</v>
      </c>
      <c r="C27" s="10">
        <v>2627.982</v>
      </c>
      <c r="D27" s="10">
        <v>3237.309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10" t="s">
        <v>293</v>
      </c>
      <c r="B28" s="10" t="s">
        <v>294</v>
      </c>
      <c r="C28" s="10">
        <v>5819.814</v>
      </c>
      <c r="D28" s="10">
        <v>6562.162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5">
        <v>0</v>
      </c>
      <c r="L28" s="14">
        <v>1</v>
      </c>
      <c r="M28" s="14">
        <v>0</v>
      </c>
      <c r="N28" s="14">
        <v>0</v>
      </c>
      <c r="O28" s="14">
        <v>0</v>
      </c>
      <c r="P28" s="14">
        <v>3.134</v>
      </c>
      <c r="Q28" s="14">
        <v>0</v>
      </c>
      <c r="R28" s="14">
        <v>0</v>
      </c>
    </row>
    <row r="29" ht="20.25" spans="1:18">
      <c r="A29" s="10" t="s">
        <v>295</v>
      </c>
      <c r="B29" s="10" t="s">
        <v>296</v>
      </c>
      <c r="C29" s="10">
        <v>2544.073</v>
      </c>
      <c r="D29" s="10">
        <v>3003.527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5">
        <v>4</v>
      </c>
      <c r="L29" s="14">
        <v>0</v>
      </c>
      <c r="M29" s="14">
        <v>0</v>
      </c>
      <c r="N29" s="14">
        <v>1</v>
      </c>
      <c r="O29" s="14">
        <v>0</v>
      </c>
      <c r="P29" s="14">
        <v>3.728</v>
      </c>
      <c r="Q29" s="14">
        <v>0</v>
      </c>
      <c r="R29" s="14">
        <v>0</v>
      </c>
    </row>
    <row r="30" ht="20.25" spans="1:18">
      <c r="A30" s="10" t="s">
        <v>297</v>
      </c>
      <c r="B30" s="10" t="s">
        <v>298</v>
      </c>
      <c r="C30" s="10">
        <v>1186.227</v>
      </c>
      <c r="D30" s="10">
        <v>1421.352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5">
        <v>1</v>
      </c>
      <c r="L30" s="14">
        <v>2</v>
      </c>
      <c r="M30" s="14">
        <v>0</v>
      </c>
      <c r="N30" s="14">
        <v>0</v>
      </c>
      <c r="O30" s="14">
        <v>0</v>
      </c>
      <c r="P30" s="14">
        <v>-0.088</v>
      </c>
      <c r="Q30" s="14">
        <v>0</v>
      </c>
      <c r="R30" s="14">
        <v>0</v>
      </c>
    </row>
    <row r="31" ht="20.25" spans="1:18">
      <c r="A31" s="10" t="s">
        <v>299</v>
      </c>
      <c r="B31" s="10" t="s">
        <v>300</v>
      </c>
      <c r="C31" s="10">
        <v>2250.393</v>
      </c>
      <c r="D31" s="10">
        <v>2754.762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5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-1.51</v>
      </c>
      <c r="Q31" s="14">
        <v>0</v>
      </c>
      <c r="R31" s="14">
        <v>0</v>
      </c>
    </row>
    <row r="32" ht="20.25" spans="1:18">
      <c r="A32" s="10" t="s">
        <v>301</v>
      </c>
      <c r="B32" s="10" t="s">
        <v>302</v>
      </c>
      <c r="C32" s="10">
        <v>967.581</v>
      </c>
      <c r="D32" s="10">
        <v>1188.864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5">
        <v>4</v>
      </c>
      <c r="L32" s="14">
        <v>0</v>
      </c>
      <c r="M32" s="14">
        <v>0</v>
      </c>
      <c r="N32" s="14">
        <v>0</v>
      </c>
      <c r="O32" s="14">
        <v>0</v>
      </c>
      <c r="P32" s="14">
        <v>3.163</v>
      </c>
      <c r="Q32" s="14">
        <v>0</v>
      </c>
      <c r="R32" s="14">
        <v>1</v>
      </c>
    </row>
    <row r="33" ht="20.25" spans="1:18">
      <c r="A33" s="10" t="s">
        <v>303</v>
      </c>
      <c r="B33" s="10" t="s">
        <v>304</v>
      </c>
      <c r="C33" s="10">
        <v>112.617</v>
      </c>
      <c r="D33" s="10">
        <v>117.596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5">
        <v>1</v>
      </c>
      <c r="L33" s="14">
        <v>0</v>
      </c>
      <c r="M33" s="14">
        <v>0</v>
      </c>
      <c r="N33" s="14">
        <v>1</v>
      </c>
      <c r="O33" s="14">
        <v>0</v>
      </c>
      <c r="P33" s="14">
        <v>-0.094</v>
      </c>
      <c r="Q33" s="14">
        <v>0</v>
      </c>
      <c r="R33" s="14">
        <v>0</v>
      </c>
    </row>
    <row r="34" ht="20.25" spans="1:18">
      <c r="A34" s="6" t="s">
        <v>305</v>
      </c>
      <c r="B34" s="6" t="s">
        <v>306</v>
      </c>
      <c r="C34" s="6">
        <v>808.998</v>
      </c>
      <c r="D34" s="6">
        <v>1005.655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17.118</v>
      </c>
      <c r="K34" s="15">
        <v>4</v>
      </c>
      <c r="L34" s="14">
        <v>2</v>
      </c>
      <c r="M34" s="14">
        <v>0</v>
      </c>
      <c r="N34" s="14">
        <v>0</v>
      </c>
      <c r="O34" s="14">
        <v>0</v>
      </c>
      <c r="P34" s="14">
        <v>-4.924</v>
      </c>
      <c r="Q34" s="14">
        <v>0</v>
      </c>
      <c r="R34" s="14">
        <v>0</v>
      </c>
    </row>
    <row r="35" ht="20.25" spans="1:18">
      <c r="A35" s="6" t="s">
        <v>307</v>
      </c>
      <c r="B35" s="6" t="s">
        <v>308</v>
      </c>
      <c r="C35" s="6">
        <v>10114.159</v>
      </c>
      <c r="D35" s="6">
        <v>11845.431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11.974</v>
      </c>
      <c r="K35" s="15">
        <v>4</v>
      </c>
      <c r="L35" s="14">
        <v>2</v>
      </c>
      <c r="M35" s="14">
        <v>0</v>
      </c>
      <c r="N35" s="14">
        <v>1</v>
      </c>
      <c r="O35" s="14">
        <v>0</v>
      </c>
      <c r="P35" s="14">
        <v>-32.103</v>
      </c>
      <c r="Q35" s="14">
        <v>0</v>
      </c>
      <c r="R35" s="14">
        <v>0</v>
      </c>
    </row>
    <row r="36" ht="20.25" spans="1:18">
      <c r="A36" s="6" t="s">
        <v>309</v>
      </c>
      <c r="B36" s="6" t="s">
        <v>310</v>
      </c>
      <c r="C36" s="6">
        <v>2991.317</v>
      </c>
      <c r="D36" s="6">
        <v>3416.422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1.244</v>
      </c>
      <c r="K36" s="15">
        <v>1</v>
      </c>
      <c r="L36" s="14">
        <v>1</v>
      </c>
      <c r="M36" s="14">
        <v>0</v>
      </c>
      <c r="N36" s="14">
        <v>0</v>
      </c>
      <c r="O36" s="14">
        <v>0</v>
      </c>
      <c r="P36" s="14">
        <v>-3.596</v>
      </c>
      <c r="Q36" s="14">
        <v>0</v>
      </c>
      <c r="R36" s="14">
        <v>0</v>
      </c>
    </row>
    <row r="37" ht="20.25" spans="1:18">
      <c r="A37" s="6" t="s">
        <v>311</v>
      </c>
      <c r="B37" s="6" t="s">
        <v>312</v>
      </c>
      <c r="C37" s="6">
        <v>3197.98</v>
      </c>
      <c r="D37" s="6">
        <v>3435.966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2.767</v>
      </c>
      <c r="K37" s="15">
        <v>2</v>
      </c>
      <c r="L37" s="14">
        <v>2</v>
      </c>
      <c r="M37" s="14">
        <v>0</v>
      </c>
      <c r="N37" s="14">
        <v>0</v>
      </c>
      <c r="O37" s="14">
        <v>0</v>
      </c>
      <c r="P37" s="14">
        <v>-0.379</v>
      </c>
      <c r="Q37" s="14">
        <v>0</v>
      </c>
      <c r="R37" s="14">
        <v>0</v>
      </c>
    </row>
    <row r="38" ht="20.25" spans="1:18">
      <c r="A38" s="6" t="s">
        <v>313</v>
      </c>
      <c r="B38" s="6" t="s">
        <v>314</v>
      </c>
      <c r="C38" s="6">
        <v>4067.862</v>
      </c>
      <c r="D38" s="6">
        <v>4354.196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2.026</v>
      </c>
      <c r="K38" s="15">
        <v>1</v>
      </c>
      <c r="L38" s="14">
        <v>2</v>
      </c>
      <c r="M38" s="14">
        <v>-1</v>
      </c>
      <c r="N38" s="14">
        <v>1</v>
      </c>
      <c r="O38" s="14">
        <v>0</v>
      </c>
      <c r="P38" s="14">
        <v>2.933</v>
      </c>
      <c r="Q38" s="14">
        <v>0</v>
      </c>
      <c r="R38" s="14">
        <v>0</v>
      </c>
    </row>
    <row r="39" ht="20.25" spans="1:18">
      <c r="A39" s="6" t="s">
        <v>315</v>
      </c>
      <c r="B39" s="6" t="s">
        <v>316</v>
      </c>
      <c r="C39" s="6">
        <v>16352.724</v>
      </c>
      <c r="D39" s="6">
        <v>17740.049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5.884</v>
      </c>
      <c r="K39" s="15">
        <v>4</v>
      </c>
      <c r="L39" s="14">
        <v>2</v>
      </c>
      <c r="M39" s="14">
        <v>0</v>
      </c>
      <c r="N39" s="14">
        <v>1</v>
      </c>
      <c r="O39" s="14">
        <v>0</v>
      </c>
      <c r="P39" s="14">
        <v>7.558</v>
      </c>
      <c r="Q39" s="14">
        <v>0</v>
      </c>
      <c r="R39" s="14">
        <v>0</v>
      </c>
    </row>
    <row r="40" ht="20.25" spans="1:18">
      <c r="A40" s="6" t="s">
        <v>317</v>
      </c>
      <c r="B40" s="6" t="s">
        <v>318</v>
      </c>
      <c r="C40" s="6">
        <v>3044.252</v>
      </c>
      <c r="D40" s="6">
        <v>3293.879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2.895</v>
      </c>
      <c r="K40" s="15">
        <v>2</v>
      </c>
      <c r="L40" s="14">
        <v>2</v>
      </c>
      <c r="M40" s="14">
        <v>0</v>
      </c>
      <c r="N40" s="14">
        <v>0</v>
      </c>
      <c r="O40" s="14">
        <v>0</v>
      </c>
      <c r="P40" s="14">
        <v>0.062</v>
      </c>
      <c r="Q40" s="14">
        <v>0</v>
      </c>
      <c r="R40" s="14">
        <v>0</v>
      </c>
    </row>
    <row r="41" ht="20.25" spans="1:18">
      <c r="A41" s="6" t="s">
        <v>319</v>
      </c>
      <c r="B41" s="6" t="s">
        <v>320</v>
      </c>
      <c r="C41" s="6">
        <v>14658.518</v>
      </c>
      <c r="D41" s="6">
        <v>16185.404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6.035</v>
      </c>
      <c r="K41" s="15">
        <v>3</v>
      </c>
      <c r="L41" s="14">
        <v>2</v>
      </c>
      <c r="M41" s="14">
        <v>0</v>
      </c>
      <c r="N41" s="14">
        <v>0</v>
      </c>
      <c r="O41" s="14">
        <v>0</v>
      </c>
      <c r="P41" s="14">
        <v>-19.191</v>
      </c>
      <c r="Q41" s="14">
        <v>0</v>
      </c>
      <c r="R41" s="14">
        <v>0</v>
      </c>
    </row>
    <row r="42" ht="20.25" spans="1:18">
      <c r="A42" s="6" t="s">
        <v>321</v>
      </c>
      <c r="B42" s="6" t="s">
        <v>322</v>
      </c>
      <c r="C42" s="6">
        <v>5114.162</v>
      </c>
      <c r="D42" s="6">
        <v>5705.947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6.812</v>
      </c>
      <c r="K42" s="15">
        <v>1</v>
      </c>
      <c r="L42" s="14">
        <v>2</v>
      </c>
      <c r="M42" s="14">
        <v>0</v>
      </c>
      <c r="N42" s="14">
        <v>0</v>
      </c>
      <c r="O42" s="14">
        <v>0</v>
      </c>
      <c r="P42" s="14">
        <v>-14.238</v>
      </c>
      <c r="Q42" s="14">
        <v>0</v>
      </c>
      <c r="R42" s="14">
        <v>-1</v>
      </c>
    </row>
    <row r="43" ht="20.25" spans="1:18">
      <c r="A43" s="6" t="s">
        <v>323</v>
      </c>
      <c r="B43" s="6" t="s">
        <v>324</v>
      </c>
      <c r="C43" s="6">
        <v>12481.541</v>
      </c>
      <c r="D43" s="6">
        <v>13366.542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3.729</v>
      </c>
      <c r="K43" s="15">
        <v>2</v>
      </c>
      <c r="L43" s="14">
        <v>2</v>
      </c>
      <c r="M43" s="14">
        <v>-1</v>
      </c>
      <c r="N43" s="14">
        <v>0</v>
      </c>
      <c r="O43" s="14">
        <v>0</v>
      </c>
      <c r="P43" s="14">
        <v>-9.363</v>
      </c>
      <c r="Q43" s="14">
        <v>0</v>
      </c>
      <c r="R43" s="14">
        <v>0</v>
      </c>
    </row>
    <row r="44" ht="20.25" spans="1:18">
      <c r="A44" s="6" t="s">
        <v>325</v>
      </c>
      <c r="B44" s="6" t="s">
        <v>326</v>
      </c>
      <c r="C44" s="6">
        <v>2958.8</v>
      </c>
      <c r="D44" s="6">
        <v>3515.309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13.511</v>
      </c>
      <c r="K44" s="15">
        <v>4</v>
      </c>
      <c r="L44" s="14">
        <v>2</v>
      </c>
      <c r="M44" s="14">
        <v>0</v>
      </c>
      <c r="N44" s="14">
        <v>0</v>
      </c>
      <c r="O44" s="14">
        <v>0</v>
      </c>
      <c r="P44" s="14">
        <v>-4.442</v>
      </c>
      <c r="Q44" s="14">
        <v>0</v>
      </c>
      <c r="R44" s="14">
        <v>-1</v>
      </c>
    </row>
    <row r="45" ht="20.25" spans="1:18">
      <c r="A45" s="6" t="s">
        <v>327</v>
      </c>
      <c r="B45" s="6" t="s">
        <v>328</v>
      </c>
      <c r="C45" s="6">
        <v>3910.35</v>
      </c>
      <c r="D45" s="6">
        <v>4233.821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6.451</v>
      </c>
      <c r="K45" s="15">
        <v>4</v>
      </c>
      <c r="L45" s="14">
        <v>2</v>
      </c>
      <c r="M45" s="14">
        <v>0</v>
      </c>
      <c r="N45" s="14">
        <v>0</v>
      </c>
      <c r="O45" s="14">
        <v>0</v>
      </c>
      <c r="P45" s="14">
        <v>7.821</v>
      </c>
      <c r="Q45" s="14">
        <v>0</v>
      </c>
      <c r="R45" s="14">
        <v>1</v>
      </c>
    </row>
    <row r="46" ht="20.25" spans="1:18">
      <c r="A46" s="8" t="s">
        <v>329</v>
      </c>
      <c r="B46" s="8" t="s">
        <v>330</v>
      </c>
      <c r="C46" s="8">
        <v>3295.797</v>
      </c>
      <c r="D46" s="8">
        <v>3585.621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5.483</v>
      </c>
      <c r="K46" s="15">
        <v>4</v>
      </c>
      <c r="L46" s="14">
        <v>2</v>
      </c>
      <c r="M46" s="14">
        <v>0</v>
      </c>
      <c r="N46" s="14">
        <v>0</v>
      </c>
      <c r="O46" s="14">
        <v>0</v>
      </c>
      <c r="P46" s="14">
        <v>2.914</v>
      </c>
      <c r="Q46" s="14">
        <v>0</v>
      </c>
      <c r="R46" s="14">
        <v>0</v>
      </c>
    </row>
    <row r="47" ht="20.25" spans="1:18">
      <c r="A47" s="8" t="s">
        <v>331</v>
      </c>
      <c r="B47" s="8" t="s">
        <v>332</v>
      </c>
      <c r="C47" s="8">
        <v>136.612</v>
      </c>
      <c r="D47" s="8">
        <v>154.704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7.161</v>
      </c>
      <c r="K47" s="15">
        <v>3</v>
      </c>
      <c r="L47" s="14">
        <v>1</v>
      </c>
      <c r="M47" s="14">
        <v>-1</v>
      </c>
      <c r="N47" s="14">
        <v>1</v>
      </c>
      <c r="O47" s="14">
        <v>0</v>
      </c>
      <c r="P47" s="14">
        <v>0.01</v>
      </c>
      <c r="Q47" s="14">
        <v>0</v>
      </c>
      <c r="R47" s="14">
        <v>0</v>
      </c>
    </row>
    <row r="48" ht="20.25" spans="1:18">
      <c r="A48" s="8" t="s">
        <v>333</v>
      </c>
      <c r="B48" s="8" t="s">
        <v>334</v>
      </c>
      <c r="C48" s="8">
        <v>5382.182</v>
      </c>
      <c r="D48" s="8">
        <v>6141.145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1.605</v>
      </c>
      <c r="K48" s="15">
        <v>2</v>
      </c>
      <c r="L48" s="14">
        <v>2</v>
      </c>
      <c r="M48" s="14">
        <v>0</v>
      </c>
      <c r="N48" s="14">
        <v>0</v>
      </c>
      <c r="O48" s="14">
        <v>0</v>
      </c>
      <c r="P48" s="14">
        <v>-2.198</v>
      </c>
      <c r="Q48" s="14">
        <v>1</v>
      </c>
      <c r="R48" s="14">
        <v>-1</v>
      </c>
    </row>
    <row r="49" ht="20.25" spans="1:18">
      <c r="A49" s="8" t="s">
        <v>335</v>
      </c>
      <c r="B49" s="8" t="s">
        <v>336</v>
      </c>
      <c r="C49" s="8">
        <v>2083.687</v>
      </c>
      <c r="D49" s="8">
        <v>2260.324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7.351</v>
      </c>
      <c r="K49" s="15">
        <v>4</v>
      </c>
      <c r="L49" s="14">
        <v>2</v>
      </c>
      <c r="M49" s="14">
        <v>0</v>
      </c>
      <c r="N49" s="14">
        <v>1</v>
      </c>
      <c r="O49" s="14">
        <v>0</v>
      </c>
      <c r="P49" s="14">
        <v>4.136</v>
      </c>
      <c r="Q49" s="14">
        <v>0</v>
      </c>
      <c r="R49" s="14">
        <v>0</v>
      </c>
    </row>
    <row r="50" ht="20.25" spans="1:18">
      <c r="A50" s="8" t="s">
        <v>337</v>
      </c>
      <c r="B50" s="8" t="s">
        <v>338</v>
      </c>
      <c r="C50" s="8">
        <v>2373.02</v>
      </c>
      <c r="D50" s="8">
        <v>2584.112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6.464</v>
      </c>
      <c r="K50" s="15">
        <v>3</v>
      </c>
      <c r="L50" s="14">
        <v>2</v>
      </c>
      <c r="M50" s="14">
        <v>0</v>
      </c>
      <c r="N50" s="14">
        <v>1</v>
      </c>
      <c r="O50" s="14">
        <v>0</v>
      </c>
      <c r="P50" s="14">
        <v>3.853</v>
      </c>
      <c r="Q50" s="14">
        <v>0</v>
      </c>
      <c r="R50" s="14">
        <v>0</v>
      </c>
    </row>
    <row r="51" ht="20.25" spans="1:18">
      <c r="A51" s="8" t="s">
        <v>339</v>
      </c>
      <c r="B51" s="8" t="s">
        <v>340</v>
      </c>
      <c r="C51" s="8">
        <v>6321.294</v>
      </c>
      <c r="D51" s="8">
        <v>7339.921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6.434</v>
      </c>
      <c r="K51" s="15">
        <v>2</v>
      </c>
      <c r="L51" s="14">
        <v>2</v>
      </c>
      <c r="M51" s="14">
        <v>0</v>
      </c>
      <c r="N51" s="14">
        <v>1</v>
      </c>
      <c r="O51" s="14">
        <v>0</v>
      </c>
      <c r="P51" s="14">
        <v>-1.386</v>
      </c>
      <c r="Q51" s="14">
        <v>0</v>
      </c>
      <c r="R51" s="14">
        <v>0</v>
      </c>
    </row>
    <row r="52" ht="20.25" spans="1:18">
      <c r="A52" s="8" t="s">
        <v>341</v>
      </c>
      <c r="B52" s="8" t="s">
        <v>342</v>
      </c>
      <c r="C52" s="8">
        <v>1257.29</v>
      </c>
      <c r="D52" s="8">
        <v>1329.652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3.024</v>
      </c>
      <c r="K52" s="15">
        <v>4</v>
      </c>
      <c r="L52" s="14">
        <v>2</v>
      </c>
      <c r="M52" s="14">
        <v>-1</v>
      </c>
      <c r="N52" s="14">
        <v>1</v>
      </c>
      <c r="O52" s="14">
        <v>0</v>
      </c>
      <c r="P52" s="14">
        <v>0.063</v>
      </c>
      <c r="Q52" s="14">
        <v>0</v>
      </c>
      <c r="R52" s="14">
        <v>0</v>
      </c>
    </row>
    <row r="53" ht="20.25" spans="1:18">
      <c r="A53" s="8" t="s">
        <v>343</v>
      </c>
      <c r="B53" s="8" t="s">
        <v>344</v>
      </c>
      <c r="C53" s="8">
        <v>739.746</v>
      </c>
      <c r="D53" s="8">
        <v>799.606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7.067</v>
      </c>
      <c r="K53" s="15">
        <v>4</v>
      </c>
      <c r="L53" s="14">
        <v>2</v>
      </c>
      <c r="M53" s="14">
        <v>-1</v>
      </c>
      <c r="N53" s="14">
        <v>1</v>
      </c>
      <c r="O53" s="14">
        <v>0</v>
      </c>
      <c r="P53" s="14">
        <v>0.666</v>
      </c>
      <c r="Q53" s="14">
        <v>0</v>
      </c>
      <c r="R53" s="14">
        <v>0</v>
      </c>
    </row>
    <row r="54" ht="20.25" spans="1:18">
      <c r="A54" s="8" t="s">
        <v>345</v>
      </c>
      <c r="B54" s="8" t="s">
        <v>346</v>
      </c>
      <c r="C54" s="8">
        <v>1662.677</v>
      </c>
      <c r="D54" s="8">
        <v>1988.32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2.994</v>
      </c>
      <c r="K54" s="15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-0.521</v>
      </c>
      <c r="Q54" s="14">
        <v>0</v>
      </c>
      <c r="R54" s="14">
        <v>-1</v>
      </c>
    </row>
    <row r="55" ht="20.25" spans="1:18">
      <c r="A55" s="8" t="s">
        <v>347</v>
      </c>
      <c r="B55" s="8" t="s">
        <v>348</v>
      </c>
      <c r="C55" s="8">
        <v>2918.138</v>
      </c>
      <c r="D55" s="8">
        <v>3445.669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0.777</v>
      </c>
      <c r="K55" s="15">
        <v>1</v>
      </c>
      <c r="L55" s="14">
        <v>0</v>
      </c>
      <c r="M55" s="14">
        <v>0</v>
      </c>
      <c r="N55" s="14">
        <v>1</v>
      </c>
      <c r="O55" s="14">
        <v>0</v>
      </c>
      <c r="P55" s="14">
        <v>3.06</v>
      </c>
      <c r="Q55" s="14">
        <v>0</v>
      </c>
      <c r="R55" s="14">
        <v>0</v>
      </c>
    </row>
    <row r="56" ht="20.25" spans="1:18">
      <c r="A56" s="8" t="s">
        <v>349</v>
      </c>
      <c r="B56" s="8" t="s">
        <v>350</v>
      </c>
      <c r="C56" s="8">
        <v>11167.069</v>
      </c>
      <c r="D56" s="8">
        <v>14195.351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4.677</v>
      </c>
      <c r="K56" s="15">
        <v>2</v>
      </c>
      <c r="L56" s="14">
        <v>2</v>
      </c>
      <c r="M56" s="14">
        <v>0</v>
      </c>
      <c r="N56" s="14">
        <v>1</v>
      </c>
      <c r="O56" s="14">
        <v>0</v>
      </c>
      <c r="P56" s="14">
        <v>-3.28</v>
      </c>
      <c r="Q56" s="14">
        <v>0</v>
      </c>
      <c r="R56" s="14">
        <v>0</v>
      </c>
    </row>
    <row r="57" ht="20.25" spans="1:18">
      <c r="A57" s="8" t="s">
        <v>351</v>
      </c>
      <c r="B57" s="8" t="s">
        <v>352</v>
      </c>
      <c r="C57" s="8">
        <v>2667.289</v>
      </c>
      <c r="D57" s="8">
        <v>2934.519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3.916</v>
      </c>
      <c r="K57" s="15">
        <v>1</v>
      </c>
      <c r="L57" s="14">
        <v>2</v>
      </c>
      <c r="M57" s="14">
        <v>0</v>
      </c>
      <c r="N57" s="14">
        <v>0</v>
      </c>
      <c r="O57" s="14">
        <v>0</v>
      </c>
      <c r="P57" s="14">
        <v>3.203</v>
      </c>
      <c r="Q57" s="14">
        <v>0</v>
      </c>
      <c r="R57" s="14">
        <v>0</v>
      </c>
    </row>
    <row r="58" ht="20.25" spans="1:18">
      <c r="A58" s="8" t="s">
        <v>353</v>
      </c>
      <c r="B58" s="8" t="s">
        <v>354</v>
      </c>
      <c r="C58" s="8">
        <v>8473.403</v>
      </c>
      <c r="D58" s="8">
        <v>9635.128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0.942</v>
      </c>
      <c r="K58" s="15">
        <v>0</v>
      </c>
      <c r="L58" s="14">
        <v>1</v>
      </c>
      <c r="M58" s="14">
        <v>0</v>
      </c>
      <c r="N58" s="14">
        <v>0</v>
      </c>
      <c r="O58" s="14">
        <v>0</v>
      </c>
      <c r="P58" s="14">
        <v>1.454</v>
      </c>
      <c r="Q58" s="14">
        <v>0</v>
      </c>
      <c r="R58" s="14">
        <v>0</v>
      </c>
    </row>
    <row r="59" ht="20.25" spans="1:18">
      <c r="A59" s="8" t="s">
        <v>355</v>
      </c>
      <c r="B59" s="8" t="s">
        <v>356</v>
      </c>
      <c r="C59" s="8">
        <v>3741.991</v>
      </c>
      <c r="D59" s="8">
        <v>4233.773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8.195</v>
      </c>
      <c r="K59" s="15">
        <v>1</v>
      </c>
      <c r="L59" s="14">
        <v>2</v>
      </c>
      <c r="M59" s="14">
        <v>0</v>
      </c>
      <c r="N59" s="14">
        <v>0</v>
      </c>
      <c r="O59" s="14">
        <v>0</v>
      </c>
      <c r="P59" s="14">
        <v>2.083</v>
      </c>
      <c r="Q59" s="14">
        <v>0</v>
      </c>
      <c r="R59" s="14">
        <v>-1</v>
      </c>
    </row>
    <row r="60" ht="20.25" spans="1:18">
      <c r="A60" s="8" t="s">
        <v>357</v>
      </c>
      <c r="B60" s="8" t="s">
        <v>358</v>
      </c>
      <c r="C60" s="8">
        <v>3560.252</v>
      </c>
      <c r="D60" s="8">
        <v>3636.647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1.378</v>
      </c>
      <c r="K60" s="15">
        <v>4</v>
      </c>
      <c r="L60" s="14">
        <v>2</v>
      </c>
      <c r="M60" s="14">
        <v>0</v>
      </c>
      <c r="N60" s="14">
        <v>1</v>
      </c>
      <c r="O60" s="14">
        <v>0</v>
      </c>
      <c r="P60" s="14">
        <v>0.633</v>
      </c>
      <c r="Q60" s="14">
        <v>0</v>
      </c>
      <c r="R60" s="14">
        <v>0</v>
      </c>
    </row>
    <row r="61" ht="20.25" spans="1:18">
      <c r="A61" s="8" t="s">
        <v>359</v>
      </c>
      <c r="B61" s="8" t="s">
        <v>360</v>
      </c>
      <c r="C61" s="8">
        <v>4725.388</v>
      </c>
      <c r="D61" s="8">
        <v>5400.47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0.998</v>
      </c>
      <c r="K61" s="15">
        <v>1</v>
      </c>
      <c r="L61" s="14">
        <v>2</v>
      </c>
      <c r="M61" s="14">
        <v>-1</v>
      </c>
      <c r="N61" s="14">
        <v>0</v>
      </c>
      <c r="O61" s="14">
        <v>0</v>
      </c>
      <c r="P61" s="14">
        <v>-3.621</v>
      </c>
      <c r="Q61" s="14">
        <v>0</v>
      </c>
      <c r="R61" s="14">
        <v>0</v>
      </c>
    </row>
    <row r="62" ht="20.25" spans="1:18">
      <c r="A62" s="8" t="s">
        <v>361</v>
      </c>
      <c r="B62" s="8" t="s">
        <v>362</v>
      </c>
      <c r="C62" s="8">
        <v>7802.015</v>
      </c>
      <c r="D62" s="8">
        <v>8325.776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0.485</v>
      </c>
      <c r="K62" s="15">
        <v>0</v>
      </c>
      <c r="L62" s="14">
        <v>1</v>
      </c>
      <c r="M62" s="14">
        <v>0</v>
      </c>
      <c r="N62" s="14">
        <v>0</v>
      </c>
      <c r="O62" s="14">
        <v>0</v>
      </c>
      <c r="P62" s="14">
        <v>8.655</v>
      </c>
      <c r="Q62" s="14">
        <v>0</v>
      </c>
      <c r="R62" s="14">
        <v>-1</v>
      </c>
    </row>
    <row r="63" ht="20.25" spans="1:18">
      <c r="A63" s="8" t="s">
        <v>363</v>
      </c>
      <c r="B63" s="8" t="s">
        <v>364</v>
      </c>
      <c r="C63" s="8">
        <v>8243.805</v>
      </c>
      <c r="D63" s="8">
        <v>9640.856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10.032</v>
      </c>
      <c r="K63" s="15">
        <v>2</v>
      </c>
      <c r="L63" s="14">
        <v>1</v>
      </c>
      <c r="M63" s="14">
        <v>0</v>
      </c>
      <c r="N63" s="14">
        <v>0</v>
      </c>
      <c r="O63" s="14">
        <v>0</v>
      </c>
      <c r="P63" s="14">
        <v>5.611</v>
      </c>
      <c r="Q63" s="14">
        <v>0</v>
      </c>
      <c r="R63" s="14">
        <v>1</v>
      </c>
    </row>
    <row r="64" ht="20.25" spans="1:18">
      <c r="A64" s="8" t="s">
        <v>365</v>
      </c>
      <c r="B64" s="8" t="s">
        <v>366</v>
      </c>
      <c r="C64" s="8">
        <v>2395.6</v>
      </c>
      <c r="D64" s="8">
        <v>3103.491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13.14</v>
      </c>
      <c r="K64" s="15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8" t="s">
        <v>367</v>
      </c>
      <c r="B65" s="8" t="s">
        <v>368</v>
      </c>
      <c r="C65" s="8">
        <v>2114.243</v>
      </c>
      <c r="D65" s="8">
        <v>2502.61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3.105</v>
      </c>
      <c r="K65" s="15">
        <v>2</v>
      </c>
      <c r="L65" s="14">
        <v>2</v>
      </c>
      <c r="M65" s="14">
        <v>0</v>
      </c>
      <c r="N65" s="14">
        <v>0</v>
      </c>
      <c r="O65" s="14">
        <v>0</v>
      </c>
      <c r="P65" s="14">
        <v>0.43</v>
      </c>
      <c r="Q65" s="14">
        <v>0</v>
      </c>
      <c r="R65" s="14">
        <v>0</v>
      </c>
    </row>
    <row r="66" ht="20.25" spans="1:18">
      <c r="A66" s="8" t="s">
        <v>369</v>
      </c>
      <c r="B66" s="8" t="s">
        <v>370</v>
      </c>
      <c r="C66" s="8">
        <v>8992.86</v>
      </c>
      <c r="D66" s="8">
        <v>9959.092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0.609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12.576</v>
      </c>
      <c r="Q66" s="14">
        <v>0</v>
      </c>
      <c r="R66" s="14">
        <v>0</v>
      </c>
    </row>
    <row r="67" ht="20.25" spans="1:18">
      <c r="A67" s="8" t="s">
        <v>371</v>
      </c>
      <c r="B67" s="8" t="s">
        <v>372</v>
      </c>
      <c r="C67" s="8">
        <v>6072.085</v>
      </c>
      <c r="D67" s="8">
        <v>6592.972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7.325</v>
      </c>
      <c r="K67" s="15">
        <v>4</v>
      </c>
      <c r="L67" s="14">
        <v>2</v>
      </c>
      <c r="M67" s="14">
        <v>-1</v>
      </c>
      <c r="N67" s="14">
        <v>0</v>
      </c>
      <c r="O67" s="14">
        <v>0</v>
      </c>
      <c r="P67" s="14">
        <v>-10.952</v>
      </c>
      <c r="Q67" s="14">
        <v>0</v>
      </c>
      <c r="R67" s="14">
        <v>0</v>
      </c>
    </row>
    <row r="68" ht="20.25" spans="1:18">
      <c r="A68" s="8" t="s">
        <v>373</v>
      </c>
      <c r="B68" s="8" t="s">
        <v>374</v>
      </c>
      <c r="C68" s="8">
        <v>7703.946</v>
      </c>
      <c r="D68" s="8">
        <v>8155.846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2.997</v>
      </c>
      <c r="K68" s="15">
        <v>0</v>
      </c>
      <c r="L68" s="14">
        <v>2</v>
      </c>
      <c r="M68" s="14">
        <v>0</v>
      </c>
      <c r="N68" s="14">
        <v>0</v>
      </c>
      <c r="O68" s="14">
        <v>0</v>
      </c>
      <c r="P68" s="14">
        <v>1.428</v>
      </c>
      <c r="Q68" s="14">
        <v>0</v>
      </c>
      <c r="R68" s="14">
        <v>0</v>
      </c>
    </row>
    <row r="69" ht="20.25" spans="1:18">
      <c r="A69" s="8" t="s">
        <v>375</v>
      </c>
      <c r="B69" s="8" t="s">
        <v>376</v>
      </c>
      <c r="C69" s="8">
        <v>2242.509</v>
      </c>
      <c r="D69" s="8">
        <v>2821.127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19.91</v>
      </c>
      <c r="K69" s="15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8" t="s">
        <v>377</v>
      </c>
      <c r="B70" s="8" t="s">
        <v>378</v>
      </c>
      <c r="C70" s="8">
        <v>5589.433</v>
      </c>
      <c r="D70" s="8">
        <v>6075.052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7.152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-15.937</v>
      </c>
      <c r="Q70" s="14">
        <v>0</v>
      </c>
      <c r="R70" s="14">
        <v>0</v>
      </c>
    </row>
    <row r="71" ht="20.25" spans="1:18">
      <c r="A71" s="8" t="s">
        <v>379</v>
      </c>
      <c r="B71" s="8" t="s">
        <v>380</v>
      </c>
      <c r="C71" s="8">
        <v>2269.56</v>
      </c>
      <c r="D71" s="8">
        <v>2592.621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4.96</v>
      </c>
      <c r="K71" s="15">
        <v>2</v>
      </c>
      <c r="L71" s="14">
        <v>2</v>
      </c>
      <c r="M71" s="14">
        <v>0</v>
      </c>
      <c r="N71" s="14">
        <v>0</v>
      </c>
      <c r="O71" s="14">
        <v>0</v>
      </c>
      <c r="P71" s="14">
        <v>2.447</v>
      </c>
      <c r="Q71" s="14">
        <v>0</v>
      </c>
      <c r="R71" s="14">
        <v>0</v>
      </c>
    </row>
    <row r="72" ht="20.25" spans="1:18">
      <c r="A72" s="8" t="s">
        <v>381</v>
      </c>
      <c r="B72" s="8" t="s">
        <v>382</v>
      </c>
      <c r="C72" s="8">
        <v>4743.327</v>
      </c>
      <c r="D72" s="8">
        <v>5614.618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13.601</v>
      </c>
      <c r="K72" s="15">
        <v>0</v>
      </c>
      <c r="L72" s="14">
        <v>1</v>
      </c>
      <c r="M72" s="14">
        <v>0</v>
      </c>
      <c r="N72" s="14">
        <v>0</v>
      </c>
      <c r="O72" s="14">
        <v>0</v>
      </c>
      <c r="P72" s="14">
        <v>-20.084</v>
      </c>
      <c r="Q72" s="14">
        <v>0</v>
      </c>
      <c r="R72" s="14">
        <v>-1</v>
      </c>
    </row>
    <row r="73" ht="20.25" spans="1:18">
      <c r="A73" s="8" t="s">
        <v>383</v>
      </c>
      <c r="B73" s="8" t="s">
        <v>384</v>
      </c>
      <c r="C73" s="8">
        <v>5359.046</v>
      </c>
      <c r="D73" s="8">
        <v>5991.585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5.584</v>
      </c>
      <c r="K73" s="15">
        <v>3</v>
      </c>
      <c r="L73" s="14">
        <v>0</v>
      </c>
      <c r="M73" s="14">
        <v>-1</v>
      </c>
      <c r="N73" s="14">
        <v>1</v>
      </c>
      <c r="O73" s="14">
        <v>0</v>
      </c>
      <c r="P73" s="14">
        <v>0.523</v>
      </c>
      <c r="Q73" s="14">
        <v>0</v>
      </c>
      <c r="R73" s="14">
        <v>0</v>
      </c>
    </row>
    <row r="74" ht="20.25" spans="1:18">
      <c r="A74" s="8" t="s">
        <v>385</v>
      </c>
      <c r="B74" s="8" t="s">
        <v>386</v>
      </c>
      <c r="C74" s="8">
        <v>5654.523</v>
      </c>
      <c r="D74" s="8">
        <v>6136.269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3.539</v>
      </c>
      <c r="K74" s="15">
        <v>3</v>
      </c>
      <c r="L74" s="14">
        <v>0</v>
      </c>
      <c r="M74" s="14">
        <v>0</v>
      </c>
      <c r="N74" s="14">
        <v>0</v>
      </c>
      <c r="O74" s="14">
        <v>0</v>
      </c>
      <c r="P74" s="14">
        <v>2.07</v>
      </c>
      <c r="Q74" s="14">
        <v>0</v>
      </c>
      <c r="R74" s="14">
        <v>0</v>
      </c>
    </row>
    <row r="75" ht="20.25" spans="1:18">
      <c r="A75" s="8" t="s">
        <v>387</v>
      </c>
      <c r="B75" s="8" t="s">
        <v>388</v>
      </c>
      <c r="C75" s="8">
        <v>5220.125</v>
      </c>
      <c r="D75" s="8">
        <v>5529.448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0.815</v>
      </c>
      <c r="K75" s="15">
        <v>1</v>
      </c>
      <c r="L75" s="14">
        <v>0</v>
      </c>
      <c r="M75" s="14">
        <v>0</v>
      </c>
      <c r="N75" s="14">
        <v>1</v>
      </c>
      <c r="O75" s="14">
        <v>0</v>
      </c>
      <c r="P75" s="14">
        <v>1.559</v>
      </c>
      <c r="Q75" s="14">
        <v>0</v>
      </c>
      <c r="R75" s="14">
        <v>0</v>
      </c>
    </row>
    <row r="76" ht="20.25" spans="1:18">
      <c r="A76" s="8" t="s">
        <v>389</v>
      </c>
      <c r="B76" s="8" t="s">
        <v>390</v>
      </c>
      <c r="C76" s="8">
        <v>1612.672</v>
      </c>
      <c r="D76" s="8">
        <v>1807.605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7.051</v>
      </c>
      <c r="K76" s="15">
        <v>2</v>
      </c>
      <c r="L76" s="14">
        <v>0</v>
      </c>
      <c r="M76" s="14">
        <v>0</v>
      </c>
      <c r="N76" s="14">
        <v>1</v>
      </c>
      <c r="O76" s="14">
        <v>0</v>
      </c>
      <c r="P76" s="14">
        <v>1.695</v>
      </c>
      <c r="Q76" s="14">
        <v>0</v>
      </c>
      <c r="R76" s="14">
        <v>0</v>
      </c>
    </row>
    <row r="77" ht="20.25" spans="1:18">
      <c r="A77" s="8" t="s">
        <v>391</v>
      </c>
      <c r="B77" s="8" t="s">
        <v>392</v>
      </c>
      <c r="C77" s="8">
        <v>2972.018</v>
      </c>
      <c r="D77" s="8">
        <v>3698.927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2.557</v>
      </c>
      <c r="K77" s="15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8" t="s">
        <v>393</v>
      </c>
      <c r="B78" s="8" t="s">
        <v>394</v>
      </c>
      <c r="C78" s="8">
        <v>6270.556</v>
      </c>
      <c r="D78" s="8">
        <v>7339.217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14.53</v>
      </c>
      <c r="K78" s="15">
        <v>4</v>
      </c>
      <c r="L78" s="14">
        <v>2</v>
      </c>
      <c r="M78" s="14">
        <v>-1</v>
      </c>
      <c r="N78" s="14">
        <v>1</v>
      </c>
      <c r="O78" s="14">
        <v>0</v>
      </c>
      <c r="P78" s="14">
        <v>-4.581</v>
      </c>
      <c r="Q78" s="14">
        <v>0</v>
      </c>
      <c r="R78" s="14">
        <v>0</v>
      </c>
    </row>
    <row r="79" ht="20.25" spans="1:18">
      <c r="A79" s="8" t="s">
        <v>395</v>
      </c>
      <c r="B79" s="8" t="s">
        <v>396</v>
      </c>
      <c r="C79" s="8">
        <v>4183.863</v>
      </c>
      <c r="D79" s="8">
        <v>4688.471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9.248</v>
      </c>
      <c r="K79" s="15">
        <v>4</v>
      </c>
      <c r="L79" s="14">
        <v>2</v>
      </c>
      <c r="M79" s="14">
        <v>-1</v>
      </c>
      <c r="N79" s="14">
        <v>1</v>
      </c>
      <c r="O79" s="14">
        <v>0</v>
      </c>
      <c r="P79" s="14">
        <v>-2.277</v>
      </c>
      <c r="Q79" s="14">
        <v>0</v>
      </c>
      <c r="R79" s="14">
        <v>0</v>
      </c>
    </row>
    <row r="80" ht="20.25" spans="1:18">
      <c r="A80" s="8" t="s">
        <v>397</v>
      </c>
      <c r="B80" s="8" t="s">
        <v>398</v>
      </c>
      <c r="C80" s="8">
        <v>2836.082</v>
      </c>
      <c r="D80" s="8">
        <v>3063.671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6.646</v>
      </c>
      <c r="K80" s="15">
        <v>4</v>
      </c>
      <c r="L80" s="14">
        <v>2</v>
      </c>
      <c r="M80" s="14">
        <v>-1</v>
      </c>
      <c r="N80" s="14">
        <v>1</v>
      </c>
      <c r="O80" s="14">
        <v>0</v>
      </c>
      <c r="P80" s="14">
        <v>-1.389</v>
      </c>
      <c r="Q80" s="14">
        <v>0</v>
      </c>
      <c r="R80" s="14">
        <v>0</v>
      </c>
    </row>
    <row r="81" ht="20.25" spans="1:18">
      <c r="A81" s="8" t="s">
        <v>399</v>
      </c>
      <c r="B81" s="8" t="s">
        <v>400</v>
      </c>
      <c r="C81" s="8">
        <v>107.223</v>
      </c>
      <c r="D81" s="8">
        <v>108.542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0.696</v>
      </c>
      <c r="K81" s="15">
        <v>3</v>
      </c>
      <c r="L81" s="14">
        <v>0</v>
      </c>
      <c r="M81" s="14">
        <v>0</v>
      </c>
      <c r="N81" s="14">
        <v>1</v>
      </c>
      <c r="O81" s="14">
        <v>0</v>
      </c>
      <c r="P81" s="14">
        <v>-0.026</v>
      </c>
      <c r="Q81" s="14">
        <v>0</v>
      </c>
      <c r="R81" s="14">
        <v>0</v>
      </c>
    </row>
    <row r="82" ht="20.25" spans="1:18">
      <c r="A82" s="8" t="s">
        <v>401</v>
      </c>
      <c r="B82" s="8" t="s">
        <v>402</v>
      </c>
      <c r="C82" s="8">
        <v>105.449</v>
      </c>
      <c r="D82" s="8">
        <v>106.192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0.369</v>
      </c>
      <c r="K82" s="15">
        <v>3</v>
      </c>
      <c r="L82" s="14">
        <v>0</v>
      </c>
      <c r="M82" s="14">
        <v>0</v>
      </c>
      <c r="N82" s="14">
        <v>1</v>
      </c>
      <c r="O82" s="14">
        <v>0</v>
      </c>
      <c r="P82" s="14">
        <v>-0.023</v>
      </c>
      <c r="Q82" s="14">
        <v>0</v>
      </c>
      <c r="R82" s="14">
        <v>0</v>
      </c>
    </row>
    <row r="83" ht="20.25" spans="1:18">
      <c r="A83" s="8" t="s">
        <v>403</v>
      </c>
      <c r="B83" s="8" t="s">
        <v>404</v>
      </c>
      <c r="C83" s="8">
        <v>102.221</v>
      </c>
      <c r="D83" s="8">
        <v>102.535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0.249</v>
      </c>
      <c r="K83" s="15">
        <v>3</v>
      </c>
      <c r="L83" s="14">
        <v>2</v>
      </c>
      <c r="M83" s="14">
        <v>0</v>
      </c>
      <c r="N83" s="14">
        <v>1</v>
      </c>
      <c r="O83" s="14">
        <v>0</v>
      </c>
      <c r="P83" s="14">
        <v>-0.009</v>
      </c>
      <c r="Q83" s="14">
        <v>0</v>
      </c>
      <c r="R83" s="14">
        <v>0</v>
      </c>
    </row>
    <row r="84" ht="20.25" spans="1:18">
      <c r="A84" s="8" t="s">
        <v>405</v>
      </c>
      <c r="B84" s="8" t="s">
        <v>406</v>
      </c>
      <c r="C84" s="8">
        <v>1395.913</v>
      </c>
      <c r="D84" s="8">
        <v>1982.997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23.424</v>
      </c>
      <c r="K84" s="15">
        <v>3</v>
      </c>
      <c r="L84" s="14">
        <v>0</v>
      </c>
      <c r="M84" s="14">
        <v>0</v>
      </c>
      <c r="N84" s="14">
        <v>1</v>
      </c>
      <c r="O84" s="14">
        <v>0</v>
      </c>
      <c r="P84" s="14">
        <v>-4.707</v>
      </c>
      <c r="Q84" s="14">
        <v>0</v>
      </c>
      <c r="R84" s="14">
        <v>0</v>
      </c>
    </row>
    <row r="85" ht="20.25" spans="1:18">
      <c r="A85" s="8" t="s">
        <v>407</v>
      </c>
      <c r="B85" s="8" t="s">
        <v>408</v>
      </c>
      <c r="C85" s="8">
        <v>11834.075</v>
      </c>
      <c r="D85" s="8">
        <v>13060.473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6.19</v>
      </c>
      <c r="K85" s="15">
        <v>3</v>
      </c>
      <c r="L85" s="14">
        <v>2</v>
      </c>
      <c r="M85" s="14">
        <v>0</v>
      </c>
      <c r="N85" s="14">
        <v>0</v>
      </c>
      <c r="O85" s="14">
        <v>0</v>
      </c>
      <c r="P85" s="14">
        <v>-16.102</v>
      </c>
      <c r="Q85" s="14">
        <v>0</v>
      </c>
      <c r="R85" s="14">
        <v>0</v>
      </c>
    </row>
    <row r="86" ht="20.25" spans="1:18">
      <c r="A86" s="8" t="s">
        <v>409</v>
      </c>
      <c r="B86" s="8" t="s">
        <v>410</v>
      </c>
      <c r="C86" s="8">
        <v>430.819</v>
      </c>
      <c r="D86" s="8">
        <v>509.264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2.042</v>
      </c>
      <c r="K86" s="15">
        <v>0</v>
      </c>
      <c r="L86" s="14">
        <v>2</v>
      </c>
      <c r="M86" s="14">
        <v>0</v>
      </c>
      <c r="N86" s="14">
        <v>0</v>
      </c>
      <c r="O86" s="14">
        <v>0</v>
      </c>
      <c r="P86" s="14">
        <v>-0.654</v>
      </c>
      <c r="Q86" s="14">
        <v>-1</v>
      </c>
      <c r="R86" s="14">
        <v>-1</v>
      </c>
    </row>
    <row r="87" ht="20.25" spans="1:18">
      <c r="A87" s="8" t="s">
        <v>411</v>
      </c>
      <c r="B87" s="8" t="s">
        <v>412</v>
      </c>
      <c r="C87" s="8">
        <v>48705.289</v>
      </c>
      <c r="D87" s="8">
        <v>58672.641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13.796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-407.497</v>
      </c>
      <c r="Q87" s="14">
        <v>0</v>
      </c>
      <c r="R87" s="14">
        <v>0</v>
      </c>
    </row>
    <row r="88" ht="20.25" spans="1:18">
      <c r="A88" s="8" t="s">
        <v>413</v>
      </c>
      <c r="B88" s="8" t="s">
        <v>414</v>
      </c>
      <c r="C88" s="8">
        <v>8405.632</v>
      </c>
      <c r="D88" s="8">
        <v>9695.676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3.55</v>
      </c>
      <c r="K88" s="15">
        <v>3</v>
      </c>
      <c r="L88" s="14">
        <v>2</v>
      </c>
      <c r="M88" s="14">
        <v>0</v>
      </c>
      <c r="N88" s="14">
        <v>1</v>
      </c>
      <c r="O88" s="14">
        <v>0</v>
      </c>
      <c r="P88" s="14">
        <v>-8.673</v>
      </c>
      <c r="Q88" s="14">
        <v>0</v>
      </c>
      <c r="R88" s="14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2025-12-29T15:32:40Z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C88A1DD1F1D7408988A384ECCEBFC900_13</vt:lpwstr>
  </property>
  <property fmtid="{D5CDD505-2E9C-101B-9397-08002B2CF9AE}" pid="3" name="KSOProductBuildVer">
    <vt:lpwstr>2052-12.1.0.15712</vt:lpwstr>
  </property>
</Properties>
</file>