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<sst xmlns="http://schemas.openxmlformats.org/spreadsheetml/2006/main" count="411" uniqueCount="367">
  <si>
    <t>京沪深强转弱</t>
  </si>
  <si>
    <t>京沪深弱转强</t>
  </si>
  <si>
    <t>代码</t>
  </si>
  <si>
    <t>简称</t>
  </si>
  <si>
    <t>总市值</t>
  </si>
  <si>
    <t>私募重仓</t>
  </si>
  <si>
    <t>66671.57亿</t>
  </si>
  <si>
    <t>全指金融</t>
  </si>
  <si>
    <t>183620.42亿</t>
  </si>
  <si>
    <t>户数增加</t>
  </si>
  <si>
    <t>33508.43亿</t>
  </si>
  <si>
    <t>跨境支付CIPS</t>
  </si>
  <si>
    <t>98898.73亿</t>
  </si>
  <si>
    <t>酿酒</t>
  </si>
  <si>
    <t>32251.15亿</t>
  </si>
  <si>
    <t>定增股</t>
  </si>
  <si>
    <t>58921.60亿</t>
  </si>
  <si>
    <t>贵州板块</t>
  </si>
  <si>
    <t>21223.39亿</t>
  </si>
  <si>
    <t>全指可选</t>
  </si>
  <si>
    <t>51377.56亿</t>
  </si>
  <si>
    <t>电信运营</t>
  </si>
  <si>
    <t>8974.72亿</t>
  </si>
  <si>
    <t>全指医药</t>
  </si>
  <si>
    <t>41676.40亿</t>
  </si>
  <si>
    <t>日用化工</t>
  </si>
  <si>
    <t>1611.61亿</t>
  </si>
  <si>
    <t>证券</t>
  </si>
  <si>
    <t>35136.86亿</t>
  </si>
  <si>
    <t>Ｂ股指数</t>
  </si>
  <si>
    <t>652.46亿</t>
  </si>
  <si>
    <t>软件服务</t>
  </si>
  <si>
    <t>33206.07亿</t>
  </si>
  <si>
    <t>配股预案</t>
  </si>
  <si>
    <t>26.80亿</t>
  </si>
  <si>
    <t>白酒概念</t>
  </si>
  <si>
    <t>32863.59亿</t>
  </si>
  <si>
    <t>--</t>
  </si>
  <si>
    <t>电力</t>
  </si>
  <si>
    <t>32524.77亿</t>
  </si>
  <si>
    <t>国证基建</t>
  </si>
  <si>
    <t>并购重组股</t>
  </si>
  <si>
    <t>28917.54亿</t>
  </si>
  <si>
    <t>ChatGPT概念</t>
  </si>
  <si>
    <t>22058.58亿</t>
  </si>
  <si>
    <t>食品饮料</t>
  </si>
  <si>
    <t>16825.50亿</t>
  </si>
  <si>
    <t>国资云</t>
  </si>
  <si>
    <t>16003.51亿</t>
  </si>
  <si>
    <t>中小银行</t>
  </si>
  <si>
    <t>15946.49亿</t>
  </si>
  <si>
    <t>重庆板块</t>
  </si>
  <si>
    <t>12029.75亿</t>
  </si>
  <si>
    <t>含B股</t>
  </si>
  <si>
    <t>11386.32亿</t>
  </si>
  <si>
    <t>房地产</t>
  </si>
  <si>
    <t>11283.53亿</t>
  </si>
  <si>
    <t>智谱AI</t>
  </si>
  <si>
    <t>10454.24亿</t>
  </si>
  <si>
    <t>商业连锁</t>
  </si>
  <si>
    <t>9861.44亿</t>
  </si>
  <si>
    <t>北证50</t>
  </si>
  <si>
    <t>8226.64亿</t>
  </si>
  <si>
    <t>财税数字化</t>
  </si>
  <si>
    <t>7705.65亿</t>
  </si>
  <si>
    <t>仓储物流</t>
  </si>
  <si>
    <t>7351.66亿</t>
  </si>
  <si>
    <t>传媒娱乐</t>
  </si>
  <si>
    <t>7331.53亿</t>
  </si>
  <si>
    <t>远程办公</t>
  </si>
  <si>
    <t>6410.47亿</t>
  </si>
  <si>
    <t>运输设备</t>
  </si>
  <si>
    <t>5286.61亿</t>
  </si>
  <si>
    <t>近端次新</t>
  </si>
  <si>
    <t>5123.08亿</t>
  </si>
  <si>
    <t>次新超跌</t>
  </si>
  <si>
    <t>4793.22亿</t>
  </si>
  <si>
    <t>船舶</t>
  </si>
  <si>
    <t>4744.08亿</t>
  </si>
  <si>
    <t>电子身份证</t>
  </si>
  <si>
    <t>3791.79亿</t>
  </si>
  <si>
    <t>鸡肉</t>
  </si>
  <si>
    <t>3152.79亿</t>
  </si>
  <si>
    <t>文教休闲</t>
  </si>
  <si>
    <t>3025.67亿</t>
  </si>
  <si>
    <t>水务</t>
  </si>
  <si>
    <t>1471.22亿</t>
  </si>
  <si>
    <t>种业</t>
  </si>
  <si>
    <t>836.29亿</t>
  </si>
  <si>
    <t>深证Ｂ指</t>
  </si>
  <si>
    <t>588.05亿</t>
  </si>
  <si>
    <t>成份Ｂ指</t>
  </si>
  <si>
    <t>438.91亿</t>
  </si>
  <si>
    <t>公共交通</t>
  </si>
  <si>
    <t>377.65亿</t>
  </si>
  <si>
    <t>活跃可转债</t>
  </si>
  <si>
    <t>基金指数</t>
  </si>
  <si>
    <t>中证煤炭</t>
  </si>
  <si>
    <t>中证银行</t>
  </si>
  <si>
    <t>金融科技</t>
  </si>
  <si>
    <t>绿色电力</t>
  </si>
  <si>
    <t>大盘价值</t>
  </si>
  <si>
    <t>在线消费</t>
  </si>
  <si>
    <t>国证红利</t>
  </si>
  <si>
    <t>区块链50</t>
  </si>
  <si>
    <t>创医药</t>
  </si>
  <si>
    <t>中小100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</si>
  <si>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</si>
  <si>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</si>
  <si>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</si>
  <si>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</si>
  <si>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</si>
  <si>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</si>
  <si>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</si>
  <si>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</si>
  <si>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</si>
  <si>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</si>
  <si>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</si>
  <si>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</si>
  <si>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</si>
  <si>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</si>
  <si>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</si>
  <si>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</si>
  <si>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</si>
  <si>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</si>
  <si>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</si>
  <si>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</si>
  <si>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上证上游</t>
  </si>
  <si>
    <t>资源优势</t>
  </si>
  <si>
    <t>环渤海</t>
  </si>
  <si>
    <t>CS精准医</t>
  </si>
  <si>
    <t>800非银</t>
  </si>
  <si>
    <t>企债指数</t>
  </si>
  <si>
    <t>沪公司债</t>
  </si>
  <si>
    <t>180资源</t>
  </si>
  <si>
    <t>5年信用</t>
  </si>
  <si>
    <t>300能源</t>
  </si>
  <si>
    <t>公司债指</t>
  </si>
  <si>
    <t>中证能源</t>
  </si>
  <si>
    <t>内地资源</t>
  </si>
  <si>
    <t>中证上游</t>
  </si>
  <si>
    <t>综企指数</t>
  </si>
  <si>
    <t>碳中和债</t>
  </si>
  <si>
    <t>深信中高</t>
  </si>
  <si>
    <t>深信中低</t>
  </si>
  <si>
    <t>深信用债</t>
  </si>
  <si>
    <t>1000能源</t>
  </si>
  <si>
    <t>大盘低波</t>
  </si>
  <si>
    <t>专利领先</t>
  </si>
  <si>
    <t>国证油气</t>
  </si>
  <si>
    <t>深成能源</t>
  </si>
  <si>
    <t>地产指数</t>
  </si>
  <si>
    <t>上证医药</t>
  </si>
  <si>
    <t>医药等权</t>
  </si>
  <si>
    <t>沪消费品</t>
  </si>
  <si>
    <t>380医药</t>
  </si>
  <si>
    <t>医药主题</t>
  </si>
  <si>
    <t>优势消费</t>
  </si>
  <si>
    <t>科创生物</t>
  </si>
  <si>
    <t>医药生物</t>
  </si>
  <si>
    <t>细分食品</t>
  </si>
  <si>
    <t>300医药</t>
  </si>
  <si>
    <t>中证消费</t>
  </si>
  <si>
    <t>中证医药</t>
  </si>
  <si>
    <t>300地产</t>
  </si>
  <si>
    <t>医药100</t>
  </si>
  <si>
    <t>全指消费</t>
  </si>
  <si>
    <t>运输指数</t>
  </si>
  <si>
    <t>IT指数</t>
  </si>
  <si>
    <t>创业软件</t>
  </si>
  <si>
    <t>国证Ｂ指</t>
  </si>
  <si>
    <t>1000地产</t>
  </si>
  <si>
    <t>1000消费</t>
  </si>
  <si>
    <t>1000医药</t>
  </si>
  <si>
    <t>国证医药</t>
  </si>
  <si>
    <t>国证食品</t>
  </si>
  <si>
    <t>证券龙头</t>
  </si>
  <si>
    <t>生物医药</t>
  </si>
  <si>
    <t>深证消费</t>
  </si>
  <si>
    <t>深证金融</t>
  </si>
  <si>
    <t>深成消费</t>
  </si>
  <si>
    <t>深成金融</t>
  </si>
  <si>
    <t>CSSW证券</t>
  </si>
  <si>
    <t>互联金融</t>
  </si>
  <si>
    <t>高铁产业</t>
  </si>
  <si>
    <t>300 医药</t>
  </si>
  <si>
    <t>证券公司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</si>
  <si>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</si>
  <si>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</si>
  <si>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</si>
  <si>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</si>
  <si>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</si>
  <si>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</si>
  <si>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</si>
  <si>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</si>
  <si>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NI00</t>
  </si>
  <si>
    <t>沪镍连续</t>
  </si>
  <si>
    <t>SS00</t>
  </si>
  <si>
    <t>不锈钢连续</t>
  </si>
  <si>
    <t>BZ00</t>
  </si>
  <si>
    <t>纯苯连续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</si>
  <si>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</si>
  <si>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</si>
  <si>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</si>
  <si>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</si>
  <si>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</si>
  <si>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</si>
  <si>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</si>
  <si>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</si>
  <si>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</si>
  <si>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</si>
  <si>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</si>
  <si>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</si>
  <si>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</si>
  <si>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</si>
  <si>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</si>
  <si>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</si>
  <si>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</si>
  <si>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</si>
  <si>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</si>
  <si>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</si>
  <si>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OP00</t>
  </si>
  <si>
    <t>胶版印刷纸连续</t>
  </si>
  <si>
    <t>EG00</t>
  </si>
  <si>
    <t>乙二醇连续</t>
  </si>
  <si>
    <t>FB00</t>
  </si>
  <si>
    <t>纤维板连续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</si>
  <si>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</si>
  <si>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</si>
  <si>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</si>
  <si>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</si>
  <si>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</si>
  <si>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</si>
  <si>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</si>
  <si>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</si>
  <si>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</si>
  <si>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</si>
  <si>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</si>
  <si>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</si>
  <si>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</si>
  <si>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</si>
  <si>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</si>
  <si>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</si>
  <si>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</si>
  <si>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</si>
  <si>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</si>
  <si>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</si>
  <si>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</si>
  <si>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</si>
  <si>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</si>
  <si>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</si>
  <si>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</si>
  <si>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</si>
  <si>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</si>
  <si>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</si>
  <si>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</si>
  <si>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</si>
  <si>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</si>
  <si>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</si>
  <si>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</si>
  <si>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</si>
  <si>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</si>
  <si>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</si>
  <si>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</si>
  <si>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</si>
  <si>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</si>
  <si>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</si>
  <si>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</si>
  <si>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</si>
  <si>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</si>
  <si>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</si>
  <si>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</si>
  <si>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</si>
  <si>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</si>
  <si>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</si>
  <si>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</si>
  <si>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</si>
  <si>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</si>
  <si>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</si>
  <si>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</si>
  <si>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</si>
  <si>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</si>
  <si>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</si>
  <si>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</si>
  <si>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</si>
  <si>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</si>
  <si>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</si>
  <si>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</si>
  <si>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</si>
  <si>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</si>
  <si>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</si>
  <si>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</si>
  <si>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</si>
  <si>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</si>
  <si>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</si>
  <si>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I00</t>
  </si>
  <si>
    <t>矿石连续</t>
  </si>
  <si>
    <t>J00</t>
  </si>
  <si>
    <t>焦炭连续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</si>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</sst>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"880653"</f>
        <v>880653</v>
      </c>
      <c r="B3" s="35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"880876"</f>
        <v>880876</v>
      </c>
      <c r="B4" s="35" t="s">
        <v>9</v>
      </c>
      <c r="C4" s="35" t="s">
        <v>10</v>
      </c>
      <c r="D4" s="35" t="str">
        <f>"880609"</f>
        <v>880609</v>
      </c>
      <c r="E4" s="35" t="s">
        <v>11</v>
      </c>
      <c r="F4" s="35" t="s">
        <v>12</v>
      </c>
    </row>
    <row r="5" ht="13.5" spans="1:6">
      <c r="A5" s="35" t="str">
        <f>"880380"</f>
        <v>880380</v>
      </c>
      <c r="B5" s="36" t="s">
        <v>13</v>
      </c>
      <c r="C5" s="35" t="s">
        <v>14</v>
      </c>
      <c r="D5" s="35" t="str">
        <f>"880856"</f>
        <v>880856</v>
      </c>
      <c r="E5" s="35" t="s">
        <v>15</v>
      </c>
      <c r="F5" s="35" t="s">
        <v>16</v>
      </c>
    </row>
    <row r="6" ht="13.5" spans="1:6">
      <c r="A6" s="35" t="str">
        <f>"880229"</f>
        <v>880229</v>
      </c>
      <c r="B6" s="35" t="s">
        <v>17</v>
      </c>
      <c r="C6" s="35" t="s">
        <v>18</v>
      </c>
      <c r="D6" s="35" t="str">
        <f>"000989"</f>
        <v>000989</v>
      </c>
      <c r="E6" s="35" t="s">
        <v>19</v>
      </c>
      <c r="F6" s="35" t="s">
        <v>20</v>
      </c>
    </row>
    <row r="7" ht="13.5" spans="1:6">
      <c r="A7" s="35" t="str">
        <f>"880452"</f>
        <v>880452</v>
      </c>
      <c r="B7" s="35" t="s">
        <v>21</v>
      </c>
      <c r="C7" s="35" t="s">
        <v>22</v>
      </c>
      <c r="D7" s="35" t="str">
        <f>"000991"</f>
        <v>000991</v>
      </c>
      <c r="E7" s="35" t="s">
        <v>23</v>
      </c>
      <c r="F7" s="35" t="s">
        <v>24</v>
      </c>
    </row>
    <row r="8" ht="13.5" spans="1:6">
      <c r="A8" s="35" t="str">
        <f>"880355"</f>
        <v>880355</v>
      </c>
      <c r="B8" s="35" t="s">
        <v>25</v>
      </c>
      <c r="C8" s="35" t="s">
        <v>26</v>
      </c>
      <c r="D8" s="35" t="str">
        <f>"880472"</f>
        <v>880472</v>
      </c>
      <c r="E8" s="35" t="s">
        <v>27</v>
      </c>
      <c r="F8" s="35" t="s">
        <v>28</v>
      </c>
    </row>
    <row r="9" ht="13.5" spans="1:6">
      <c r="A9" s="35" t="str">
        <f>"000003"</f>
        <v>000003</v>
      </c>
      <c r="B9" s="35" t="s">
        <v>29</v>
      </c>
      <c r="C9" s="35" t="s">
        <v>30</v>
      </c>
      <c r="D9" s="35" t="str">
        <f>"880493"</f>
        <v>880493</v>
      </c>
      <c r="E9" s="35" t="s">
        <v>31</v>
      </c>
      <c r="F9" s="35" t="s">
        <v>32</v>
      </c>
    </row>
    <row r="10" ht="13.5" spans="1:6">
      <c r="A10" s="35" t="str">
        <f>"880890"</f>
        <v>880890</v>
      </c>
      <c r="B10" s="35" t="s">
        <v>33</v>
      </c>
      <c r="C10" s="35" t="s">
        <v>34</v>
      </c>
      <c r="D10" s="35" t="str">
        <f>"880564"</f>
        <v>880564</v>
      </c>
      <c r="E10" s="36" t="s">
        <v>35</v>
      </c>
      <c r="F10" s="35" t="s">
        <v>36</v>
      </c>
    </row>
    <row r="11" ht="13.5" spans="1:6">
      <c r="A11" s="35" t="str">
        <f>"999997"</f>
        <v>999997</v>
      </c>
      <c r="B11" s="35" t="s">
        <v>29</v>
      </c>
      <c r="C11" s="35" t="s">
        <v>37</v>
      </c>
      <c r="D11" s="35" t="str">
        <f>"880305"</f>
        <v>880305</v>
      </c>
      <c r="E11" s="35" t="s">
        <v>38</v>
      </c>
      <c r="F11" s="35" t="s">
        <v>39</v>
      </c>
    </row>
    <row r="12" ht="13.5" spans="1:6">
      <c r="A12" s="35" t="str">
        <f>"399359"</f>
        <v>399359</v>
      </c>
      <c r="B12" s="35" t="s">
        <v>40</v>
      </c>
      <c r="C12" s="35" t="s">
        <v>37</v>
      </c>
      <c r="D12" s="35" t="str">
        <f>"880576"</f>
        <v>880576</v>
      </c>
      <c r="E12" s="35" t="s">
        <v>41</v>
      </c>
      <c r="F12" s="35" t="s">
        <v>42</v>
      </c>
    </row>
    <row r="13" ht="13.5" spans="1:6">
      <c r="A13" s="37"/>
      <c r="B13" s="37"/>
      <c r="C13" s="37"/>
      <c r="D13" s="35" t="str">
        <f>"880654"</f>
        <v>880654</v>
      </c>
      <c r="E13" s="35" t="s">
        <v>43</v>
      </c>
      <c r="F13" s="35" t="s">
        <v>44</v>
      </c>
    </row>
    <row r="14" ht="13.5" spans="1:6">
      <c r="A14" s="37"/>
      <c r="B14" s="37"/>
      <c r="C14" s="37"/>
      <c r="D14" s="35" t="str">
        <f>"880372"</f>
        <v>880372</v>
      </c>
      <c r="E14" s="35" t="s">
        <v>45</v>
      </c>
      <c r="F14" s="35" t="s">
        <v>46</v>
      </c>
    </row>
    <row r="15" ht="16.5" spans="1:6">
      <c r="A15" s="24"/>
      <c r="B15" s="24"/>
      <c r="C15" s="24"/>
      <c r="D15" s="35" t="str">
        <f>"880746"</f>
        <v>880746</v>
      </c>
      <c r="E15" s="35" t="s">
        <v>47</v>
      </c>
      <c r="F15" s="35" t="s">
        <v>48</v>
      </c>
    </row>
    <row r="16" ht="16.5" spans="1:6">
      <c r="A16" s="24"/>
      <c r="B16" s="24"/>
      <c r="C16" s="24"/>
      <c r="D16" s="35" t="str">
        <f>"880875"</f>
        <v>880875</v>
      </c>
      <c r="E16" s="35" t="s">
        <v>49</v>
      </c>
      <c r="F16" s="35" t="s">
        <v>50</v>
      </c>
    </row>
    <row r="17" ht="16.5" spans="1:6">
      <c r="A17" s="24"/>
      <c r="B17" s="24"/>
      <c r="C17" s="24"/>
      <c r="D17" s="35" t="str">
        <f>"880225"</f>
        <v>880225</v>
      </c>
      <c r="E17" s="35" t="s">
        <v>51</v>
      </c>
      <c r="F17" s="35" t="s">
        <v>52</v>
      </c>
    </row>
    <row r="18" ht="16.5" spans="1:6">
      <c r="A18" s="24"/>
      <c r="B18" s="24"/>
      <c r="C18" s="24"/>
      <c r="D18" s="35" t="str">
        <f>"880502"</f>
        <v>880502</v>
      </c>
      <c r="E18" s="35" t="s">
        <v>53</v>
      </c>
      <c r="F18" s="35" t="s">
        <v>54</v>
      </c>
    </row>
    <row r="19" ht="16.5" spans="1:6">
      <c r="A19" s="24"/>
      <c r="B19" s="24"/>
      <c r="C19" s="24"/>
      <c r="D19" s="35" t="str">
        <f>"880482"</f>
        <v>880482</v>
      </c>
      <c r="E19" s="35" t="s">
        <v>55</v>
      </c>
      <c r="F19" s="35" t="s">
        <v>56</v>
      </c>
    </row>
    <row r="20" ht="16.5" spans="1:6">
      <c r="A20" s="24"/>
      <c r="B20" s="24"/>
      <c r="C20" s="24"/>
      <c r="D20" s="35" t="str">
        <f>"880579"</f>
        <v>880579</v>
      </c>
      <c r="E20" s="35" t="s">
        <v>57</v>
      </c>
      <c r="F20" s="35" t="s">
        <v>58</v>
      </c>
    </row>
    <row r="21" ht="16.5" spans="1:6">
      <c r="A21" s="24"/>
      <c r="B21" s="24"/>
      <c r="C21" s="24"/>
      <c r="D21" s="35" t="str">
        <f>"880406"</f>
        <v>880406</v>
      </c>
      <c r="E21" s="35" t="s">
        <v>59</v>
      </c>
      <c r="F21" s="35" t="s">
        <v>60</v>
      </c>
    </row>
    <row r="22" ht="16.5" spans="1:6">
      <c r="A22" s="24"/>
      <c r="B22" s="24"/>
      <c r="C22" s="24"/>
      <c r="D22" s="35" t="str">
        <f>"899050"</f>
        <v>899050</v>
      </c>
      <c r="E22" s="35" t="s">
        <v>61</v>
      </c>
      <c r="F22" s="35" t="s">
        <v>62</v>
      </c>
    </row>
    <row r="23" ht="16.5" spans="1:6">
      <c r="A23" s="24"/>
      <c r="B23" s="24"/>
      <c r="C23" s="24"/>
      <c r="D23" s="35" t="str">
        <f>"880555"</f>
        <v>880555</v>
      </c>
      <c r="E23" s="35" t="s">
        <v>63</v>
      </c>
      <c r="F23" s="35" t="s">
        <v>64</v>
      </c>
    </row>
    <row r="24" ht="16.5" spans="1:6">
      <c r="A24" s="24"/>
      <c r="B24" s="24"/>
      <c r="C24" s="24"/>
      <c r="D24" s="35" t="str">
        <f>"880464"</f>
        <v>880464</v>
      </c>
      <c r="E24" s="35" t="s">
        <v>65</v>
      </c>
      <c r="F24" s="35" t="s">
        <v>66</v>
      </c>
    </row>
    <row r="25" ht="16.5" spans="1:6">
      <c r="A25" s="24"/>
      <c r="B25" s="24"/>
      <c r="C25" s="24"/>
      <c r="D25" s="35" t="str">
        <f>"880418"</f>
        <v>880418</v>
      </c>
      <c r="E25" s="35" t="s">
        <v>67</v>
      </c>
      <c r="F25" s="35" t="s">
        <v>68</v>
      </c>
    </row>
    <row r="26" ht="16.5" spans="1:6">
      <c r="A26" s="24"/>
      <c r="B26" s="24"/>
      <c r="C26" s="24"/>
      <c r="D26" s="35" t="str">
        <f>"880794"</f>
        <v>880794</v>
      </c>
      <c r="E26" s="35" t="s">
        <v>69</v>
      </c>
      <c r="F26" s="35" t="s">
        <v>70</v>
      </c>
    </row>
    <row r="27" ht="16.5" spans="1:6">
      <c r="A27" s="24"/>
      <c r="B27" s="24"/>
      <c r="C27" s="24"/>
      <c r="D27" s="35" t="str">
        <f>"880432"</f>
        <v>880432</v>
      </c>
      <c r="E27" s="35" t="s">
        <v>71</v>
      </c>
      <c r="F27" s="35" t="s">
        <v>72</v>
      </c>
    </row>
    <row r="28" ht="16.5" spans="1:6">
      <c r="A28" s="24"/>
      <c r="B28" s="24"/>
      <c r="C28" s="24"/>
      <c r="D28" s="35" t="str">
        <f>"880885"</f>
        <v>880885</v>
      </c>
      <c r="E28" s="35" t="s">
        <v>73</v>
      </c>
      <c r="F28" s="35" t="s">
        <v>74</v>
      </c>
    </row>
    <row r="29" ht="16.5" spans="1:6">
      <c r="A29" s="24"/>
      <c r="B29" s="24"/>
      <c r="C29" s="24"/>
      <c r="D29" s="35" t="str">
        <f>"880887"</f>
        <v>880887</v>
      </c>
      <c r="E29" s="35" t="s">
        <v>75</v>
      </c>
      <c r="F29" s="35" t="s">
        <v>76</v>
      </c>
    </row>
    <row r="30" ht="16.5" spans="1:6">
      <c r="A30" s="24"/>
      <c r="B30" s="24"/>
      <c r="C30" s="24"/>
      <c r="D30" s="35" t="str">
        <f>"880431"</f>
        <v>880431</v>
      </c>
      <c r="E30" s="35" t="s">
        <v>77</v>
      </c>
      <c r="F30" s="35" t="s">
        <v>78</v>
      </c>
    </row>
    <row r="31" ht="16.5" spans="1:6">
      <c r="A31" s="24"/>
      <c r="B31" s="24"/>
      <c r="C31" s="24"/>
      <c r="D31" s="35" t="str">
        <f>"880613"</f>
        <v>880613</v>
      </c>
      <c r="E31" s="35" t="s">
        <v>79</v>
      </c>
      <c r="F31" s="35" t="s">
        <v>80</v>
      </c>
    </row>
    <row r="32" ht="16.5" spans="1:6">
      <c r="A32" s="24"/>
      <c r="B32" s="24"/>
      <c r="C32" s="24"/>
      <c r="D32" s="35" t="str">
        <f>"880764"</f>
        <v>880764</v>
      </c>
      <c r="E32" s="35" t="s">
        <v>81</v>
      </c>
      <c r="F32" s="35" t="s">
        <v>82</v>
      </c>
    </row>
    <row r="33" ht="16.5" spans="1:6">
      <c r="A33" s="24"/>
      <c r="B33" s="24"/>
      <c r="C33" s="24"/>
      <c r="D33" s="35" t="str">
        <f>"880422"</f>
        <v>880422</v>
      </c>
      <c r="E33" s="35" t="s">
        <v>83</v>
      </c>
      <c r="F33" s="35" t="s">
        <v>84</v>
      </c>
    </row>
    <row r="34" ht="16.5" spans="1:6">
      <c r="A34" s="24"/>
      <c r="B34" s="24"/>
      <c r="C34" s="24"/>
      <c r="D34" s="35" t="str">
        <f>"880454"</f>
        <v>880454</v>
      </c>
      <c r="E34" s="35" t="s">
        <v>85</v>
      </c>
      <c r="F34" s="35" t="s">
        <v>86</v>
      </c>
    </row>
    <row r="35" ht="16.5" spans="1:6">
      <c r="A35" s="24"/>
      <c r="B35" s="24"/>
      <c r="C35" s="24"/>
      <c r="D35" s="35" t="str">
        <f>"880710"</f>
        <v>880710</v>
      </c>
      <c r="E35" s="35" t="s">
        <v>87</v>
      </c>
      <c r="F35" s="35" t="s">
        <v>88</v>
      </c>
    </row>
    <row r="36" ht="16.5" spans="1:6">
      <c r="A36" s="24"/>
      <c r="B36" s="24"/>
      <c r="C36" s="24"/>
      <c r="D36" s="35" t="str">
        <f>"399108"</f>
        <v>399108</v>
      </c>
      <c r="E36" s="35" t="s">
        <v>89</v>
      </c>
      <c r="F36" s="35" t="s">
        <v>90</v>
      </c>
    </row>
    <row r="37" ht="16.5" spans="1:6">
      <c r="A37" s="24"/>
      <c r="B37" s="24"/>
      <c r="C37" s="24"/>
      <c r="D37" s="35" t="str">
        <f>"399003"</f>
        <v>399003</v>
      </c>
      <c r="E37" s="35" t="s">
        <v>91</v>
      </c>
      <c r="F37" s="35" t="s">
        <v>92</v>
      </c>
    </row>
    <row r="38" ht="16.5" spans="1:6">
      <c r="A38" s="24"/>
      <c r="B38" s="24"/>
      <c r="C38" s="24"/>
      <c r="D38" s="35" t="str">
        <f>"880453"</f>
        <v>880453</v>
      </c>
      <c r="E38" s="35" t="s">
        <v>93</v>
      </c>
      <c r="F38" s="35" t="s">
        <v>94</v>
      </c>
    </row>
    <row r="39" ht="16.5" spans="1:6">
      <c r="A39" s="24"/>
      <c r="B39" s="24"/>
      <c r="C39" s="24"/>
      <c r="D39" s="35" t="str">
        <f>"880677"</f>
        <v>880677</v>
      </c>
      <c r="E39" s="35" t="s">
        <v>95</v>
      </c>
      <c r="F39" s="35" t="s">
        <v>37</v>
      </c>
    </row>
    <row r="40" ht="16.5" spans="1:6">
      <c r="A40" s="24"/>
      <c r="B40" s="24"/>
      <c r="C40" s="24"/>
      <c r="D40" s="35" t="str">
        <f>"000011"</f>
        <v>000011</v>
      </c>
      <c r="E40" s="35" t="s">
        <v>96</v>
      </c>
      <c r="F40" s="35" t="s">
        <v>37</v>
      </c>
    </row>
    <row r="41" ht="16.5" spans="1:6">
      <c r="A41" s="24"/>
      <c r="B41" s="24"/>
      <c r="C41" s="24"/>
      <c r="D41" s="35" t="str">
        <f>"399998"</f>
        <v>399998</v>
      </c>
      <c r="E41" s="35" t="s">
        <v>97</v>
      </c>
      <c r="F41" s="35" t="s">
        <v>37</v>
      </c>
    </row>
    <row r="42" ht="16.5" spans="1:6">
      <c r="A42" s="24"/>
      <c r="B42" s="24"/>
      <c r="C42" s="24"/>
      <c r="D42" s="35" t="str">
        <f>"399986"</f>
        <v>399986</v>
      </c>
      <c r="E42" s="35" t="s">
        <v>98</v>
      </c>
      <c r="F42" s="35" t="s">
        <v>37</v>
      </c>
    </row>
    <row r="43" ht="16.5" spans="1:6">
      <c r="A43" s="24"/>
      <c r="B43" s="24"/>
      <c r="C43" s="24"/>
      <c r="D43" s="35" t="str">
        <f>"399699"</f>
        <v>399699</v>
      </c>
      <c r="E43" s="35" t="s">
        <v>99</v>
      </c>
      <c r="F43" s="35" t="s">
        <v>37</v>
      </c>
    </row>
    <row r="44" ht="16.5" spans="1:6">
      <c r="A44" s="24"/>
      <c r="B44" s="24"/>
      <c r="C44" s="24"/>
      <c r="D44" s="35" t="str">
        <f>"399438"</f>
        <v>399438</v>
      </c>
      <c r="E44" s="35" t="s">
        <v>100</v>
      </c>
      <c r="F44" s="35" t="s">
        <v>37</v>
      </c>
    </row>
    <row r="45" ht="16.5" spans="1:6">
      <c r="A45" s="24"/>
      <c r="B45" s="24"/>
      <c r="C45" s="24"/>
      <c r="D45" s="35" t="str">
        <f>"399373"</f>
        <v>399373</v>
      </c>
      <c r="E45" s="35" t="s">
        <v>101</v>
      </c>
      <c r="F45" s="35" t="s">
        <v>37</v>
      </c>
    </row>
    <row r="46" ht="16.5" spans="1:6">
      <c r="A46" s="24"/>
      <c r="B46" s="24"/>
      <c r="C46" s="24"/>
      <c r="D46" s="35" t="str">
        <f>"399361"</f>
        <v>399361</v>
      </c>
      <c r="E46" s="35" t="s">
        <v>102</v>
      </c>
      <c r="F46" s="35" t="s">
        <v>37</v>
      </c>
    </row>
    <row r="47" ht="16.5" spans="1:6">
      <c r="A47" s="24"/>
      <c r="B47" s="24"/>
      <c r="C47" s="24"/>
      <c r="D47" s="35" t="str">
        <f>"399321"</f>
        <v>399321</v>
      </c>
      <c r="E47" s="35" t="s">
        <v>103</v>
      </c>
      <c r="F47" s="35" t="s">
        <v>37</v>
      </c>
    </row>
    <row r="48" ht="16.5" spans="1:6">
      <c r="A48" s="24"/>
      <c r="B48" s="24"/>
      <c r="C48" s="24"/>
      <c r="D48" s="35" t="str">
        <f>"399286"</f>
        <v>399286</v>
      </c>
      <c r="E48" s="35" t="s">
        <v>104</v>
      </c>
      <c r="F48" s="35" t="s">
        <v>37</v>
      </c>
    </row>
    <row r="49" ht="16.5" spans="1:6">
      <c r="A49" s="24"/>
      <c r="B49" s="24"/>
      <c r="C49" s="24"/>
      <c r="D49" s="35" t="str">
        <f>"399275"</f>
        <v>399275</v>
      </c>
      <c r="E49" s="35" t="s">
        <v>105</v>
      </c>
      <c r="F49" s="35" t="s">
        <v>37</v>
      </c>
    </row>
    <row r="50" ht="16.5" spans="1:6">
      <c r="A50" s="24"/>
      <c r="B50" s="24"/>
      <c r="C50" s="24"/>
      <c r="D50" s="35" t="str">
        <f>"399005"</f>
        <v>399005</v>
      </c>
      <c r="E50" s="35" t="s">
        <v>106</v>
      </c>
      <c r="F50" s="35" t="s">
        <v>37</v>
      </c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37"/>
      <c r="E61" s="37"/>
      <c r="F61" s="37"/>
    </row>
    <row r="62" ht="16.5" spans="1:6">
      <c r="A62" s="24"/>
      <c r="B62" s="24"/>
      <c r="C62" s="24"/>
      <c r="D62" s="37"/>
      <c r="E62" s="37"/>
      <c r="F62" s="37"/>
    </row>
    <row r="63" ht="16.5" spans="1:6">
      <c r="A63" s="24"/>
      <c r="B63" s="24"/>
      <c r="C63" s="24"/>
      <c r="D63" s="37"/>
      <c r="E63" s="37"/>
      <c r="F63" s="37"/>
    </row>
    <row r="64" ht="16.5" spans="1:6">
      <c r="A64" s="24"/>
      <c r="B64" s="24"/>
      <c r="C64" s="24"/>
      <c r="D64" s="37"/>
      <c r="E64" s="37"/>
      <c r="F64" s="37"/>
    </row>
    <row r="65" ht="16.5" spans="1:6">
      <c r="A65" s="24"/>
      <c r="B65" s="24"/>
      <c r="C65" s="24"/>
      <c r="D65" s="37"/>
      <c r="E65" s="37"/>
      <c r="F65" s="37"/>
    </row>
    <row r="66" ht="16.5" spans="1:6">
      <c r="A66" s="24"/>
      <c r="B66" s="24"/>
      <c r="C66" s="24"/>
      <c r="D66" s="37"/>
      <c r="E66" s="37"/>
      <c r="F66" s="37"/>
    </row>
    <row r="67" ht="16.5" spans="1:6">
      <c r="A67" s="24"/>
      <c r="B67" s="24"/>
      <c r="C67" s="24"/>
      <c r="D67" s="37"/>
      <c r="E67" s="37"/>
      <c r="F67" s="37"/>
    </row>
    <row r="68" ht="16.5" spans="1:6">
      <c r="A68" s="24"/>
      <c r="B68" s="24"/>
      <c r="C68" s="24"/>
      <c r="D68" s="37"/>
      <c r="E68" s="37"/>
      <c r="F68" s="37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7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1" t="s">
        <v>108</v>
      </c>
      <c r="L1" s="1"/>
      <c r="M1" s="1"/>
      <c r="N1" s="1"/>
      <c r="O1" s="1"/>
      <c r="P1" s="1"/>
      <c r="Q1" s="1"/>
      <c r="R1" s="1"/>
    </row>
    <row r="2" ht="22.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118</v>
      </c>
      <c r="K2" s="12" t="s">
        <v>119</v>
      </c>
      <c r="L2" s="12" t="s">
        <v>120</v>
      </c>
      <c r="M2" s="12" t="s">
        <v>121</v>
      </c>
      <c r="N2" s="12" t="s">
        <v>122</v>
      </c>
      <c r="O2" s="12" t="s">
        <v>123</v>
      </c>
      <c r="P2" s="12" t="s">
        <v>124</v>
      </c>
      <c r="Q2" s="12" t="s">
        <v>125</v>
      </c>
      <c r="R2" s="12" t="s">
        <v>126</v>
      </c>
    </row>
    <row r="3" ht="16.5" spans="1:23">
      <c r="A3" s="17">
        <v>94</v>
      </c>
      <c r="B3" s="17" t="s">
        <v>127</v>
      </c>
      <c r="C3" s="17">
        <v>3344.025</v>
      </c>
      <c r="D3" s="17">
        <v>4273.039</v>
      </c>
      <c r="E3" s="17">
        <v>1</v>
      </c>
      <c r="F3" s="18">
        <v>0</v>
      </c>
      <c r="G3" s="18">
        <v>0</v>
      </c>
      <c r="H3" s="18">
        <v>1</v>
      </c>
      <c r="I3" s="18">
        <v>0.057</v>
      </c>
      <c r="J3" s="18">
        <v>21.786</v>
      </c>
      <c r="K3" s="22">
        <v>3</v>
      </c>
      <c r="L3" s="22">
        <v>0</v>
      </c>
      <c r="M3" s="22">
        <v>0</v>
      </c>
      <c r="N3" s="22">
        <v>0</v>
      </c>
      <c r="O3" s="22">
        <v>0</v>
      </c>
      <c r="P3" s="22">
        <v>5.271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399319</v>
      </c>
      <c r="B4" s="17" t="s">
        <v>128</v>
      </c>
      <c r="C4" s="17">
        <v>2523.269</v>
      </c>
      <c r="D4" s="17">
        <v>3143.959</v>
      </c>
      <c r="E4" s="17">
        <v>1</v>
      </c>
      <c r="F4" s="18">
        <v>0</v>
      </c>
      <c r="G4" s="18">
        <v>0</v>
      </c>
      <c r="H4" s="18">
        <v>1</v>
      </c>
      <c r="I4" s="18">
        <v>0.098</v>
      </c>
      <c r="J4" s="18">
        <v>19.821</v>
      </c>
      <c r="K4" s="22">
        <v>3</v>
      </c>
      <c r="L4" s="22">
        <v>0</v>
      </c>
      <c r="M4" s="22">
        <v>0</v>
      </c>
      <c r="N4" s="22">
        <v>0</v>
      </c>
      <c r="O4" s="22">
        <v>0</v>
      </c>
      <c r="P4" s="22">
        <v>5.538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399357</v>
      </c>
      <c r="B5" s="17" t="s">
        <v>129</v>
      </c>
      <c r="C5" s="17">
        <v>3134.103</v>
      </c>
      <c r="D5" s="17">
        <v>3567.649</v>
      </c>
      <c r="E5" s="17">
        <v>1</v>
      </c>
      <c r="F5" s="18">
        <v>0</v>
      </c>
      <c r="G5" s="18">
        <v>0</v>
      </c>
      <c r="H5" s="18">
        <v>1</v>
      </c>
      <c r="I5" s="18">
        <v>0.304</v>
      </c>
      <c r="J5" s="18">
        <v>12.419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0.23</v>
      </c>
      <c r="Q5" s="22">
        <v>0</v>
      </c>
      <c r="R5" s="22">
        <v>1</v>
      </c>
      <c r="S5" s="23"/>
      <c r="T5" s="23"/>
      <c r="U5" s="23"/>
      <c r="V5" s="23"/>
      <c r="W5" s="23"/>
    </row>
    <row r="6" ht="16.5" spans="1:23">
      <c r="A6" s="19">
        <v>863</v>
      </c>
      <c r="B6" s="19" t="s">
        <v>130</v>
      </c>
      <c r="C6" s="19">
        <v>2687.171</v>
      </c>
      <c r="D6" s="19">
        <v>3264.809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0.089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6.112</v>
      </c>
      <c r="Q6" s="22">
        <v>0</v>
      </c>
      <c r="R6" s="22">
        <v>1</v>
      </c>
      <c r="S6" s="23"/>
      <c r="T6" s="23"/>
      <c r="U6" s="23"/>
      <c r="V6" s="23"/>
      <c r="W6" s="23"/>
    </row>
    <row r="7" ht="16.5" spans="1:23">
      <c r="A7" s="19">
        <v>399966</v>
      </c>
      <c r="B7" s="19" t="s">
        <v>131</v>
      </c>
      <c r="C7" s="19">
        <v>6181.656</v>
      </c>
      <c r="D7" s="19">
        <v>7046.964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0.108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0.986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0">
        <v>13</v>
      </c>
      <c r="B8" s="20" t="s">
        <v>132</v>
      </c>
      <c r="C8" s="20">
        <v>300.059</v>
      </c>
      <c r="D8" s="20">
        <v>301.605</v>
      </c>
      <c r="E8" s="20">
        <v>0</v>
      </c>
      <c r="F8" s="20">
        <v>0</v>
      </c>
      <c r="G8" s="20">
        <v>0</v>
      </c>
      <c r="H8" s="20">
        <v>1</v>
      </c>
      <c r="I8" s="18">
        <v>0.233</v>
      </c>
      <c r="J8" s="18">
        <v>0.744</v>
      </c>
      <c r="K8" s="22">
        <v>0</v>
      </c>
      <c r="L8" s="22">
        <v>0</v>
      </c>
      <c r="M8" s="22">
        <v>0</v>
      </c>
      <c r="N8" s="22">
        <v>-1</v>
      </c>
      <c r="O8" s="22">
        <v>0</v>
      </c>
      <c r="P8" s="22">
        <v>6.866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0">
        <v>22</v>
      </c>
      <c r="B9" s="20" t="s">
        <v>133</v>
      </c>
      <c r="C9" s="20">
        <v>251.527</v>
      </c>
      <c r="D9" s="20">
        <v>252.81</v>
      </c>
      <c r="E9" s="20">
        <v>0</v>
      </c>
      <c r="F9" s="20">
        <v>0</v>
      </c>
      <c r="G9" s="20">
        <v>0</v>
      </c>
      <c r="H9" s="20">
        <v>1</v>
      </c>
      <c r="I9" s="18">
        <v>0.229</v>
      </c>
      <c r="J9" s="18">
        <v>0.735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6.23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0">
        <v>26</v>
      </c>
      <c r="B10" s="20" t="s">
        <v>134</v>
      </c>
      <c r="C10" s="20">
        <v>4062.645</v>
      </c>
      <c r="D10" s="20">
        <v>5193.008</v>
      </c>
      <c r="E10" s="20">
        <v>0</v>
      </c>
      <c r="F10" s="20">
        <v>0</v>
      </c>
      <c r="G10" s="20">
        <v>0</v>
      </c>
      <c r="H10" s="20">
        <v>1</v>
      </c>
      <c r="I10" s="18">
        <v>1.397</v>
      </c>
      <c r="J10" s="18">
        <v>22.86</v>
      </c>
      <c r="K10" s="22">
        <v>3</v>
      </c>
      <c r="L10" s="22">
        <v>0</v>
      </c>
      <c r="M10" s="22">
        <v>0</v>
      </c>
      <c r="N10" s="22">
        <v>-1</v>
      </c>
      <c r="O10" s="22">
        <v>0</v>
      </c>
      <c r="P10" s="22">
        <v>2.7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20">
        <v>101</v>
      </c>
      <c r="B11" s="20" t="s">
        <v>135</v>
      </c>
      <c r="C11" s="20">
        <v>249.299</v>
      </c>
      <c r="D11" s="20">
        <v>250.58</v>
      </c>
      <c r="E11" s="20">
        <v>0</v>
      </c>
      <c r="F11" s="20">
        <v>0</v>
      </c>
      <c r="G11" s="20">
        <v>0</v>
      </c>
      <c r="H11" s="20">
        <v>1</v>
      </c>
      <c r="I11" s="18">
        <v>0.262</v>
      </c>
      <c r="J11" s="18">
        <v>0.771</v>
      </c>
      <c r="K11" s="22">
        <v>2</v>
      </c>
      <c r="L11" s="22">
        <v>0</v>
      </c>
      <c r="M11" s="22">
        <v>0</v>
      </c>
      <c r="N11" s="22">
        <v>0</v>
      </c>
      <c r="O11" s="22">
        <v>0</v>
      </c>
      <c r="P11" s="22">
        <v>14.297</v>
      </c>
      <c r="Q11" s="22">
        <v>0</v>
      </c>
      <c r="R11" s="22">
        <v>1</v>
      </c>
      <c r="S11" s="23"/>
      <c r="T11" s="23"/>
      <c r="U11" s="23"/>
      <c r="V11" s="23"/>
      <c r="W11" s="23"/>
    </row>
    <row r="12" ht="16.5" spans="1:23">
      <c r="A12" s="20">
        <v>908</v>
      </c>
      <c r="B12" s="20" t="s">
        <v>136</v>
      </c>
      <c r="C12" s="20">
        <v>2110.696</v>
      </c>
      <c r="D12" s="20">
        <v>2367.193</v>
      </c>
      <c r="E12" s="20">
        <v>0</v>
      </c>
      <c r="F12" s="20">
        <v>0</v>
      </c>
      <c r="G12" s="20">
        <v>0</v>
      </c>
      <c r="H12" s="20">
        <v>1</v>
      </c>
      <c r="I12" s="18">
        <v>0.651</v>
      </c>
      <c r="J12" s="18">
        <v>11.416</v>
      </c>
      <c r="K12" s="22">
        <v>3</v>
      </c>
      <c r="L12" s="22">
        <v>0</v>
      </c>
      <c r="M12" s="22">
        <v>0</v>
      </c>
      <c r="N12" s="22">
        <v>0</v>
      </c>
      <c r="O12" s="22">
        <v>0</v>
      </c>
      <c r="P12" s="22">
        <v>17.876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0">
        <v>923</v>
      </c>
      <c r="B13" s="20" t="s">
        <v>137</v>
      </c>
      <c r="C13" s="20">
        <v>252.174</v>
      </c>
      <c r="D13" s="20">
        <v>253.275</v>
      </c>
      <c r="E13" s="20">
        <v>0</v>
      </c>
      <c r="F13" s="20">
        <v>0</v>
      </c>
      <c r="G13" s="20">
        <v>0</v>
      </c>
      <c r="H13" s="20">
        <v>1</v>
      </c>
      <c r="I13" s="18">
        <v>0.181</v>
      </c>
      <c r="J13" s="18">
        <v>0.615</v>
      </c>
      <c r="K13" s="22">
        <v>3</v>
      </c>
      <c r="L13" s="22">
        <v>1</v>
      </c>
      <c r="M13" s="22">
        <v>0</v>
      </c>
      <c r="N13" s="22">
        <v>0</v>
      </c>
      <c r="O13" s="22">
        <v>0</v>
      </c>
      <c r="P13" s="22">
        <v>2.238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20">
        <v>928</v>
      </c>
      <c r="B14" s="20" t="s">
        <v>138</v>
      </c>
      <c r="C14" s="20">
        <v>2635.777</v>
      </c>
      <c r="D14" s="20">
        <v>2946.379</v>
      </c>
      <c r="E14" s="20">
        <v>0</v>
      </c>
      <c r="F14" s="20">
        <v>0</v>
      </c>
      <c r="G14" s="20">
        <v>0</v>
      </c>
      <c r="H14" s="20">
        <v>1</v>
      </c>
      <c r="I14" s="18">
        <v>1.015</v>
      </c>
      <c r="J14" s="18">
        <v>11.45</v>
      </c>
      <c r="K14" s="22">
        <v>0</v>
      </c>
      <c r="L14" s="22">
        <v>2</v>
      </c>
      <c r="M14" s="22">
        <v>1</v>
      </c>
      <c r="N14" s="22">
        <v>-1</v>
      </c>
      <c r="O14" s="22">
        <v>0</v>
      </c>
      <c r="P14" s="22">
        <v>-0.026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944</v>
      </c>
      <c r="B15" s="20" t="s">
        <v>139</v>
      </c>
      <c r="C15" s="20">
        <v>3739.7</v>
      </c>
      <c r="D15" s="20">
        <v>4903.896</v>
      </c>
      <c r="E15" s="20">
        <v>0</v>
      </c>
      <c r="F15" s="20">
        <v>0</v>
      </c>
      <c r="G15" s="20">
        <v>0</v>
      </c>
      <c r="H15" s="20">
        <v>1</v>
      </c>
      <c r="I15" s="18">
        <v>0.558</v>
      </c>
      <c r="J15" s="18">
        <v>24.166</v>
      </c>
      <c r="K15" s="22">
        <v>0</v>
      </c>
      <c r="L15" s="22">
        <v>2</v>
      </c>
      <c r="M15" s="22">
        <v>1</v>
      </c>
      <c r="N15" s="22">
        <v>-1</v>
      </c>
      <c r="O15" s="22">
        <v>0</v>
      </c>
      <c r="P15" s="22">
        <v>0.003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961</v>
      </c>
      <c r="B16" s="20" t="s">
        <v>140</v>
      </c>
      <c r="C16" s="20">
        <v>3569.378</v>
      </c>
      <c r="D16" s="20">
        <v>4654.589</v>
      </c>
      <c r="E16" s="20">
        <v>0</v>
      </c>
      <c r="F16" s="20">
        <v>0</v>
      </c>
      <c r="G16" s="20">
        <v>0</v>
      </c>
      <c r="H16" s="20">
        <v>1</v>
      </c>
      <c r="I16" s="18">
        <v>1.051</v>
      </c>
      <c r="J16" s="18">
        <v>24.121</v>
      </c>
      <c r="K16" s="22">
        <v>3</v>
      </c>
      <c r="L16" s="22">
        <v>0</v>
      </c>
      <c r="M16" s="22">
        <v>0</v>
      </c>
      <c r="N16" s="22">
        <v>0</v>
      </c>
      <c r="O16" s="22">
        <v>0</v>
      </c>
      <c r="P16" s="22">
        <v>1.964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399249</v>
      </c>
      <c r="B17" s="20" t="s">
        <v>141</v>
      </c>
      <c r="C17" s="20">
        <v>2363.962</v>
      </c>
      <c r="D17" s="20">
        <v>3182.469</v>
      </c>
      <c r="E17" s="20">
        <v>0</v>
      </c>
      <c r="F17" s="20">
        <v>0</v>
      </c>
      <c r="G17" s="20">
        <v>0</v>
      </c>
      <c r="H17" s="20">
        <v>1</v>
      </c>
      <c r="I17" s="18">
        <v>0.334</v>
      </c>
      <c r="J17" s="18">
        <v>25.968</v>
      </c>
      <c r="K17" s="22">
        <v>3</v>
      </c>
      <c r="L17" s="22">
        <v>0</v>
      </c>
      <c r="M17" s="22">
        <v>0</v>
      </c>
      <c r="N17" s="22">
        <v>0</v>
      </c>
      <c r="O17" s="22">
        <v>0</v>
      </c>
      <c r="P17" s="22">
        <v>5.891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399289</v>
      </c>
      <c r="B18" s="20" t="s">
        <v>142</v>
      </c>
      <c r="C18" s="20">
        <v>119.578</v>
      </c>
      <c r="D18" s="20">
        <v>120.417</v>
      </c>
      <c r="E18" s="20">
        <v>0</v>
      </c>
      <c r="F18" s="20">
        <v>0</v>
      </c>
      <c r="G18" s="20">
        <v>0</v>
      </c>
      <c r="H18" s="20">
        <v>1</v>
      </c>
      <c r="I18" s="18">
        <v>0.41</v>
      </c>
      <c r="J18" s="18">
        <v>1.104</v>
      </c>
      <c r="K18" s="22">
        <v>3</v>
      </c>
      <c r="L18" s="22">
        <v>0</v>
      </c>
      <c r="M18" s="22">
        <v>0</v>
      </c>
      <c r="N18" s="22">
        <v>0</v>
      </c>
      <c r="O18" s="22">
        <v>0</v>
      </c>
      <c r="P18" s="22">
        <v>4.456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399298</v>
      </c>
      <c r="B19" s="20" t="s">
        <v>143</v>
      </c>
      <c r="C19" s="20">
        <v>212.35</v>
      </c>
      <c r="D19" s="20">
        <v>213.266</v>
      </c>
      <c r="E19" s="20">
        <v>0</v>
      </c>
      <c r="F19" s="20">
        <v>0</v>
      </c>
      <c r="G19" s="20">
        <v>0</v>
      </c>
      <c r="H19" s="20">
        <v>1</v>
      </c>
      <c r="I19" s="18">
        <v>0.112</v>
      </c>
      <c r="J19" s="18">
        <v>0.541</v>
      </c>
      <c r="K19" s="22">
        <v>3</v>
      </c>
      <c r="L19" s="22">
        <v>0</v>
      </c>
      <c r="M19" s="22">
        <v>0</v>
      </c>
      <c r="N19" s="22">
        <v>-1</v>
      </c>
      <c r="O19" s="22">
        <v>0</v>
      </c>
      <c r="P19" s="22">
        <v>9.154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399299</v>
      </c>
      <c r="B20" s="20" t="s">
        <v>144</v>
      </c>
      <c r="C20" s="20">
        <v>244.311</v>
      </c>
      <c r="D20" s="20">
        <v>245.373</v>
      </c>
      <c r="E20" s="20">
        <v>0</v>
      </c>
      <c r="F20" s="20">
        <v>0</v>
      </c>
      <c r="G20" s="20">
        <v>0</v>
      </c>
      <c r="H20" s="20">
        <v>1</v>
      </c>
      <c r="I20" s="18">
        <v>0.342</v>
      </c>
      <c r="J20" s="18">
        <v>0.773</v>
      </c>
      <c r="K20" s="22">
        <v>3</v>
      </c>
      <c r="L20" s="22">
        <v>0</v>
      </c>
      <c r="M20" s="22">
        <v>0</v>
      </c>
      <c r="N20" s="22">
        <v>0</v>
      </c>
      <c r="O20" s="22">
        <v>0</v>
      </c>
      <c r="P20" s="22">
        <v>1.977</v>
      </c>
      <c r="Q20" s="22">
        <v>-1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399301</v>
      </c>
      <c r="B21" s="20" t="s">
        <v>145</v>
      </c>
      <c r="C21" s="20">
        <v>216.181</v>
      </c>
      <c r="D21" s="20">
        <v>217.114</v>
      </c>
      <c r="E21" s="20">
        <v>0</v>
      </c>
      <c r="F21" s="20">
        <v>0</v>
      </c>
      <c r="G21" s="20">
        <v>0</v>
      </c>
      <c r="H21" s="20">
        <v>1</v>
      </c>
      <c r="I21" s="18">
        <v>0.112</v>
      </c>
      <c r="J21" s="18">
        <v>0.542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3.035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399381</v>
      </c>
      <c r="B22" s="20" t="s">
        <v>146</v>
      </c>
      <c r="C22" s="20">
        <v>2749.57</v>
      </c>
      <c r="D22" s="20">
        <v>3061.988</v>
      </c>
      <c r="E22" s="20">
        <v>0</v>
      </c>
      <c r="F22" s="20">
        <v>0</v>
      </c>
      <c r="G22" s="20">
        <v>0</v>
      </c>
      <c r="H22" s="20">
        <v>1</v>
      </c>
      <c r="I22" s="18">
        <v>0.796</v>
      </c>
      <c r="J22" s="18">
        <v>10.918</v>
      </c>
      <c r="K22" s="22">
        <v>3</v>
      </c>
      <c r="L22" s="22">
        <v>0</v>
      </c>
      <c r="M22" s="22">
        <v>0</v>
      </c>
      <c r="N22" s="22">
        <v>0</v>
      </c>
      <c r="O22" s="22">
        <v>0</v>
      </c>
      <c r="P22" s="22">
        <v>1.71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399404</v>
      </c>
      <c r="B23" s="20" t="s">
        <v>147</v>
      </c>
      <c r="C23" s="20">
        <v>6073.034</v>
      </c>
      <c r="D23" s="20">
        <v>6681.427</v>
      </c>
      <c r="E23" s="20">
        <v>0</v>
      </c>
      <c r="F23" s="20">
        <v>0</v>
      </c>
      <c r="G23" s="20">
        <v>0</v>
      </c>
      <c r="H23" s="20">
        <v>1</v>
      </c>
      <c r="I23" s="18">
        <v>1.799</v>
      </c>
      <c r="J23" s="18">
        <v>10.741</v>
      </c>
      <c r="K23" s="22">
        <v>1</v>
      </c>
      <c r="L23" s="22">
        <v>2</v>
      </c>
      <c r="M23" s="22">
        <v>1</v>
      </c>
      <c r="N23" s="22">
        <v>-1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399427</v>
      </c>
      <c r="B24" s="20" t="s">
        <v>148</v>
      </c>
      <c r="C24" s="20">
        <v>2139.628</v>
      </c>
      <c r="D24" s="20">
        <v>2475.492</v>
      </c>
      <c r="E24" s="20">
        <v>0</v>
      </c>
      <c r="F24" s="20">
        <v>0</v>
      </c>
      <c r="G24" s="20">
        <v>0</v>
      </c>
      <c r="H24" s="20">
        <v>1</v>
      </c>
      <c r="I24" s="18">
        <v>1.685</v>
      </c>
      <c r="J24" s="18">
        <v>15.024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0.987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399439</v>
      </c>
      <c r="B25" s="20" t="s">
        <v>149</v>
      </c>
      <c r="C25" s="20">
        <v>1649.856</v>
      </c>
      <c r="D25" s="20">
        <v>1818.917</v>
      </c>
      <c r="E25" s="20">
        <v>0</v>
      </c>
      <c r="F25" s="20">
        <v>0</v>
      </c>
      <c r="G25" s="20">
        <v>0</v>
      </c>
      <c r="H25" s="20">
        <v>1</v>
      </c>
      <c r="I25" s="18">
        <v>3.499</v>
      </c>
      <c r="J25" s="18">
        <v>12.468</v>
      </c>
      <c r="K25" s="22">
        <v>3</v>
      </c>
      <c r="L25" s="22">
        <v>1</v>
      </c>
      <c r="M25" s="22">
        <v>0</v>
      </c>
      <c r="N25" s="22">
        <v>0</v>
      </c>
      <c r="O25" s="22">
        <v>0</v>
      </c>
      <c r="P25" s="22">
        <v>12.485</v>
      </c>
      <c r="Q25" s="22">
        <v>0</v>
      </c>
      <c r="R25" s="22">
        <v>1</v>
      </c>
      <c r="S25" s="23"/>
      <c r="T25" s="23"/>
      <c r="U25" s="23"/>
      <c r="V25" s="23"/>
      <c r="W25" s="23"/>
    </row>
    <row r="26" ht="16.5" spans="1:23">
      <c r="A26" s="20">
        <v>399680</v>
      </c>
      <c r="B26" s="20" t="s">
        <v>150</v>
      </c>
      <c r="C26" s="20">
        <v>625.827</v>
      </c>
      <c r="D26" s="20">
        <v>728.137</v>
      </c>
      <c r="E26" s="20">
        <v>0</v>
      </c>
      <c r="F26" s="20">
        <v>0</v>
      </c>
      <c r="G26" s="20">
        <v>0</v>
      </c>
      <c r="H26" s="20">
        <v>1</v>
      </c>
      <c r="I26" s="18">
        <v>3.365</v>
      </c>
      <c r="J26" s="18">
        <v>16.943</v>
      </c>
      <c r="K26" s="22">
        <v>3</v>
      </c>
      <c r="L26" s="22">
        <v>0</v>
      </c>
      <c r="M26" s="22">
        <v>0</v>
      </c>
      <c r="N26" s="22">
        <v>0</v>
      </c>
      <c r="O26" s="22">
        <v>0</v>
      </c>
      <c r="P26" s="22">
        <v>0.193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399928</v>
      </c>
      <c r="B27" s="20" t="s">
        <v>138</v>
      </c>
      <c r="C27" s="20">
        <v>2635.777</v>
      </c>
      <c r="D27" s="20">
        <v>2946.379</v>
      </c>
      <c r="E27" s="20">
        <v>0</v>
      </c>
      <c r="F27" s="20">
        <v>0</v>
      </c>
      <c r="G27" s="20">
        <v>0</v>
      </c>
      <c r="H27" s="20">
        <v>1</v>
      </c>
      <c r="I27" s="18">
        <v>1.015</v>
      </c>
      <c r="J27" s="18">
        <v>11.45</v>
      </c>
      <c r="K27" s="22">
        <v>2</v>
      </c>
      <c r="L27" s="22">
        <v>0</v>
      </c>
      <c r="M27" s="22">
        <v>0</v>
      </c>
      <c r="N27" s="22">
        <v>0</v>
      </c>
      <c r="O27" s="22">
        <v>0</v>
      </c>
      <c r="P27" s="22">
        <v>8.584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3</v>
      </c>
      <c r="B28" s="21" t="s">
        <v>29</v>
      </c>
      <c r="C28" s="21">
        <v>255.095</v>
      </c>
      <c r="D28" s="21">
        <v>269.543</v>
      </c>
      <c r="E28" s="21">
        <v>0</v>
      </c>
      <c r="F28" s="21">
        <v>0</v>
      </c>
      <c r="G28" s="21">
        <v>1</v>
      </c>
      <c r="H28" s="18">
        <v>0</v>
      </c>
      <c r="I28" s="18">
        <v>0</v>
      </c>
      <c r="J28" s="18">
        <v>0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5.609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6</v>
      </c>
      <c r="B29" s="21" t="s">
        <v>151</v>
      </c>
      <c r="C29" s="21">
        <v>4495.834</v>
      </c>
      <c r="D29" s="21">
        <v>4909.2</v>
      </c>
      <c r="E29" s="21">
        <v>0</v>
      </c>
      <c r="F29" s="21">
        <v>0</v>
      </c>
      <c r="G29" s="21">
        <v>1</v>
      </c>
      <c r="H29" s="18">
        <v>0</v>
      </c>
      <c r="I29" s="18">
        <v>0</v>
      </c>
      <c r="J29" s="18">
        <v>0</v>
      </c>
      <c r="K29" s="22">
        <v>2</v>
      </c>
      <c r="L29" s="22">
        <v>0</v>
      </c>
      <c r="M29" s="22">
        <v>0</v>
      </c>
      <c r="N29" s="22">
        <v>0</v>
      </c>
      <c r="O29" s="22">
        <v>0</v>
      </c>
      <c r="P29" s="22">
        <v>5.153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21">
        <v>37</v>
      </c>
      <c r="B30" s="21" t="s">
        <v>152</v>
      </c>
      <c r="C30" s="21">
        <v>6471.427</v>
      </c>
      <c r="D30" s="21">
        <v>7717.559</v>
      </c>
      <c r="E30" s="21">
        <v>0</v>
      </c>
      <c r="F30" s="21">
        <v>0</v>
      </c>
      <c r="G30" s="21">
        <v>1</v>
      </c>
      <c r="H30" s="18">
        <v>0</v>
      </c>
      <c r="I30" s="18">
        <v>0</v>
      </c>
      <c r="J30" s="18">
        <v>0</v>
      </c>
      <c r="K30" s="22">
        <v>3</v>
      </c>
      <c r="L30" s="22">
        <v>0</v>
      </c>
      <c r="M30" s="22">
        <v>0</v>
      </c>
      <c r="N30" s="22">
        <v>0</v>
      </c>
      <c r="O30" s="22">
        <v>0</v>
      </c>
      <c r="P30" s="22">
        <v>4.145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75</v>
      </c>
      <c r="B31" s="21" t="s">
        <v>153</v>
      </c>
      <c r="C31" s="21">
        <v>7191.935</v>
      </c>
      <c r="D31" s="21">
        <v>8230.701</v>
      </c>
      <c r="E31" s="21">
        <v>0</v>
      </c>
      <c r="F31" s="21">
        <v>0</v>
      </c>
      <c r="G31" s="21">
        <v>1</v>
      </c>
      <c r="H31" s="18">
        <v>0</v>
      </c>
      <c r="I31" s="18">
        <v>0</v>
      </c>
      <c r="J31" s="18">
        <v>0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2.013</v>
      </c>
      <c r="Q31" s="22">
        <v>0</v>
      </c>
      <c r="R31" s="22">
        <v>1</v>
      </c>
      <c r="S31" s="23"/>
      <c r="T31" s="23"/>
      <c r="U31" s="23"/>
      <c r="V31" s="23"/>
      <c r="W31" s="23"/>
    </row>
    <row r="32" ht="16.5" spans="1:23">
      <c r="A32" s="21">
        <v>103</v>
      </c>
      <c r="B32" s="21" t="s">
        <v>154</v>
      </c>
      <c r="C32" s="21">
        <v>8082.604</v>
      </c>
      <c r="D32" s="21">
        <v>9180.022</v>
      </c>
      <c r="E32" s="21">
        <v>0</v>
      </c>
      <c r="F32" s="21">
        <v>0</v>
      </c>
      <c r="G32" s="21">
        <v>1</v>
      </c>
      <c r="H32" s="18">
        <v>0</v>
      </c>
      <c r="I32" s="18">
        <v>0</v>
      </c>
      <c r="J32" s="18">
        <v>0</v>
      </c>
      <c r="K32" s="22">
        <v>3</v>
      </c>
      <c r="L32" s="22">
        <v>0</v>
      </c>
      <c r="M32" s="22">
        <v>0</v>
      </c>
      <c r="N32" s="22">
        <v>0</v>
      </c>
      <c r="O32" s="22">
        <v>0</v>
      </c>
      <c r="P32" s="22">
        <v>11.232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109</v>
      </c>
      <c r="B33" s="21" t="s">
        <v>155</v>
      </c>
      <c r="C33" s="21">
        <v>10263.822</v>
      </c>
      <c r="D33" s="21">
        <v>11667.131</v>
      </c>
      <c r="E33" s="21">
        <v>0</v>
      </c>
      <c r="F33" s="21">
        <v>0</v>
      </c>
      <c r="G33" s="21">
        <v>1</v>
      </c>
      <c r="H33" s="18">
        <v>0</v>
      </c>
      <c r="I33" s="18">
        <v>0</v>
      </c>
      <c r="J33" s="18">
        <v>0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4.9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121</v>
      </c>
      <c r="B34" s="21" t="s">
        <v>156</v>
      </c>
      <c r="C34" s="21">
        <v>8337.971</v>
      </c>
      <c r="D34" s="21">
        <v>9462.534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2</v>
      </c>
      <c r="L34" s="22">
        <v>0</v>
      </c>
      <c r="M34" s="22">
        <v>0</v>
      </c>
      <c r="N34" s="22">
        <v>0</v>
      </c>
      <c r="O34" s="22">
        <v>0</v>
      </c>
      <c r="P34" s="22">
        <v>1.976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147</v>
      </c>
      <c r="B35" s="21" t="s">
        <v>157</v>
      </c>
      <c r="C35" s="21">
        <v>6846.069</v>
      </c>
      <c r="D35" s="21">
        <v>7677.807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2</v>
      </c>
      <c r="L35" s="22">
        <v>0</v>
      </c>
      <c r="M35" s="22">
        <v>0</v>
      </c>
      <c r="N35" s="22">
        <v>-1</v>
      </c>
      <c r="O35" s="22">
        <v>0</v>
      </c>
      <c r="P35" s="22">
        <v>-5.345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683</v>
      </c>
      <c r="B36" s="21" t="s">
        <v>158</v>
      </c>
      <c r="C36" s="21">
        <v>1116.042</v>
      </c>
      <c r="D36" s="21">
        <v>1353.604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1</v>
      </c>
      <c r="L36" s="22">
        <v>0</v>
      </c>
      <c r="M36" s="22">
        <v>1</v>
      </c>
      <c r="N36" s="22">
        <v>-1</v>
      </c>
      <c r="O36" s="22">
        <v>0</v>
      </c>
      <c r="P36" s="22">
        <v>7.298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808</v>
      </c>
      <c r="B37" s="21" t="s">
        <v>159</v>
      </c>
      <c r="C37" s="21">
        <v>8574.581</v>
      </c>
      <c r="D37" s="21">
        <v>9951.36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3</v>
      </c>
      <c r="L37" s="22">
        <v>0</v>
      </c>
      <c r="M37" s="22">
        <v>0</v>
      </c>
      <c r="N37" s="22">
        <v>-1</v>
      </c>
      <c r="O37" s="22">
        <v>0</v>
      </c>
      <c r="P37" s="22">
        <v>9.466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815</v>
      </c>
      <c r="B38" s="21" t="s">
        <v>160</v>
      </c>
      <c r="C38" s="21">
        <v>19467.689</v>
      </c>
      <c r="D38" s="21">
        <v>21366.971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4</v>
      </c>
      <c r="L38" s="22">
        <v>0</v>
      </c>
      <c r="M38" s="22">
        <v>0</v>
      </c>
      <c r="N38" s="22">
        <v>1</v>
      </c>
      <c r="O38" s="22">
        <v>0</v>
      </c>
      <c r="P38" s="22">
        <v>11.985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913</v>
      </c>
      <c r="B39" s="21" t="s">
        <v>161</v>
      </c>
      <c r="C39" s="21">
        <v>8430.423</v>
      </c>
      <c r="D39" s="21">
        <v>9968.906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2</v>
      </c>
      <c r="L39" s="22">
        <v>0</v>
      </c>
      <c r="M39" s="22">
        <v>0</v>
      </c>
      <c r="N39" s="22">
        <v>0</v>
      </c>
      <c r="O39" s="22">
        <v>0</v>
      </c>
      <c r="P39" s="22">
        <v>2.111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932</v>
      </c>
      <c r="B40" s="21" t="s">
        <v>162</v>
      </c>
      <c r="C40" s="21">
        <v>15680.659</v>
      </c>
      <c r="D40" s="21">
        <v>17405.34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0</v>
      </c>
      <c r="M40" s="22">
        <v>0</v>
      </c>
      <c r="N40" s="22">
        <v>0</v>
      </c>
      <c r="O40" s="22">
        <v>0</v>
      </c>
      <c r="P40" s="22">
        <v>2.31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933</v>
      </c>
      <c r="B41" s="21" t="s">
        <v>163</v>
      </c>
      <c r="C41" s="21">
        <v>8323.249</v>
      </c>
      <c r="D41" s="21">
        <v>9665.671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1.666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952</v>
      </c>
      <c r="B42" s="21" t="s">
        <v>164</v>
      </c>
      <c r="C42" s="21">
        <v>2731.451</v>
      </c>
      <c r="D42" s="21">
        <v>3008.419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3</v>
      </c>
      <c r="L42" s="22">
        <v>0</v>
      </c>
      <c r="M42" s="22">
        <v>0</v>
      </c>
      <c r="N42" s="22">
        <v>0</v>
      </c>
      <c r="O42" s="22">
        <v>0</v>
      </c>
      <c r="P42" s="22">
        <v>4.748</v>
      </c>
      <c r="Q42" s="22">
        <v>0</v>
      </c>
      <c r="R42" s="22">
        <v>1</v>
      </c>
      <c r="S42" s="23"/>
      <c r="T42" s="23"/>
      <c r="U42" s="23"/>
      <c r="V42" s="23"/>
      <c r="W42" s="23"/>
    </row>
    <row r="43" ht="16.5" spans="1:23">
      <c r="A43" s="21">
        <v>978</v>
      </c>
      <c r="B43" s="21" t="s">
        <v>165</v>
      </c>
      <c r="C43" s="21">
        <v>10875.236</v>
      </c>
      <c r="D43" s="21">
        <v>12248.984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5.179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990</v>
      </c>
      <c r="B44" s="21" t="s">
        <v>166</v>
      </c>
      <c r="C44" s="21">
        <v>13097.994</v>
      </c>
      <c r="D44" s="21">
        <v>14525.673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0</v>
      </c>
      <c r="M44" s="22">
        <v>0</v>
      </c>
      <c r="N44" s="22">
        <v>0</v>
      </c>
      <c r="O44" s="22">
        <v>0</v>
      </c>
      <c r="P44" s="22">
        <v>12.605</v>
      </c>
      <c r="Q44" s="22">
        <v>0</v>
      </c>
      <c r="R44" s="22">
        <v>1</v>
      </c>
      <c r="S44" s="23"/>
      <c r="T44" s="23"/>
      <c r="U44" s="23"/>
      <c r="V44" s="23"/>
      <c r="W44" s="23"/>
    </row>
    <row r="45" ht="16.5" spans="1:23">
      <c r="A45" s="21">
        <v>991</v>
      </c>
      <c r="B45" s="21" t="s">
        <v>23</v>
      </c>
      <c r="C45" s="21">
        <v>9008.871</v>
      </c>
      <c r="D45" s="21">
        <v>10444.037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3</v>
      </c>
      <c r="L45" s="22">
        <v>0</v>
      </c>
      <c r="M45" s="22">
        <v>0</v>
      </c>
      <c r="N45" s="22">
        <v>0</v>
      </c>
      <c r="O45" s="22">
        <v>0</v>
      </c>
      <c r="P45" s="22">
        <v>8.368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399237</v>
      </c>
      <c r="B46" s="21" t="s">
        <v>167</v>
      </c>
      <c r="C46" s="21">
        <v>1104.94</v>
      </c>
      <c r="D46" s="21">
        <v>1239.327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3</v>
      </c>
      <c r="L46" s="22">
        <v>0</v>
      </c>
      <c r="M46" s="22">
        <v>0</v>
      </c>
      <c r="N46" s="22">
        <v>0</v>
      </c>
      <c r="O46" s="22">
        <v>0</v>
      </c>
      <c r="P46" s="22">
        <v>6.982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399239</v>
      </c>
      <c r="B47" s="21" t="s">
        <v>168</v>
      </c>
      <c r="C47" s="21">
        <v>1979.711</v>
      </c>
      <c r="D47" s="21">
        <v>2325.129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3</v>
      </c>
      <c r="L47" s="22">
        <v>0</v>
      </c>
      <c r="M47" s="22">
        <v>0</v>
      </c>
      <c r="N47" s="22">
        <v>0</v>
      </c>
      <c r="O47" s="22">
        <v>0</v>
      </c>
      <c r="P47" s="22">
        <v>2.842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399264</v>
      </c>
      <c r="B48" s="21" t="s">
        <v>169</v>
      </c>
      <c r="C48" s="21">
        <v>1411.249</v>
      </c>
      <c r="D48" s="21">
        <v>1760.244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2</v>
      </c>
      <c r="L48" s="22">
        <v>0</v>
      </c>
      <c r="M48" s="22">
        <v>0</v>
      </c>
      <c r="N48" s="22">
        <v>0</v>
      </c>
      <c r="O48" s="22">
        <v>0</v>
      </c>
      <c r="P48" s="22">
        <v>4.026</v>
      </c>
      <c r="Q48" s="22">
        <v>0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399275</v>
      </c>
      <c r="B49" s="21" t="s">
        <v>105</v>
      </c>
      <c r="C49" s="21">
        <v>2679.909</v>
      </c>
      <c r="D49" s="21">
        <v>3102.551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3</v>
      </c>
      <c r="L49" s="22">
        <v>0</v>
      </c>
      <c r="M49" s="22">
        <v>0</v>
      </c>
      <c r="N49" s="22">
        <v>0</v>
      </c>
      <c r="O49" s="22">
        <v>0</v>
      </c>
      <c r="P49" s="22">
        <v>4.669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399318</v>
      </c>
      <c r="B50" s="21" t="s">
        <v>170</v>
      </c>
      <c r="C50" s="21">
        <v>5166.526</v>
      </c>
      <c r="D50" s="21">
        <v>5436.908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3</v>
      </c>
      <c r="L50" s="22">
        <v>0</v>
      </c>
      <c r="M50" s="22">
        <v>0</v>
      </c>
      <c r="N50" s="22">
        <v>0</v>
      </c>
      <c r="O50" s="22">
        <v>0</v>
      </c>
      <c r="P50" s="22">
        <v>14.942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399367</v>
      </c>
      <c r="B51" s="21" t="s">
        <v>171</v>
      </c>
      <c r="C51" s="21">
        <v>2689.491</v>
      </c>
      <c r="D51" s="21">
        <v>3097.557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3</v>
      </c>
      <c r="L51" s="22">
        <v>0</v>
      </c>
      <c r="M51" s="22">
        <v>0</v>
      </c>
      <c r="N51" s="22">
        <v>-1</v>
      </c>
      <c r="O51" s="22">
        <v>0</v>
      </c>
      <c r="P51" s="22">
        <v>5.172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399385</v>
      </c>
      <c r="B52" s="21" t="s">
        <v>172</v>
      </c>
      <c r="C52" s="21">
        <v>9547.073</v>
      </c>
      <c r="D52" s="21">
        <v>10587.546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3</v>
      </c>
      <c r="L52" s="22">
        <v>0</v>
      </c>
      <c r="M52" s="22">
        <v>0</v>
      </c>
      <c r="N52" s="22">
        <v>0</v>
      </c>
      <c r="O52" s="22">
        <v>0</v>
      </c>
      <c r="P52" s="22">
        <v>17.83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399386</v>
      </c>
      <c r="B53" s="21" t="s">
        <v>173</v>
      </c>
      <c r="C53" s="21">
        <v>5878.908</v>
      </c>
      <c r="D53" s="21">
        <v>6838.868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3</v>
      </c>
      <c r="L53" s="22">
        <v>0</v>
      </c>
      <c r="M53" s="22">
        <v>0</v>
      </c>
      <c r="N53" s="22">
        <v>-1</v>
      </c>
      <c r="O53" s="22">
        <v>0</v>
      </c>
      <c r="P53" s="22">
        <v>3.422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399394</v>
      </c>
      <c r="B54" s="21" t="s">
        <v>174</v>
      </c>
      <c r="C54" s="21">
        <v>8741.89</v>
      </c>
      <c r="D54" s="21">
        <v>10157.822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0</v>
      </c>
      <c r="M54" s="22">
        <v>0</v>
      </c>
      <c r="N54" s="22">
        <v>0</v>
      </c>
      <c r="O54" s="22">
        <v>0</v>
      </c>
      <c r="P54" s="22">
        <v>2.567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399396</v>
      </c>
      <c r="B55" s="21" t="s">
        <v>175</v>
      </c>
      <c r="C55" s="21">
        <v>18043.152</v>
      </c>
      <c r="D55" s="21">
        <v>19818.07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2.032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399437</v>
      </c>
      <c r="B56" s="21" t="s">
        <v>176</v>
      </c>
      <c r="C56" s="21">
        <v>6521.417</v>
      </c>
      <c r="D56" s="21">
        <v>7574.303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2</v>
      </c>
      <c r="L56" s="22">
        <v>0</v>
      </c>
      <c r="M56" s="22">
        <v>0</v>
      </c>
      <c r="N56" s="22">
        <v>0</v>
      </c>
      <c r="O56" s="22">
        <v>0</v>
      </c>
      <c r="P56" s="22">
        <v>7.205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399441</v>
      </c>
      <c r="B57" s="21" t="s">
        <v>177</v>
      </c>
      <c r="C57" s="21">
        <v>2219.275</v>
      </c>
      <c r="D57" s="21">
        <v>2622.763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3</v>
      </c>
      <c r="L57" s="22">
        <v>0</v>
      </c>
      <c r="M57" s="22">
        <v>0</v>
      </c>
      <c r="N57" s="22">
        <v>0</v>
      </c>
      <c r="O57" s="22">
        <v>0</v>
      </c>
      <c r="P57" s="22">
        <v>7.655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399481</v>
      </c>
      <c r="B58" s="21" t="s">
        <v>132</v>
      </c>
      <c r="C58" s="21">
        <v>127.848</v>
      </c>
      <c r="D58" s="21">
        <v>128.039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0</v>
      </c>
      <c r="M58" s="22">
        <v>0</v>
      </c>
      <c r="N58" s="22">
        <v>0</v>
      </c>
      <c r="O58" s="22">
        <v>0</v>
      </c>
      <c r="P58" s="22">
        <v>6.098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399617</v>
      </c>
      <c r="B59" s="21" t="s">
        <v>178</v>
      </c>
      <c r="C59" s="21">
        <v>9539.443</v>
      </c>
      <c r="D59" s="21">
        <v>10839.145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7.706</v>
      </c>
      <c r="Q59" s="22">
        <v>-1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399619</v>
      </c>
      <c r="B60" s="21" t="s">
        <v>179</v>
      </c>
      <c r="C60" s="21">
        <v>7043.347</v>
      </c>
      <c r="D60" s="21">
        <v>7938.602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2</v>
      </c>
      <c r="M60" s="22">
        <v>1</v>
      </c>
      <c r="N60" s="22">
        <v>-1</v>
      </c>
      <c r="O60" s="22">
        <v>0</v>
      </c>
      <c r="P60" s="22">
        <v>-0.008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399684</v>
      </c>
      <c r="B61" s="21" t="s">
        <v>180</v>
      </c>
      <c r="C61" s="21">
        <v>1866.85</v>
      </c>
      <c r="D61" s="21">
        <v>2106.767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2</v>
      </c>
      <c r="L61" s="22">
        <v>0</v>
      </c>
      <c r="M61" s="22">
        <v>0</v>
      </c>
      <c r="N61" s="22">
        <v>0</v>
      </c>
      <c r="O61" s="22">
        <v>0</v>
      </c>
      <c r="P61" s="22">
        <v>3.442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399686</v>
      </c>
      <c r="B62" s="21" t="s">
        <v>181</v>
      </c>
      <c r="C62" s="21">
        <v>2132.048</v>
      </c>
      <c r="D62" s="21">
        <v>2430.766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3</v>
      </c>
      <c r="L62" s="22">
        <v>0</v>
      </c>
      <c r="M62" s="22">
        <v>0</v>
      </c>
      <c r="N62" s="22">
        <v>-1</v>
      </c>
      <c r="O62" s="22">
        <v>0</v>
      </c>
      <c r="P62" s="22">
        <v>7.905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399699</v>
      </c>
      <c r="B63" s="21" t="s">
        <v>99</v>
      </c>
      <c r="C63" s="21">
        <v>4268.799</v>
      </c>
      <c r="D63" s="21">
        <v>5139.281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2</v>
      </c>
      <c r="L63" s="22">
        <v>0</v>
      </c>
      <c r="M63" s="22">
        <v>0</v>
      </c>
      <c r="N63" s="22">
        <v>0</v>
      </c>
      <c r="O63" s="22">
        <v>0</v>
      </c>
      <c r="P63" s="22">
        <v>5.459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1">
        <v>399707</v>
      </c>
      <c r="B64" s="21" t="s">
        <v>182</v>
      </c>
      <c r="C64" s="21">
        <v>6348.617</v>
      </c>
      <c r="D64" s="21">
        <v>7342.778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5.889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399805</v>
      </c>
      <c r="B65" s="21" t="s">
        <v>183</v>
      </c>
      <c r="C65" s="21">
        <v>3729.886</v>
      </c>
      <c r="D65" s="21">
        <v>4514.327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0</v>
      </c>
      <c r="N65" s="22">
        <v>0</v>
      </c>
      <c r="O65" s="22">
        <v>0</v>
      </c>
      <c r="P65" s="22">
        <v>10.36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399807</v>
      </c>
      <c r="B66" s="21" t="s">
        <v>184</v>
      </c>
      <c r="C66" s="21">
        <v>1286.535</v>
      </c>
      <c r="D66" s="21">
        <v>1380.223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3</v>
      </c>
      <c r="L66" s="22">
        <v>0</v>
      </c>
      <c r="M66" s="22">
        <v>0</v>
      </c>
      <c r="N66" s="22">
        <v>1</v>
      </c>
      <c r="O66" s="22">
        <v>0</v>
      </c>
      <c r="P66" s="22">
        <v>20.719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399913</v>
      </c>
      <c r="B67" s="21" t="s">
        <v>185</v>
      </c>
      <c r="C67" s="21">
        <v>8430.422</v>
      </c>
      <c r="D67" s="21">
        <v>9968.905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10.099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399932</v>
      </c>
      <c r="B68" s="21" t="s">
        <v>162</v>
      </c>
      <c r="C68" s="21">
        <v>15680.659</v>
      </c>
      <c r="D68" s="21">
        <v>17405.34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2</v>
      </c>
      <c r="L68" s="22">
        <v>0</v>
      </c>
      <c r="M68" s="22">
        <v>0</v>
      </c>
      <c r="N68" s="22">
        <v>-1</v>
      </c>
      <c r="O68" s="22">
        <v>0</v>
      </c>
      <c r="P68" s="22">
        <v>2.524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399933</v>
      </c>
      <c r="B69" s="21" t="s">
        <v>163</v>
      </c>
      <c r="C69" s="21">
        <v>8323.249</v>
      </c>
      <c r="D69" s="21">
        <v>9665.67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4.703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399975</v>
      </c>
      <c r="B70" s="21" t="s">
        <v>186</v>
      </c>
      <c r="C70" s="21">
        <v>827.41</v>
      </c>
      <c r="D70" s="21">
        <v>956.72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0</v>
      </c>
      <c r="M70" s="22">
        <v>0</v>
      </c>
      <c r="N70" s="22">
        <v>0</v>
      </c>
      <c r="O70" s="22">
        <v>0</v>
      </c>
      <c r="P70" s="22">
        <v>14.999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399983</v>
      </c>
      <c r="B71" s="21" t="s">
        <v>187</v>
      </c>
      <c r="C71" s="21">
        <v>2091.622</v>
      </c>
      <c r="D71" s="21">
        <v>2344.806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2</v>
      </c>
      <c r="L71" s="22">
        <v>0</v>
      </c>
      <c r="M71" s="22">
        <v>0</v>
      </c>
      <c r="N71" s="22">
        <v>0</v>
      </c>
      <c r="O71" s="22">
        <v>0</v>
      </c>
      <c r="P71" s="22">
        <v>5.638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399987</v>
      </c>
      <c r="B72" s="21" t="s">
        <v>188</v>
      </c>
      <c r="C72" s="21">
        <v>5321.086</v>
      </c>
      <c r="D72" s="21">
        <v>6002.016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2.834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399989</v>
      </c>
      <c r="B73" s="21" t="s">
        <v>189</v>
      </c>
      <c r="C73" s="21">
        <v>6933.265</v>
      </c>
      <c r="D73" s="21">
        <v>8047.468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2</v>
      </c>
      <c r="L73" s="22">
        <v>0</v>
      </c>
      <c r="M73" s="22">
        <v>1</v>
      </c>
      <c r="N73" s="22">
        <v>-1</v>
      </c>
      <c r="O73" s="22">
        <v>0</v>
      </c>
      <c r="P73" s="22">
        <v>-1.863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399993</v>
      </c>
      <c r="B74" s="21" t="s">
        <v>190</v>
      </c>
      <c r="C74" s="21">
        <v>2718.159</v>
      </c>
      <c r="D74" s="21">
        <v>3238.968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0</v>
      </c>
      <c r="M74" s="22">
        <v>0</v>
      </c>
      <c r="N74" s="22">
        <v>-1</v>
      </c>
      <c r="O74" s="22">
        <v>0</v>
      </c>
      <c r="P74" s="22">
        <v>5.741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399997</v>
      </c>
      <c r="B75" s="21" t="s">
        <v>191</v>
      </c>
      <c r="C75" s="21">
        <v>9295.182</v>
      </c>
      <c r="D75" s="21">
        <v>10654.041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3</v>
      </c>
      <c r="L75" s="22">
        <v>0</v>
      </c>
      <c r="M75" s="22">
        <v>0</v>
      </c>
      <c r="N75" s="22">
        <v>-1</v>
      </c>
      <c r="O75" s="22">
        <v>0</v>
      </c>
      <c r="P75" s="22">
        <v>5.584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980015</v>
      </c>
      <c r="B76" s="21" t="s">
        <v>192</v>
      </c>
      <c r="C76" s="21">
        <v>6564.783</v>
      </c>
      <c r="D76" s="21">
        <v>7559.907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4</v>
      </c>
      <c r="L76" s="22">
        <v>0</v>
      </c>
      <c r="M76" s="22">
        <v>-1</v>
      </c>
      <c r="N76" s="22">
        <v>1</v>
      </c>
      <c r="O76" s="22">
        <v>0</v>
      </c>
      <c r="P76" s="22">
        <v>11.659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980016</v>
      </c>
      <c r="B77" s="21" t="s">
        <v>193</v>
      </c>
      <c r="C77" s="21">
        <v>6268.053</v>
      </c>
      <c r="D77" s="21">
        <v>7397.154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4.416</v>
      </c>
      <c r="Q77" s="22">
        <v>0</v>
      </c>
      <c r="R77" s="22">
        <v>1</v>
      </c>
      <c r="S77" s="23"/>
      <c r="T77" s="23"/>
      <c r="U77" s="23"/>
      <c r="V77" s="23"/>
      <c r="W77" s="23"/>
    </row>
    <row r="78" ht="16.5" spans="1:2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5"/>
      <c r="L78" s="25"/>
      <c r="M78" s="25"/>
      <c r="N78" s="25"/>
      <c r="O78" s="25"/>
      <c r="P78" s="25"/>
      <c r="Q78" s="25"/>
      <c r="R78" s="25"/>
      <c r="S78" s="23"/>
      <c r="T78" s="23"/>
      <c r="U78" s="23"/>
      <c r="V78" s="23"/>
      <c r="W78" s="23"/>
    </row>
    <row r="79" ht="16.5" spans="1:2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5"/>
      <c r="L79" s="25"/>
      <c r="M79" s="25"/>
      <c r="N79" s="25"/>
      <c r="O79" s="25"/>
      <c r="P79" s="25"/>
      <c r="Q79" s="25"/>
      <c r="R79" s="25"/>
      <c r="S79" s="23"/>
      <c r="T79" s="23"/>
      <c r="U79" s="23"/>
      <c r="V79" s="23"/>
      <c r="W79" s="23"/>
    </row>
    <row r="80" ht="16.5" spans="1:2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5"/>
      <c r="L80" s="25"/>
      <c r="M80" s="25"/>
      <c r="N80" s="25"/>
      <c r="O80" s="25"/>
      <c r="P80" s="25"/>
      <c r="Q80" s="25"/>
      <c r="R80" s="25"/>
      <c r="S80" s="23"/>
      <c r="T80" s="23"/>
      <c r="U80" s="23"/>
      <c r="V80" s="23"/>
      <c r="W80" s="23"/>
    </row>
    <row r="81" ht="16.5" spans="1:2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5"/>
      <c r="L81" s="25"/>
      <c r="M81" s="25"/>
      <c r="N81" s="25"/>
      <c r="O81" s="25"/>
      <c r="P81" s="25"/>
      <c r="Q81" s="25"/>
      <c r="R81" s="25"/>
      <c r="S81" s="23"/>
      <c r="T81" s="23"/>
      <c r="U81" s="23"/>
      <c r="V81" s="23"/>
      <c r="W81" s="23"/>
    </row>
    <row r="82" ht="16.5" spans="1:2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5"/>
      <c r="L82" s="25"/>
      <c r="M82" s="25"/>
      <c r="N82" s="25"/>
      <c r="O82" s="25"/>
      <c r="P82" s="25"/>
      <c r="Q82" s="25"/>
      <c r="R82" s="25"/>
      <c r="S82" s="23"/>
      <c r="T82" s="23"/>
      <c r="U82" s="23"/>
      <c r="V82" s="23"/>
      <c r="W82" s="23"/>
    </row>
    <row r="83" ht="16.5" spans="1:2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5"/>
      <c r="L83" s="25"/>
      <c r="M83" s="25"/>
      <c r="N83" s="25"/>
      <c r="O83" s="25"/>
      <c r="P83" s="25"/>
      <c r="Q83" s="25"/>
      <c r="R83" s="25"/>
      <c r="S83" s="23"/>
      <c r="T83" s="23"/>
      <c r="U83" s="23"/>
      <c r="V83" s="23"/>
      <c r="W83" s="23"/>
    </row>
    <row r="84" ht="16.5" spans="1:2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5"/>
      <c r="L84" s="25"/>
      <c r="M84" s="25"/>
      <c r="N84" s="25"/>
      <c r="O84" s="25"/>
      <c r="P84" s="25"/>
      <c r="Q84" s="25"/>
      <c r="R84" s="25"/>
      <c r="S84" s="23"/>
      <c r="T84" s="23"/>
      <c r="U84" s="23"/>
      <c r="V84" s="23"/>
      <c r="W84" s="23"/>
    </row>
    <row r="85" ht="16.5" spans="1:2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5"/>
      <c r="L85" s="25"/>
      <c r="M85" s="25"/>
      <c r="N85" s="25"/>
      <c r="O85" s="25"/>
      <c r="P85" s="25"/>
      <c r="Q85" s="25"/>
      <c r="R85" s="25"/>
      <c r="S85" s="23"/>
      <c r="T85" s="23"/>
      <c r="U85" s="23"/>
      <c r="V85" s="23"/>
      <c r="W85" s="23"/>
    </row>
    <row r="86" ht="16.5" spans="1:2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5"/>
      <c r="L86" s="25"/>
      <c r="M86" s="25"/>
      <c r="N86" s="25"/>
      <c r="O86" s="25"/>
      <c r="P86" s="25"/>
      <c r="Q86" s="25"/>
      <c r="R86" s="25"/>
      <c r="S86" s="23"/>
      <c r="T86" s="23"/>
      <c r="U86" s="23"/>
      <c r="V86" s="23"/>
      <c r="W86" s="23"/>
    </row>
    <row r="87" ht="16.5" spans="1:2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5"/>
      <c r="L87" s="25"/>
      <c r="M87" s="25"/>
      <c r="N87" s="25"/>
      <c r="O87" s="25"/>
      <c r="P87" s="25"/>
      <c r="Q87" s="25"/>
      <c r="R87" s="25"/>
      <c r="S87" s="23"/>
      <c r="T87" s="23"/>
      <c r="U87" s="23"/>
      <c r="V87" s="23"/>
      <c r="W87" s="23"/>
    </row>
    <row r="88" ht="16.5" spans="1:2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5"/>
      <c r="R88" s="25"/>
      <c r="S88" s="23"/>
      <c r="T88" s="23"/>
      <c r="U88" s="23"/>
      <c r="V88" s="23"/>
      <c r="W88" s="23"/>
    </row>
    <row r="89" ht="16.5" spans="1:2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5"/>
      <c r="R89" s="25"/>
      <c r="S89" s="23"/>
      <c r="T89" s="23"/>
      <c r="U89" s="23"/>
      <c r="V89" s="23"/>
      <c r="W89" s="23"/>
    </row>
    <row r="90" ht="16.5" spans="1:2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5"/>
      <c r="R90" s="25"/>
      <c r="S90" s="23"/>
      <c r="T90" s="23"/>
      <c r="U90" s="23"/>
      <c r="V90" s="23"/>
      <c r="W90" s="23"/>
    </row>
    <row r="91" ht="16.5" spans="1:2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5"/>
      <c r="R91" s="25"/>
      <c r="S91" s="23"/>
      <c r="T91" s="23"/>
      <c r="U91" s="23"/>
      <c r="V91" s="23"/>
      <c r="W91" s="23"/>
    </row>
    <row r="92" ht="16.5" spans="1:2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5"/>
      <c r="R92" s="25"/>
      <c r="S92" s="23"/>
      <c r="T92" s="23"/>
      <c r="U92" s="23"/>
      <c r="V92" s="23"/>
      <c r="W92" s="23"/>
    </row>
    <row r="93" ht="16.5" spans="1:2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5"/>
      <c r="R93" s="25"/>
      <c r="S93" s="23"/>
      <c r="T93" s="23"/>
      <c r="U93" s="23"/>
      <c r="V93" s="23"/>
      <c r="W93" s="23"/>
    </row>
    <row r="94" ht="16.5" spans="1:2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5"/>
      <c r="R94" s="25"/>
      <c r="S94" s="23"/>
      <c r="T94" s="23"/>
      <c r="U94" s="23"/>
      <c r="V94" s="23"/>
      <c r="W94" s="23"/>
    </row>
    <row r="95" ht="16.5" spans="1:2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5"/>
      <c r="R95" s="25"/>
      <c r="S95" s="23"/>
      <c r="T95" s="23"/>
      <c r="U95" s="23"/>
      <c r="V95" s="23"/>
      <c r="W95" s="23"/>
    </row>
    <row r="96" ht="16.5" spans="1:2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5"/>
      <c r="R96" s="25"/>
      <c r="S96" s="23"/>
      <c r="T96" s="23"/>
      <c r="U96" s="23"/>
      <c r="V96" s="23"/>
      <c r="W96" s="23"/>
    </row>
    <row r="97" ht="16.5" spans="1:2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5"/>
      <c r="O97" s="25"/>
      <c r="P97" s="25"/>
      <c r="Q97" s="25"/>
      <c r="R97" s="25"/>
      <c r="S97" s="23"/>
      <c r="T97" s="23"/>
      <c r="U97" s="23"/>
      <c r="V97" s="23"/>
      <c r="W97" s="23"/>
    </row>
    <row r="98" ht="16.5" spans="1:2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5"/>
      <c r="O98" s="25"/>
      <c r="P98" s="25"/>
      <c r="Q98" s="25"/>
      <c r="R98" s="25"/>
      <c r="S98" s="23"/>
      <c r="T98" s="23"/>
      <c r="U98" s="23"/>
      <c r="V98" s="23"/>
      <c r="W98" s="23"/>
    </row>
    <row r="99" ht="16.5" spans="1:2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5"/>
      <c r="O99" s="25"/>
      <c r="P99" s="25"/>
      <c r="Q99" s="25"/>
      <c r="R99" s="25"/>
      <c r="S99" s="23"/>
      <c r="T99" s="23"/>
      <c r="U99" s="23"/>
      <c r="V99" s="23"/>
      <c r="W99" s="23"/>
    </row>
    <row r="100" ht="16.5" spans="1:2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5"/>
      <c r="O100" s="25"/>
      <c r="P100" s="25"/>
      <c r="Q100" s="25"/>
      <c r="R100" s="25"/>
      <c r="S100" s="23"/>
      <c r="T100" s="23"/>
      <c r="U100" s="23"/>
      <c r="V100" s="23"/>
      <c r="W100" s="23"/>
    </row>
    <row r="101" ht="16.5" spans="1:2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5"/>
      <c r="O101" s="25"/>
      <c r="P101" s="25"/>
      <c r="Q101" s="25"/>
      <c r="R101" s="25"/>
      <c r="S101" s="23"/>
      <c r="T101" s="23"/>
      <c r="U101" s="23"/>
      <c r="V101" s="23"/>
      <c r="W101" s="23"/>
    </row>
    <row r="102" ht="16.5" spans="1:2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5"/>
      <c r="O102" s="25"/>
      <c r="P102" s="25"/>
      <c r="Q102" s="25"/>
      <c r="R102" s="25"/>
      <c r="S102" s="23"/>
      <c r="T102" s="23"/>
      <c r="U102" s="23"/>
      <c r="V102" s="23"/>
      <c r="W102" s="23"/>
    </row>
    <row r="103" ht="16.5" spans="1:2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5"/>
      <c r="O103" s="25"/>
      <c r="P103" s="25"/>
      <c r="Q103" s="25"/>
      <c r="R103" s="25"/>
      <c r="S103" s="23"/>
      <c r="T103" s="23"/>
      <c r="U103" s="23"/>
      <c r="V103" s="23"/>
      <c r="W103" s="23"/>
    </row>
    <row r="104" ht="16.5" spans="1:2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5"/>
      <c r="O104" s="25"/>
      <c r="P104" s="25"/>
      <c r="Q104" s="25"/>
      <c r="R104" s="25"/>
      <c r="S104" s="23"/>
      <c r="T104" s="23"/>
      <c r="U104" s="23"/>
      <c r="V104" s="23"/>
      <c r="W104" s="23"/>
    </row>
    <row r="105" ht="16.5" spans="1:2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5"/>
      <c r="O105" s="25"/>
      <c r="P105" s="25"/>
      <c r="Q105" s="25"/>
      <c r="R105" s="25"/>
      <c r="S105" s="23"/>
      <c r="T105" s="23"/>
      <c r="U105" s="23"/>
      <c r="V105" s="23"/>
      <c r="W105" s="23"/>
    </row>
    <row r="106" ht="16.5" spans="1:2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5"/>
      <c r="O106" s="25"/>
      <c r="P106" s="25"/>
      <c r="Q106" s="25"/>
      <c r="R106" s="25"/>
      <c r="S106" s="23"/>
      <c r="T106" s="23"/>
      <c r="U106" s="23"/>
      <c r="V106" s="23"/>
      <c r="W106" s="23"/>
    </row>
    <row r="107" ht="16.5" spans="1:2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5"/>
      <c r="O107" s="25"/>
      <c r="P107" s="25"/>
      <c r="Q107" s="25"/>
      <c r="R107" s="25"/>
      <c r="S107" s="23"/>
      <c r="T107" s="23"/>
      <c r="U107" s="23"/>
      <c r="V107" s="23"/>
      <c r="W107" s="23"/>
    </row>
    <row r="108" ht="16.5" spans="1:2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5"/>
      <c r="O108" s="25"/>
      <c r="P108" s="25"/>
      <c r="Q108" s="25"/>
      <c r="R108" s="25"/>
      <c r="S108" s="23"/>
      <c r="T108" s="23"/>
      <c r="U108" s="23"/>
      <c r="V108" s="23"/>
      <c r="W108" s="23"/>
    </row>
    <row r="109" ht="16.5" spans="1:2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5"/>
      <c r="O109" s="25"/>
      <c r="P109" s="25"/>
      <c r="Q109" s="25"/>
      <c r="R109" s="25"/>
      <c r="S109" s="23"/>
      <c r="T109" s="23"/>
      <c r="U109" s="23"/>
      <c r="V109" s="23"/>
      <c r="W109" s="23"/>
    </row>
    <row r="110" ht="16.5" spans="1:2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5"/>
      <c r="O110" s="25"/>
      <c r="P110" s="25"/>
      <c r="Q110" s="25"/>
      <c r="R110" s="25"/>
      <c r="S110" s="23"/>
      <c r="T110" s="23"/>
      <c r="U110" s="23"/>
      <c r="V110" s="23"/>
      <c r="W110" s="23"/>
    </row>
    <row r="111" ht="16.5" spans="1:2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5"/>
      <c r="O111" s="25"/>
      <c r="P111" s="25"/>
      <c r="Q111" s="25"/>
      <c r="R111" s="25"/>
      <c r="S111" s="23"/>
      <c r="T111" s="23"/>
      <c r="U111" s="23"/>
      <c r="V111" s="23"/>
      <c r="W111" s="23"/>
    </row>
    <row r="112" ht="16.5" spans="1:2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5"/>
      <c r="O112" s="25"/>
      <c r="P112" s="25"/>
      <c r="Q112" s="25"/>
      <c r="R112" s="25"/>
      <c r="S112" s="23"/>
      <c r="T112" s="23"/>
      <c r="U112" s="23"/>
      <c r="V112" s="23"/>
      <c r="W112" s="23"/>
    </row>
    <row r="113" ht="16.5" spans="1:2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5"/>
      <c r="O113" s="25"/>
      <c r="P113" s="25"/>
      <c r="Q113" s="25"/>
      <c r="R113" s="25"/>
      <c r="S113" s="23"/>
      <c r="T113" s="23"/>
      <c r="U113" s="23"/>
      <c r="V113" s="23"/>
      <c r="W113" s="23"/>
    </row>
    <row r="114" ht="16.5" spans="1:2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5"/>
      <c r="O114" s="25"/>
      <c r="P114" s="25"/>
      <c r="Q114" s="25"/>
      <c r="R114" s="25"/>
      <c r="S114" s="23"/>
      <c r="T114" s="23"/>
      <c r="U114" s="23"/>
      <c r="V114" s="23"/>
      <c r="W114" s="23"/>
    </row>
    <row r="115" ht="16.5" spans="1:2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5"/>
      <c r="O115" s="25"/>
      <c r="P115" s="25"/>
      <c r="Q115" s="25"/>
      <c r="R115" s="25"/>
      <c r="S115" s="23"/>
      <c r="T115" s="23"/>
      <c r="U115" s="23"/>
      <c r="V115" s="23"/>
      <c r="W115" s="23"/>
    </row>
    <row r="116" ht="16.5" spans="1:2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5"/>
      <c r="O116" s="25"/>
      <c r="P116" s="25"/>
      <c r="Q116" s="25"/>
      <c r="R116" s="25"/>
      <c r="S116" s="23"/>
      <c r="T116" s="23"/>
      <c r="U116" s="23"/>
      <c r="V116" s="23"/>
      <c r="W116" s="23"/>
    </row>
    <row r="117" ht="16.5" spans="1:2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  <c r="S117" s="23"/>
      <c r="T117" s="23"/>
      <c r="U117" s="23"/>
      <c r="V117" s="23"/>
      <c r="W117" s="23"/>
    </row>
    <row r="118" ht="16.5" spans="1:2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  <c r="S118" s="23"/>
      <c r="T118" s="23"/>
      <c r="U118" s="23"/>
      <c r="V118" s="23"/>
      <c r="W118" s="23"/>
    </row>
    <row r="119" ht="16.5" spans="1:2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  <c r="S119" s="23"/>
      <c r="T119" s="23"/>
      <c r="U119" s="23"/>
      <c r="V119" s="23"/>
      <c r="W119" s="23"/>
    </row>
    <row r="120" ht="16.5" spans="1:2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  <c r="S120" s="23"/>
      <c r="T120" s="23"/>
      <c r="U120" s="23"/>
      <c r="V120" s="23"/>
      <c r="W120" s="23"/>
    </row>
    <row r="121" ht="16.5" spans="1:2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  <c r="S121" s="23"/>
      <c r="T121" s="23"/>
      <c r="U121" s="23"/>
      <c r="V121" s="23"/>
      <c r="W121" s="23"/>
    </row>
    <row r="122" ht="16.5" spans="1:2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  <c r="S122" s="23"/>
      <c r="T122" s="23"/>
      <c r="U122" s="23"/>
      <c r="V122" s="23"/>
      <c r="W122" s="23"/>
    </row>
    <row r="123" ht="16.5" spans="1: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  <c r="S123" s="23"/>
      <c r="T123" s="23"/>
      <c r="U123" s="23"/>
      <c r="V123" s="23"/>
      <c r="W123" s="23"/>
    </row>
    <row r="124" ht="16.5" spans="1:2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  <c r="S124" s="23"/>
      <c r="T124" s="23"/>
      <c r="U124" s="23"/>
      <c r="V124" s="23"/>
      <c r="W124" s="23"/>
    </row>
    <row r="125" ht="16.5" spans="1:2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  <c r="S125" s="23"/>
      <c r="T125" s="23"/>
      <c r="U125" s="23"/>
      <c r="V125" s="23"/>
      <c r="W125" s="23"/>
    </row>
    <row r="126" ht="16.5" spans="1:2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  <c r="S126" s="23"/>
      <c r="T126" s="23"/>
      <c r="U126" s="23"/>
      <c r="V126" s="23"/>
      <c r="W126" s="23"/>
    </row>
    <row r="127" ht="16.5" spans="1:2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  <c r="S127" s="23"/>
      <c r="T127" s="23"/>
      <c r="U127" s="23"/>
      <c r="V127" s="23"/>
      <c r="W127" s="23"/>
    </row>
    <row r="128" ht="16.5" spans="1:2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  <c r="S128" s="23"/>
      <c r="T128" s="23"/>
      <c r="U128" s="23"/>
      <c r="V128" s="23"/>
      <c r="W128" s="23"/>
    </row>
    <row r="129" ht="16.5" spans="1:2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  <c r="S129" s="23"/>
      <c r="T129" s="23"/>
      <c r="U129" s="23"/>
      <c r="V129" s="23"/>
      <c r="W129" s="23"/>
    </row>
    <row r="130" ht="16.5" spans="1:2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  <c r="S130" s="23"/>
      <c r="T130" s="23"/>
      <c r="U130" s="23"/>
      <c r="V130" s="23"/>
      <c r="W130" s="23"/>
    </row>
    <row r="131" ht="16.5" spans="1:2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  <c r="S131" s="23"/>
      <c r="T131" s="23"/>
      <c r="U131" s="23"/>
      <c r="V131" s="23"/>
      <c r="W131" s="23"/>
    </row>
    <row r="132" ht="16.5" spans="1:2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  <c r="S132" s="23"/>
      <c r="T132" s="23"/>
      <c r="U132" s="23"/>
      <c r="V132" s="23"/>
      <c r="W132" s="23"/>
    </row>
    <row r="133" ht="16.5" spans="1:2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  <c r="S133" s="23"/>
      <c r="T133" s="23"/>
      <c r="U133" s="23"/>
      <c r="V133" s="23"/>
      <c r="W133" s="23"/>
    </row>
    <row r="134" ht="16.5" spans="1:2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  <c r="S134" s="23"/>
      <c r="T134" s="23"/>
      <c r="U134" s="23"/>
      <c r="V134" s="23"/>
      <c r="W134" s="23"/>
    </row>
    <row r="135" ht="16.5" spans="1:2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  <c r="S135" s="23"/>
      <c r="T135" s="23"/>
      <c r="U135" s="23"/>
      <c r="V135" s="23"/>
      <c r="W135" s="23"/>
    </row>
    <row r="136" ht="16.5" spans="1:2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  <c r="S136" s="23"/>
      <c r="T136" s="23"/>
      <c r="U136" s="23"/>
      <c r="V136" s="23"/>
      <c r="W136" s="23"/>
    </row>
    <row r="137" ht="16.5" spans="1:2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  <c r="S137" s="23"/>
      <c r="T137" s="23"/>
      <c r="U137" s="23"/>
      <c r="V137" s="23"/>
      <c r="W137" s="23"/>
    </row>
    <row r="138" ht="16.5" spans="1:2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  <c r="S138" s="23"/>
      <c r="T138" s="23"/>
      <c r="U138" s="23"/>
      <c r="V138" s="23"/>
      <c r="W138" s="23"/>
    </row>
    <row r="139" ht="16.5" spans="1:2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  <c r="S139" s="23"/>
      <c r="T139" s="23"/>
      <c r="U139" s="23"/>
      <c r="V139" s="23"/>
      <c r="W139" s="23"/>
    </row>
    <row r="140" ht="16.5" spans="1:2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  <c r="S140" s="23"/>
      <c r="T140" s="23"/>
      <c r="U140" s="23"/>
      <c r="V140" s="23"/>
      <c r="W140" s="23"/>
    </row>
    <row r="141" ht="16.5" spans="1:2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  <c r="S141" s="23"/>
      <c r="T141" s="23"/>
      <c r="U141" s="23"/>
      <c r="V141" s="23"/>
      <c r="W141" s="23"/>
    </row>
    <row r="142" ht="16.5" spans="1:2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  <c r="S142" s="23"/>
      <c r="T142" s="23"/>
      <c r="U142" s="23"/>
      <c r="V142" s="23"/>
      <c r="W142" s="23"/>
    </row>
    <row r="143" ht="16.5" spans="1:2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  <c r="S143" s="23"/>
      <c r="T143" s="23"/>
      <c r="U143" s="23"/>
      <c r="V143" s="23"/>
      <c r="W143" s="23"/>
    </row>
    <row r="144" ht="16.5" spans="1:2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  <c r="S144" s="23"/>
      <c r="T144" s="23"/>
      <c r="U144" s="23"/>
      <c r="V144" s="23"/>
      <c r="W144" s="23"/>
    </row>
    <row r="145" ht="16.5" spans="1:2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  <c r="S145" s="23"/>
      <c r="T145" s="23"/>
      <c r="U145" s="23"/>
      <c r="V145" s="23"/>
      <c r="W145" s="23"/>
    </row>
    <row r="146" ht="16.5" spans="1:2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  <c r="S146" s="23"/>
      <c r="T146" s="23"/>
      <c r="U146" s="23"/>
      <c r="V146" s="23"/>
      <c r="W146" s="23"/>
    </row>
    <row r="147" ht="16.5" spans="1:2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  <c r="S147" s="23"/>
      <c r="T147" s="23"/>
      <c r="U147" s="23"/>
      <c r="V147" s="23"/>
      <c r="W147" s="23"/>
    </row>
    <row r="148" ht="16.5" spans="1:2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  <c r="S148" s="23"/>
      <c r="T148" s="23"/>
      <c r="U148" s="23"/>
      <c r="V148" s="23"/>
      <c r="W148" s="23"/>
    </row>
    <row r="149" ht="16.5" spans="1:2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  <c r="S149" s="23"/>
      <c r="T149" s="23"/>
      <c r="U149" s="23"/>
      <c r="V149" s="23"/>
      <c r="W149" s="23"/>
    </row>
    <row r="150" ht="16.5" spans="1:2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  <c r="S150" s="23"/>
      <c r="T150" s="23"/>
      <c r="U150" s="23"/>
      <c r="V150" s="23"/>
      <c r="W150" s="23"/>
    </row>
    <row r="151" ht="16.5" spans="1:2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  <c r="S151" s="23"/>
      <c r="T151" s="23"/>
      <c r="U151" s="23"/>
      <c r="V151" s="23"/>
      <c r="W151" s="23"/>
    </row>
    <row r="152" ht="16.5" spans="1:2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  <c r="S152" s="23"/>
      <c r="T152" s="23"/>
      <c r="U152" s="23"/>
      <c r="V152" s="23"/>
      <c r="W152" s="23"/>
    </row>
    <row r="153" ht="16.5" spans="1:2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  <c r="S153" s="23"/>
      <c r="T153" s="23"/>
      <c r="U153" s="23"/>
      <c r="V153" s="23"/>
      <c r="W153" s="23"/>
    </row>
    <row r="154" ht="16.5" spans="1:2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  <c r="S154" s="23"/>
      <c r="T154" s="23"/>
      <c r="U154" s="23"/>
      <c r="V154" s="23"/>
      <c r="W154" s="23"/>
    </row>
    <row r="155" ht="16.5" spans="1:2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  <c r="S155" s="23"/>
      <c r="T155" s="23"/>
      <c r="U155" s="23"/>
      <c r="V155" s="23"/>
      <c r="W155" s="23"/>
    </row>
    <row r="156" ht="16.5" spans="1:2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  <c r="S156" s="23"/>
      <c r="T156" s="23"/>
      <c r="U156" s="23"/>
      <c r="V156" s="23"/>
      <c r="W156" s="23"/>
    </row>
    <row r="157" ht="16.5" spans="1:2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  <c r="S157" s="23"/>
      <c r="T157" s="23"/>
      <c r="U157" s="23"/>
      <c r="V157" s="23"/>
      <c r="W157" s="23"/>
    </row>
    <row r="158" ht="16.5" spans="1:2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  <c r="S158" s="23"/>
      <c r="T158" s="23"/>
      <c r="U158" s="23"/>
      <c r="V158" s="23"/>
      <c r="W158" s="23"/>
    </row>
    <row r="159" ht="16.5" spans="1:2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  <c r="S159" s="23"/>
      <c r="T159" s="23"/>
      <c r="U159" s="23"/>
      <c r="V159" s="23"/>
      <c r="W159" s="23"/>
    </row>
    <row r="160" ht="16.5" spans="1:2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  <c r="S160" s="23"/>
      <c r="T160" s="23"/>
      <c r="U160" s="23"/>
      <c r="V160" s="23"/>
      <c r="W160" s="23"/>
    </row>
    <row r="161" ht="16.5" spans="1:2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  <c r="S161" s="23"/>
      <c r="T161" s="23"/>
      <c r="U161" s="23"/>
      <c r="V161" s="23"/>
      <c r="W161" s="23"/>
    </row>
    <row r="162" ht="16.5" spans="1:2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  <c r="S162" s="23"/>
      <c r="T162" s="23"/>
      <c r="U162" s="23"/>
      <c r="V162" s="23"/>
      <c r="W162" s="23"/>
    </row>
    <row r="163" ht="16.5" spans="1:2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3"/>
      <c r="T174" s="23"/>
      <c r="U174" s="23"/>
      <c r="V174" s="23"/>
      <c r="W174" s="23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3"/>
      <c r="T175" s="23"/>
      <c r="U175" s="23"/>
      <c r="V175" s="23"/>
      <c r="W175" s="23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3"/>
      <c r="T176" s="23"/>
      <c r="U176" s="23"/>
      <c r="V176" s="23"/>
      <c r="W176" s="23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10" t="s">
        <v>194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118</v>
      </c>
      <c r="K2" s="12" t="s">
        <v>119</v>
      </c>
      <c r="L2" s="12" t="s">
        <v>120</v>
      </c>
      <c r="M2" s="12" t="s">
        <v>121</v>
      </c>
      <c r="N2" s="12" t="s">
        <v>122</v>
      </c>
      <c r="O2" s="12" t="s">
        <v>123</v>
      </c>
      <c r="P2" s="12" t="s">
        <v>124</v>
      </c>
      <c r="Q2" s="12" t="s">
        <v>125</v>
      </c>
      <c r="R2" s="12" t="s">
        <v>126</v>
      </c>
    </row>
    <row r="3" ht="20.25" spans="1:18">
      <c r="A3" s="5" t="s">
        <v>195</v>
      </c>
      <c r="B3" s="5" t="s">
        <v>196</v>
      </c>
      <c r="C3" s="5">
        <v>118006.344</v>
      </c>
      <c r="D3" s="5">
        <v>125577.391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0.181</v>
      </c>
      <c r="K3" s="13">
        <v>1</v>
      </c>
      <c r="L3" s="13">
        <v>1</v>
      </c>
      <c r="M3" s="13">
        <v>0</v>
      </c>
      <c r="N3" s="13">
        <v>0</v>
      </c>
      <c r="O3" s="13">
        <v>0</v>
      </c>
      <c r="P3" s="13">
        <v>43.449</v>
      </c>
      <c r="Q3" s="13">
        <v>0</v>
      </c>
      <c r="R3" s="13">
        <v>0</v>
      </c>
    </row>
    <row r="4" ht="20.25" spans="1:18">
      <c r="A4" s="5" t="s">
        <v>197</v>
      </c>
      <c r="B4" s="5" t="s">
        <v>198</v>
      </c>
      <c r="C4" s="5">
        <v>12521.319</v>
      </c>
      <c r="D4" s="5">
        <v>13354.173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0.387</v>
      </c>
      <c r="K4" s="13">
        <v>1</v>
      </c>
      <c r="L4" s="13">
        <v>1</v>
      </c>
      <c r="M4" s="13">
        <v>-1</v>
      </c>
      <c r="N4" s="13">
        <v>1</v>
      </c>
      <c r="O4" s="13">
        <v>0</v>
      </c>
      <c r="P4" s="13">
        <v>10.454</v>
      </c>
      <c r="Q4" s="13">
        <v>0</v>
      </c>
      <c r="R4" s="13">
        <v>0</v>
      </c>
    </row>
    <row r="5" ht="20.25" spans="1:18">
      <c r="A5" s="5" t="s">
        <v>199</v>
      </c>
      <c r="B5" s="5" t="s">
        <v>200</v>
      </c>
      <c r="C5" s="5">
        <v>5511.909</v>
      </c>
      <c r="D5" s="5">
        <v>6296.255</v>
      </c>
      <c r="E5" s="5">
        <v>0</v>
      </c>
      <c r="F5" s="5">
        <v>1</v>
      </c>
      <c r="G5" s="7">
        <v>0</v>
      </c>
      <c r="H5" s="7">
        <v>0</v>
      </c>
      <c r="I5" s="7">
        <v>0</v>
      </c>
      <c r="J5" s="7">
        <v>0.056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4.066</v>
      </c>
      <c r="Q5" s="13">
        <v>0</v>
      </c>
      <c r="R5" s="13">
        <v>1</v>
      </c>
    </row>
    <row r="6" ht="20.25" spans="1:18">
      <c r="A6" s="8" t="s">
        <v>201</v>
      </c>
      <c r="B6" s="8" t="s">
        <v>202</v>
      </c>
      <c r="C6" s="8">
        <v>9153.341</v>
      </c>
      <c r="D6" s="8">
        <v>12122.525</v>
      </c>
      <c r="E6" s="8">
        <v>0</v>
      </c>
      <c r="F6" s="8">
        <v>0</v>
      </c>
      <c r="G6" s="8">
        <v>0</v>
      </c>
      <c r="H6" s="8">
        <v>1</v>
      </c>
      <c r="I6" s="6">
        <v>12.079</v>
      </c>
      <c r="J6" s="6">
        <v>33.614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2.106</v>
      </c>
      <c r="Q6" s="13">
        <v>0</v>
      </c>
      <c r="R6" s="13">
        <v>0</v>
      </c>
    </row>
    <row r="7" ht="20.25" spans="1:18">
      <c r="A7" s="8" t="s">
        <v>203</v>
      </c>
      <c r="B7" s="8" t="s">
        <v>204</v>
      </c>
      <c r="C7" s="8">
        <v>20493.254</v>
      </c>
      <c r="D7" s="8">
        <v>21641.924</v>
      </c>
      <c r="E7" s="8">
        <v>0</v>
      </c>
      <c r="F7" s="8">
        <v>0</v>
      </c>
      <c r="G7" s="8">
        <v>0</v>
      </c>
      <c r="H7" s="8">
        <v>1</v>
      </c>
      <c r="I7" s="6">
        <v>2.36</v>
      </c>
      <c r="J7" s="6">
        <v>7.542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21.353</v>
      </c>
      <c r="Q7" s="13">
        <v>0</v>
      </c>
      <c r="R7" s="13">
        <v>0</v>
      </c>
    </row>
    <row r="8" ht="20.25" spans="1:18">
      <c r="A8" s="8" t="s">
        <v>205</v>
      </c>
      <c r="B8" s="8" t="s">
        <v>206</v>
      </c>
      <c r="C8" s="8">
        <v>78374.242</v>
      </c>
      <c r="D8" s="8">
        <v>87625.797</v>
      </c>
      <c r="E8" s="8">
        <v>0</v>
      </c>
      <c r="F8" s="8">
        <v>0</v>
      </c>
      <c r="G8" s="8">
        <v>0</v>
      </c>
      <c r="H8" s="8">
        <v>1</v>
      </c>
      <c r="I8" s="6">
        <v>5.146</v>
      </c>
      <c r="J8" s="6">
        <v>15.161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161.227</v>
      </c>
      <c r="Q8" s="13">
        <v>0</v>
      </c>
      <c r="R8" s="13">
        <v>0</v>
      </c>
    </row>
    <row r="9" ht="20.25" spans="1:18">
      <c r="A9" s="8" t="s">
        <v>207</v>
      </c>
      <c r="B9" s="8" t="s">
        <v>208</v>
      </c>
      <c r="C9" s="8">
        <v>265877</v>
      </c>
      <c r="D9" s="8">
        <v>294402</v>
      </c>
      <c r="E9" s="8">
        <v>0</v>
      </c>
      <c r="F9" s="8">
        <v>0</v>
      </c>
      <c r="G9" s="8">
        <v>0</v>
      </c>
      <c r="H9" s="8">
        <v>1</v>
      </c>
      <c r="I9" s="6">
        <v>6.997</v>
      </c>
      <c r="J9" s="6">
        <v>16.008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159.016</v>
      </c>
      <c r="Q9" s="13">
        <v>0</v>
      </c>
      <c r="R9" s="13">
        <v>0</v>
      </c>
    </row>
    <row r="10" ht="20.25" spans="1:18">
      <c r="A10" s="8" t="s">
        <v>209</v>
      </c>
      <c r="B10" s="8" t="s">
        <v>210</v>
      </c>
      <c r="C10" s="8">
        <v>21688.799</v>
      </c>
      <c r="D10" s="8">
        <v>22928.482</v>
      </c>
      <c r="E10" s="8">
        <v>0</v>
      </c>
      <c r="F10" s="8">
        <v>0</v>
      </c>
      <c r="G10" s="8">
        <v>0</v>
      </c>
      <c r="H10" s="8">
        <v>1</v>
      </c>
      <c r="I10" s="6">
        <v>0.592</v>
      </c>
      <c r="J10" s="6">
        <v>5.967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25.368</v>
      </c>
      <c r="Q10" s="13">
        <v>0</v>
      </c>
      <c r="R10" s="13">
        <v>0</v>
      </c>
    </row>
    <row r="11" ht="20.25" spans="1:18">
      <c r="A11" s="8" t="s">
        <v>211</v>
      </c>
      <c r="B11" s="8" t="s">
        <v>212</v>
      </c>
      <c r="C11" s="8">
        <v>8061.138</v>
      </c>
      <c r="D11" s="8">
        <v>9328.743</v>
      </c>
      <c r="E11" s="8">
        <v>0</v>
      </c>
      <c r="F11" s="8">
        <v>0</v>
      </c>
      <c r="G11" s="8">
        <v>0</v>
      </c>
      <c r="H11" s="8">
        <v>1</v>
      </c>
      <c r="I11" s="7">
        <v>3.219</v>
      </c>
      <c r="J11" s="7">
        <v>16.37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-6.281</v>
      </c>
      <c r="Q11" s="13">
        <v>0</v>
      </c>
      <c r="R11" s="13">
        <v>0</v>
      </c>
    </row>
    <row r="12" ht="20.25" spans="1:18">
      <c r="A12" s="8" t="s">
        <v>213</v>
      </c>
      <c r="B12" s="8" t="s">
        <v>214</v>
      </c>
      <c r="C12" s="8">
        <v>68251.227</v>
      </c>
      <c r="D12" s="8">
        <v>77681.711</v>
      </c>
      <c r="E12" s="8">
        <v>0</v>
      </c>
      <c r="F12" s="8">
        <v>0</v>
      </c>
      <c r="G12" s="8">
        <v>0</v>
      </c>
      <c r="H12" s="8">
        <v>1</v>
      </c>
      <c r="I12" s="7">
        <v>6.227</v>
      </c>
      <c r="J12" s="7">
        <v>17.611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93.569</v>
      </c>
      <c r="Q12" s="13">
        <v>0</v>
      </c>
      <c r="R12" s="13">
        <v>0</v>
      </c>
    </row>
    <row r="13" ht="20.25" spans="1:18">
      <c r="A13" s="9" t="s">
        <v>215</v>
      </c>
      <c r="B13" s="9" t="s">
        <v>216</v>
      </c>
      <c r="C13" s="9">
        <v>2767.4</v>
      </c>
      <c r="D13" s="9">
        <v>3356.976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-0.043</v>
      </c>
      <c r="Q13" s="13">
        <v>0</v>
      </c>
      <c r="R13" s="13">
        <v>0</v>
      </c>
    </row>
    <row r="14" ht="20.25" spans="1:18">
      <c r="A14" s="9" t="s">
        <v>217</v>
      </c>
      <c r="B14" s="9" t="s">
        <v>218</v>
      </c>
      <c r="C14" s="9">
        <v>3099.484</v>
      </c>
      <c r="D14" s="9">
        <v>3462.882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-0.001</v>
      </c>
      <c r="Q14" s="13">
        <v>0</v>
      </c>
      <c r="R14" s="13">
        <v>0</v>
      </c>
    </row>
    <row r="15" ht="20.25" spans="1:18">
      <c r="A15" s="9" t="s">
        <v>219</v>
      </c>
      <c r="B15" s="9" t="s">
        <v>220</v>
      </c>
      <c r="C15" s="9">
        <v>2582.867</v>
      </c>
      <c r="D15" s="9">
        <v>2985.537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3.739</v>
      </c>
      <c r="Q15" s="13">
        <v>0</v>
      </c>
      <c r="R15" s="13">
        <v>1</v>
      </c>
    </row>
    <row r="16" ht="20.25" spans="1:18">
      <c r="A16" s="9" t="s">
        <v>221</v>
      </c>
      <c r="B16" s="9" t="s">
        <v>222</v>
      </c>
      <c r="C16" s="9">
        <v>4114.021</v>
      </c>
      <c r="D16" s="9">
        <v>4349.553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-8.071</v>
      </c>
      <c r="Q16" s="13">
        <v>0</v>
      </c>
      <c r="R16" s="13">
        <v>-1</v>
      </c>
    </row>
    <row r="17" ht="20.25" spans="1:18">
      <c r="A17" s="9" t="s">
        <v>223</v>
      </c>
      <c r="B17" s="9" t="s">
        <v>224</v>
      </c>
      <c r="C17" s="9">
        <v>3966.527</v>
      </c>
      <c r="D17" s="9">
        <v>4532.004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-8.76</v>
      </c>
      <c r="Q17" s="13">
        <v>0</v>
      </c>
      <c r="R17" s="13">
        <v>0</v>
      </c>
    </row>
    <row r="18" ht="20.25" spans="1:18">
      <c r="A18" s="9" t="s">
        <v>225</v>
      </c>
      <c r="B18" s="9" t="s">
        <v>226</v>
      </c>
      <c r="C18" s="9">
        <v>1264.413</v>
      </c>
      <c r="D18" s="9">
        <v>1355.101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-0.329</v>
      </c>
      <c r="Q18" s="13">
        <v>0</v>
      </c>
      <c r="R18" s="13">
        <v>0</v>
      </c>
    </row>
    <row r="19" ht="20.25" spans="1:18">
      <c r="A19" s="9" t="s">
        <v>227</v>
      </c>
      <c r="B19" s="9" t="s">
        <v>228</v>
      </c>
      <c r="C19" s="9">
        <v>3137.647</v>
      </c>
      <c r="D19" s="9">
        <v>3802.811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0</v>
      </c>
      <c r="M19" s="13">
        <v>0</v>
      </c>
      <c r="N19" s="13">
        <v>-1</v>
      </c>
      <c r="O19" s="13">
        <v>0</v>
      </c>
      <c r="P19" s="13">
        <v>-2.779</v>
      </c>
      <c r="Q19" s="13">
        <v>0</v>
      </c>
      <c r="R19" s="13">
        <v>0</v>
      </c>
    </row>
    <row r="20" ht="20.25" spans="1:18">
      <c r="A20" s="9" t="s">
        <v>229</v>
      </c>
      <c r="B20" s="9" t="s">
        <v>230</v>
      </c>
      <c r="C20" s="9">
        <v>1118.19</v>
      </c>
      <c r="D20" s="9">
        <v>1463.934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-3.264</v>
      </c>
      <c r="Q20" s="13">
        <v>0</v>
      </c>
      <c r="R20" s="13">
        <v>0</v>
      </c>
    </row>
    <row r="21" ht="20.25" spans="1:18">
      <c r="A21" s="9" t="s">
        <v>231</v>
      </c>
      <c r="B21" s="9" t="s">
        <v>232</v>
      </c>
      <c r="C21" s="9">
        <v>6859.891</v>
      </c>
      <c r="D21" s="9">
        <v>7449.912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-12.884</v>
      </c>
      <c r="Q21" s="13">
        <v>0</v>
      </c>
      <c r="R21" s="13">
        <v>-1</v>
      </c>
    </row>
    <row r="22" ht="20.25" spans="1:18">
      <c r="A22" s="9" t="s">
        <v>233</v>
      </c>
      <c r="B22" s="9" t="s">
        <v>234</v>
      </c>
      <c r="C22" s="9">
        <v>791.144</v>
      </c>
      <c r="D22" s="9">
        <v>883.187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0</v>
      </c>
      <c r="M22" s="13">
        <v>0</v>
      </c>
      <c r="N22" s="13">
        <v>-1</v>
      </c>
      <c r="O22" s="13">
        <v>0</v>
      </c>
      <c r="P22" s="13">
        <v>-0.072</v>
      </c>
      <c r="Q22" s="13">
        <v>0</v>
      </c>
      <c r="R22" s="13">
        <v>0</v>
      </c>
    </row>
    <row r="23" ht="20.25" spans="1:18">
      <c r="A23" s="9" t="s">
        <v>235</v>
      </c>
      <c r="B23" s="9" t="s">
        <v>236</v>
      </c>
      <c r="C23" s="9">
        <v>12065.94</v>
      </c>
      <c r="D23" s="9">
        <v>15374.276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0</v>
      </c>
      <c r="P23" s="13">
        <v>-6.281</v>
      </c>
      <c r="Q23" s="13">
        <v>0</v>
      </c>
      <c r="R23" s="13">
        <v>0</v>
      </c>
    </row>
    <row r="24" ht="20.25" spans="1:18">
      <c r="A24" s="9" t="s">
        <v>237</v>
      </c>
      <c r="B24" s="9" t="s">
        <v>238</v>
      </c>
      <c r="C24" s="9">
        <v>6530.345</v>
      </c>
      <c r="D24" s="9">
        <v>7157.615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-7.258</v>
      </c>
      <c r="Q24" s="13">
        <v>0</v>
      </c>
      <c r="R24" s="13">
        <v>-1</v>
      </c>
    </row>
    <row r="25" ht="20.25" spans="1:18">
      <c r="A25" s="9" t="s">
        <v>239</v>
      </c>
      <c r="B25" s="9" t="s">
        <v>240</v>
      </c>
      <c r="C25" s="9">
        <v>4616.145</v>
      </c>
      <c r="D25" s="9">
        <v>5271.731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0</v>
      </c>
      <c r="L25" s="13">
        <v>2</v>
      </c>
      <c r="M25" s="13">
        <v>0</v>
      </c>
      <c r="N25" s="13">
        <v>-1</v>
      </c>
      <c r="O25" s="13">
        <v>0</v>
      </c>
      <c r="P25" s="13">
        <v>-7.471</v>
      </c>
      <c r="Q25" s="13">
        <v>0</v>
      </c>
      <c r="R25" s="13">
        <v>0</v>
      </c>
    </row>
    <row r="26" ht="20.25" spans="1:18">
      <c r="A26" s="9" t="s">
        <v>241</v>
      </c>
      <c r="B26" s="9" t="s">
        <v>242</v>
      </c>
      <c r="C26" s="9">
        <v>9793.364</v>
      </c>
      <c r="D26" s="9">
        <v>11727.727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14.084</v>
      </c>
      <c r="Q26" s="13">
        <v>0</v>
      </c>
      <c r="R26" s="13">
        <v>0</v>
      </c>
    </row>
    <row r="27" ht="20.25" spans="1:18">
      <c r="A27" s="9" t="s">
        <v>243</v>
      </c>
      <c r="B27" s="9" t="s">
        <v>244</v>
      </c>
      <c r="C27" s="9">
        <v>1057.473</v>
      </c>
      <c r="D27" s="9">
        <v>1399.4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0</v>
      </c>
      <c r="M27" s="13">
        <v>0</v>
      </c>
      <c r="N27" s="13">
        <v>-1</v>
      </c>
      <c r="O27" s="13">
        <v>0</v>
      </c>
      <c r="P27" s="13">
        <v>-0.697</v>
      </c>
      <c r="Q27" s="13">
        <v>0</v>
      </c>
      <c r="R27" s="13">
        <v>0</v>
      </c>
    </row>
    <row r="28" ht="20.25" spans="1:18">
      <c r="A28" s="9" t="s">
        <v>245</v>
      </c>
      <c r="B28" s="9" t="s">
        <v>246</v>
      </c>
      <c r="C28" s="9">
        <v>2627.982</v>
      </c>
      <c r="D28" s="9">
        <v>3237.309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4">
        <v>2</v>
      </c>
      <c r="L28" s="13">
        <v>0</v>
      </c>
      <c r="M28" s="13">
        <v>1</v>
      </c>
      <c r="N28" s="13">
        <v>-1</v>
      </c>
      <c r="O28" s="13">
        <v>0</v>
      </c>
      <c r="P28" s="13">
        <v>7.748</v>
      </c>
      <c r="Q28" s="13">
        <v>0</v>
      </c>
      <c r="R28" s="13">
        <v>0</v>
      </c>
    </row>
    <row r="29" ht="20.25" spans="1:18">
      <c r="A29" s="9" t="s">
        <v>247</v>
      </c>
      <c r="B29" s="9" t="s">
        <v>248</v>
      </c>
      <c r="C29" s="9">
        <v>2159.945</v>
      </c>
      <c r="D29" s="9">
        <v>2519.483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4">
        <v>0</v>
      </c>
      <c r="L29" s="13">
        <v>1</v>
      </c>
      <c r="M29" s="13">
        <v>0</v>
      </c>
      <c r="N29" s="13">
        <v>0</v>
      </c>
      <c r="O29" s="13">
        <v>0</v>
      </c>
      <c r="P29" s="13">
        <v>-5.047</v>
      </c>
      <c r="Q29" s="13">
        <v>0</v>
      </c>
      <c r="R29" s="13">
        <v>-1</v>
      </c>
    </row>
    <row r="30" ht="20.25" spans="1:18">
      <c r="A30" s="9" t="s">
        <v>249</v>
      </c>
      <c r="B30" s="9" t="s">
        <v>250</v>
      </c>
      <c r="C30" s="9">
        <v>6017.413</v>
      </c>
      <c r="D30" s="9">
        <v>6662.194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0</v>
      </c>
      <c r="L30" s="13">
        <v>2</v>
      </c>
      <c r="M30" s="13">
        <v>0</v>
      </c>
      <c r="N30" s="13">
        <v>0</v>
      </c>
      <c r="O30" s="13">
        <v>0</v>
      </c>
      <c r="P30" s="13">
        <v>-9.619</v>
      </c>
      <c r="Q30" s="13">
        <v>0</v>
      </c>
      <c r="R30" s="13">
        <v>-1</v>
      </c>
    </row>
    <row r="31" ht="20.25" spans="1:18">
      <c r="A31" s="9" t="s">
        <v>251</v>
      </c>
      <c r="B31" s="9" t="s">
        <v>252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9" t="s">
        <v>253</v>
      </c>
      <c r="B32" s="9" t="s">
        <v>254</v>
      </c>
      <c r="C32" s="9">
        <v>1197.6</v>
      </c>
      <c r="D32" s="9">
        <v>1456.434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4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0.159</v>
      </c>
      <c r="Q32" s="13">
        <v>0</v>
      </c>
      <c r="R32" s="13">
        <v>0</v>
      </c>
    </row>
    <row r="33" ht="20.25" spans="1:18">
      <c r="A33" s="9" t="s">
        <v>255</v>
      </c>
      <c r="B33" s="9" t="s">
        <v>256</v>
      </c>
      <c r="C33" s="9">
        <v>2317.185</v>
      </c>
      <c r="D33" s="9">
        <v>2774.593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4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-3.377</v>
      </c>
      <c r="Q33" s="13">
        <v>0</v>
      </c>
      <c r="R33" s="13">
        <v>0</v>
      </c>
    </row>
    <row r="34" ht="20.25" spans="1:18">
      <c r="A34" s="9" t="s">
        <v>257</v>
      </c>
      <c r="B34" s="9" t="s">
        <v>258</v>
      </c>
      <c r="C34" s="9">
        <v>5387.073</v>
      </c>
      <c r="D34" s="9">
        <v>5716.589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4">
        <v>0</v>
      </c>
      <c r="L34" s="13">
        <v>2</v>
      </c>
      <c r="M34" s="13">
        <v>0</v>
      </c>
      <c r="N34" s="13">
        <v>-1</v>
      </c>
      <c r="O34" s="13">
        <v>0</v>
      </c>
      <c r="P34" s="13">
        <v>2.399</v>
      </c>
      <c r="Q34" s="13">
        <v>0</v>
      </c>
      <c r="R34" s="13">
        <v>0</v>
      </c>
    </row>
    <row r="35" ht="20.25" spans="1:18">
      <c r="A35" s="9" t="s">
        <v>259</v>
      </c>
      <c r="B35" s="9" t="s">
        <v>260</v>
      </c>
      <c r="C35" s="9">
        <v>967.581</v>
      </c>
      <c r="D35" s="9">
        <v>1188.864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9" t="s">
        <v>261</v>
      </c>
      <c r="B36" s="9" t="s">
        <v>262</v>
      </c>
      <c r="C36" s="9">
        <v>113.28</v>
      </c>
      <c r="D36" s="9">
        <v>118.645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4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-0.01</v>
      </c>
      <c r="Q36" s="13">
        <v>0</v>
      </c>
      <c r="R36" s="13">
        <v>0</v>
      </c>
    </row>
    <row r="37" ht="20.25" spans="1:18">
      <c r="A37" s="9" t="s">
        <v>263</v>
      </c>
      <c r="B37" s="9" t="s">
        <v>264</v>
      </c>
      <c r="C37" s="9">
        <v>3076.059</v>
      </c>
      <c r="D37" s="9">
        <v>3616.39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4">
        <v>0</v>
      </c>
      <c r="L37" s="13">
        <v>1</v>
      </c>
      <c r="M37" s="13">
        <v>0</v>
      </c>
      <c r="N37" s="13">
        <v>1</v>
      </c>
      <c r="O37" s="13">
        <v>0</v>
      </c>
      <c r="P37" s="13">
        <v>6.09</v>
      </c>
      <c r="Q37" s="13">
        <v>0</v>
      </c>
      <c r="R37" s="13">
        <v>0</v>
      </c>
    </row>
    <row r="38" ht="20.25" spans="1:18">
      <c r="A38" s="6" t="s">
        <v>265</v>
      </c>
      <c r="B38" s="6" t="s">
        <v>266</v>
      </c>
      <c r="C38" s="6">
        <v>19741.674</v>
      </c>
      <c r="D38" s="6">
        <v>21102.195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6.304</v>
      </c>
      <c r="K38" s="14">
        <v>3</v>
      </c>
      <c r="L38" s="13">
        <v>2</v>
      </c>
      <c r="M38" s="13">
        <v>0</v>
      </c>
      <c r="N38" s="13">
        <v>0</v>
      </c>
      <c r="O38" s="13">
        <v>0</v>
      </c>
      <c r="P38" s="13">
        <v>11.353</v>
      </c>
      <c r="Q38" s="13">
        <v>0</v>
      </c>
      <c r="R38" s="13">
        <v>0</v>
      </c>
    </row>
    <row r="39" ht="20.25" spans="1:18">
      <c r="A39" s="6" t="s">
        <v>267</v>
      </c>
      <c r="B39" s="6" t="s">
        <v>268</v>
      </c>
      <c r="C39" s="6">
        <v>783.024</v>
      </c>
      <c r="D39" s="6">
        <v>966.526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18.326</v>
      </c>
      <c r="K39" s="14">
        <v>4</v>
      </c>
      <c r="L39" s="13">
        <v>0</v>
      </c>
      <c r="M39" s="13">
        <v>0</v>
      </c>
      <c r="N39" s="13">
        <v>0</v>
      </c>
      <c r="O39" s="13">
        <v>0</v>
      </c>
      <c r="P39" s="13">
        <v>-0.111</v>
      </c>
      <c r="Q39" s="13">
        <v>0</v>
      </c>
      <c r="R39" s="13">
        <v>0</v>
      </c>
    </row>
    <row r="40" ht="20.25" spans="1:18">
      <c r="A40" s="6" t="s">
        <v>269</v>
      </c>
      <c r="B40" s="6" t="s">
        <v>270</v>
      </c>
      <c r="C40" s="6">
        <v>10346.583</v>
      </c>
      <c r="D40" s="6">
        <v>12051.626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0.561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-10.548</v>
      </c>
      <c r="Q40" s="13">
        <v>0</v>
      </c>
      <c r="R40" s="13">
        <v>0</v>
      </c>
    </row>
    <row r="41" ht="20.25" spans="1:18">
      <c r="A41" s="6" t="s">
        <v>271</v>
      </c>
      <c r="B41" s="6" t="s">
        <v>272</v>
      </c>
      <c r="C41" s="6">
        <v>3198.893</v>
      </c>
      <c r="D41" s="6">
        <v>3483.381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3.181</v>
      </c>
      <c r="K41" s="14">
        <v>1</v>
      </c>
      <c r="L41" s="13">
        <v>1</v>
      </c>
      <c r="M41" s="13">
        <v>0</v>
      </c>
      <c r="N41" s="13">
        <v>0</v>
      </c>
      <c r="O41" s="13">
        <v>0</v>
      </c>
      <c r="P41" s="13">
        <v>-3.978</v>
      </c>
      <c r="Q41" s="13">
        <v>0</v>
      </c>
      <c r="R41" s="13">
        <v>0</v>
      </c>
    </row>
    <row r="42" ht="20.25" spans="1:18">
      <c r="A42" s="6" t="s">
        <v>273</v>
      </c>
      <c r="B42" s="6" t="s">
        <v>274</v>
      </c>
      <c r="C42" s="6">
        <v>16566.256</v>
      </c>
      <c r="D42" s="6">
        <v>17580.131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4.269</v>
      </c>
      <c r="K42" s="14">
        <v>1</v>
      </c>
      <c r="L42" s="13">
        <v>2</v>
      </c>
      <c r="M42" s="13">
        <v>-1</v>
      </c>
      <c r="N42" s="13">
        <v>1</v>
      </c>
      <c r="O42" s="13">
        <v>0</v>
      </c>
      <c r="P42" s="13">
        <v>16.375</v>
      </c>
      <c r="Q42" s="13">
        <v>0</v>
      </c>
      <c r="R42" s="13">
        <v>0</v>
      </c>
    </row>
    <row r="43" ht="20.25" spans="1:18">
      <c r="A43" s="6" t="s">
        <v>275</v>
      </c>
      <c r="B43" s="6" t="s">
        <v>276</v>
      </c>
      <c r="C43" s="6">
        <v>3064.568</v>
      </c>
      <c r="D43" s="6">
        <v>3379.057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2.153</v>
      </c>
      <c r="K43" s="14">
        <v>1</v>
      </c>
      <c r="L43" s="13">
        <v>1</v>
      </c>
      <c r="M43" s="13">
        <v>0</v>
      </c>
      <c r="N43" s="13">
        <v>0</v>
      </c>
      <c r="O43" s="13">
        <v>0</v>
      </c>
      <c r="P43" s="13">
        <v>-6.912</v>
      </c>
      <c r="Q43" s="13">
        <v>0</v>
      </c>
      <c r="R43" s="13">
        <v>0</v>
      </c>
    </row>
    <row r="44" ht="20.25" spans="1:18">
      <c r="A44" s="6" t="s">
        <v>277</v>
      </c>
      <c r="B44" s="6" t="s">
        <v>278</v>
      </c>
      <c r="C44" s="6">
        <v>14716.003</v>
      </c>
      <c r="D44" s="6">
        <v>16428.592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2.284</v>
      </c>
      <c r="K44" s="14">
        <v>0</v>
      </c>
      <c r="L44" s="13">
        <v>1</v>
      </c>
      <c r="M44" s="13">
        <v>0</v>
      </c>
      <c r="N44" s="13">
        <v>0</v>
      </c>
      <c r="O44" s="13">
        <v>0</v>
      </c>
      <c r="P44" s="13">
        <v>-13.078</v>
      </c>
      <c r="Q44" s="13">
        <v>0</v>
      </c>
      <c r="R44" s="13">
        <v>0</v>
      </c>
    </row>
    <row r="45" ht="20.25" spans="1:18">
      <c r="A45" s="6" t="s">
        <v>279</v>
      </c>
      <c r="B45" s="6" t="s">
        <v>280</v>
      </c>
      <c r="C45" s="6">
        <v>5068.86</v>
      </c>
      <c r="D45" s="6">
        <v>5722.087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6.548</v>
      </c>
      <c r="K45" s="14">
        <v>2</v>
      </c>
      <c r="L45" s="13">
        <v>1</v>
      </c>
      <c r="M45" s="13">
        <v>0</v>
      </c>
      <c r="N45" s="13">
        <v>1</v>
      </c>
      <c r="O45" s="13">
        <v>0</v>
      </c>
      <c r="P45" s="13">
        <v>1.745</v>
      </c>
      <c r="Q45" s="13">
        <v>0</v>
      </c>
      <c r="R45" s="13">
        <v>0</v>
      </c>
    </row>
    <row r="46" ht="20.25" spans="1:18">
      <c r="A46" s="6" t="s">
        <v>281</v>
      </c>
      <c r="B46" s="6" t="s">
        <v>282</v>
      </c>
      <c r="C46" s="6">
        <v>3006.364</v>
      </c>
      <c r="D46" s="6">
        <v>3561.073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12.682</v>
      </c>
      <c r="K46" s="14">
        <v>4</v>
      </c>
      <c r="L46" s="13">
        <v>0</v>
      </c>
      <c r="M46" s="13">
        <v>0</v>
      </c>
      <c r="N46" s="13">
        <v>0</v>
      </c>
      <c r="O46" s="13">
        <v>0</v>
      </c>
      <c r="P46" s="13">
        <v>4.221</v>
      </c>
      <c r="Q46" s="13">
        <v>0</v>
      </c>
      <c r="R46" s="13">
        <v>0</v>
      </c>
    </row>
    <row r="47" ht="20.25" spans="1:18">
      <c r="A47" s="6" t="s">
        <v>283</v>
      </c>
      <c r="B47" s="6" t="s">
        <v>284</v>
      </c>
      <c r="C47" s="6">
        <v>3870.569</v>
      </c>
      <c r="D47" s="6">
        <v>4208.596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5.156</v>
      </c>
      <c r="K47" s="14">
        <v>2</v>
      </c>
      <c r="L47" s="13">
        <v>2</v>
      </c>
      <c r="M47" s="13">
        <v>1</v>
      </c>
      <c r="N47" s="13">
        <v>-1</v>
      </c>
      <c r="O47" s="13">
        <v>0</v>
      </c>
      <c r="P47" s="13">
        <v>-2.932</v>
      </c>
      <c r="Q47" s="13">
        <v>0</v>
      </c>
      <c r="R47" s="13">
        <v>0</v>
      </c>
    </row>
    <row r="48" ht="20.25" spans="1:18">
      <c r="A48" s="7" t="s">
        <v>285</v>
      </c>
      <c r="B48" s="7" t="s">
        <v>286</v>
      </c>
      <c r="C48" s="7">
        <v>3577.771</v>
      </c>
      <c r="D48" s="7">
        <v>3923.357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5.525</v>
      </c>
      <c r="K48" s="14">
        <v>3</v>
      </c>
      <c r="L48" s="13">
        <v>0</v>
      </c>
      <c r="M48" s="13">
        <v>-1</v>
      </c>
      <c r="N48" s="13">
        <v>1</v>
      </c>
      <c r="O48" s="13">
        <v>0</v>
      </c>
      <c r="P48" s="13">
        <v>1.862</v>
      </c>
      <c r="Q48" s="13">
        <v>0</v>
      </c>
      <c r="R48" s="13">
        <v>0</v>
      </c>
    </row>
    <row r="49" ht="20.25" spans="1:18">
      <c r="A49" s="7" t="s">
        <v>287</v>
      </c>
      <c r="B49" s="7" t="s">
        <v>288</v>
      </c>
      <c r="C49" s="7">
        <v>138.077</v>
      </c>
      <c r="D49" s="7">
        <v>157.552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5.782</v>
      </c>
      <c r="K49" s="14">
        <v>3</v>
      </c>
      <c r="L49" s="13">
        <v>0</v>
      </c>
      <c r="M49" s="13">
        <v>-1</v>
      </c>
      <c r="N49" s="13">
        <v>1</v>
      </c>
      <c r="O49" s="13">
        <v>0</v>
      </c>
      <c r="P49" s="13">
        <v>0.083</v>
      </c>
      <c r="Q49" s="13">
        <v>0</v>
      </c>
      <c r="R49" s="13">
        <v>0</v>
      </c>
    </row>
    <row r="50" ht="20.25" spans="1:18">
      <c r="A50" s="7" t="s">
        <v>289</v>
      </c>
      <c r="B50" s="7" t="s">
        <v>290</v>
      </c>
      <c r="C50" s="7">
        <v>2117.033</v>
      </c>
      <c r="D50" s="7">
        <v>2273.653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6.574</v>
      </c>
      <c r="K50" s="14">
        <v>4</v>
      </c>
      <c r="L50" s="13">
        <v>2</v>
      </c>
      <c r="M50" s="13">
        <v>0</v>
      </c>
      <c r="N50" s="13">
        <v>1</v>
      </c>
      <c r="O50" s="13">
        <v>0</v>
      </c>
      <c r="P50" s="13">
        <v>-3.734</v>
      </c>
      <c r="Q50" s="13">
        <v>0</v>
      </c>
      <c r="R50" s="13">
        <v>0</v>
      </c>
    </row>
    <row r="51" ht="20.25" spans="1:18">
      <c r="A51" s="7" t="s">
        <v>291</v>
      </c>
      <c r="B51" s="7" t="s">
        <v>292</v>
      </c>
      <c r="C51" s="7">
        <v>2405.213</v>
      </c>
      <c r="D51" s="7">
        <v>2612.064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5.641</v>
      </c>
      <c r="K51" s="14">
        <v>3</v>
      </c>
      <c r="L51" s="13">
        <v>1</v>
      </c>
      <c r="M51" s="13">
        <v>0</v>
      </c>
      <c r="N51" s="13">
        <v>1</v>
      </c>
      <c r="O51" s="13">
        <v>0</v>
      </c>
      <c r="P51" s="13">
        <v>-5.73</v>
      </c>
      <c r="Q51" s="13">
        <v>0</v>
      </c>
      <c r="R51" s="13">
        <v>0</v>
      </c>
    </row>
    <row r="52" ht="20.25" spans="1:18">
      <c r="A52" s="7" t="s">
        <v>293</v>
      </c>
      <c r="B52" s="7" t="s">
        <v>294</v>
      </c>
      <c r="C52" s="7">
        <v>6483.535</v>
      </c>
      <c r="D52" s="7">
        <v>7511.73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2.032</v>
      </c>
      <c r="K52" s="14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-5.915</v>
      </c>
      <c r="Q52" s="13">
        <v>0</v>
      </c>
      <c r="R52" s="13">
        <v>0</v>
      </c>
    </row>
    <row r="53" ht="20.25" spans="1:18">
      <c r="A53" s="7" t="s">
        <v>295</v>
      </c>
      <c r="B53" s="7" t="s">
        <v>296</v>
      </c>
      <c r="C53" s="7">
        <v>751.535</v>
      </c>
      <c r="D53" s="7">
        <v>822.233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3.957</v>
      </c>
      <c r="K53" s="14">
        <v>0</v>
      </c>
      <c r="L53" s="13">
        <v>1</v>
      </c>
      <c r="M53" s="13">
        <v>0</v>
      </c>
      <c r="N53" s="13">
        <v>-1</v>
      </c>
      <c r="O53" s="13">
        <v>0</v>
      </c>
      <c r="P53" s="13">
        <v>-1.482</v>
      </c>
      <c r="Q53" s="13">
        <v>0</v>
      </c>
      <c r="R53" s="13">
        <v>-1</v>
      </c>
    </row>
    <row r="54" ht="20.25" spans="1:18">
      <c r="A54" s="7" t="s">
        <v>297</v>
      </c>
      <c r="B54" s="7" t="s">
        <v>298</v>
      </c>
      <c r="C54" s="7">
        <v>1542.003</v>
      </c>
      <c r="D54" s="7">
        <v>1851.254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0.676</v>
      </c>
      <c r="K54" s="14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-8.02</v>
      </c>
      <c r="Q54" s="13">
        <v>0</v>
      </c>
      <c r="R54" s="13">
        <v>-1</v>
      </c>
    </row>
    <row r="55" ht="20.25" spans="1:18">
      <c r="A55" s="7" t="s">
        <v>299</v>
      </c>
      <c r="B55" s="7" t="s">
        <v>300</v>
      </c>
      <c r="C55" s="7">
        <v>2688.334</v>
      </c>
      <c r="D55" s="7">
        <v>2957.087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4.635</v>
      </c>
      <c r="K55" s="14">
        <v>1</v>
      </c>
      <c r="L55" s="13">
        <v>1</v>
      </c>
      <c r="M55" s="13">
        <v>0</v>
      </c>
      <c r="N55" s="13">
        <v>0</v>
      </c>
      <c r="O55" s="13">
        <v>0</v>
      </c>
      <c r="P55" s="13">
        <v>-2.005</v>
      </c>
      <c r="Q55" s="13">
        <v>0</v>
      </c>
      <c r="R55" s="13">
        <v>0</v>
      </c>
    </row>
    <row r="56" ht="20.25" spans="1:18">
      <c r="A56" s="7" t="s">
        <v>301</v>
      </c>
      <c r="B56" s="7" t="s">
        <v>302</v>
      </c>
      <c r="C56" s="7">
        <v>8588.26</v>
      </c>
      <c r="D56" s="7">
        <v>9697.782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2.295</v>
      </c>
      <c r="K56" s="14">
        <v>2</v>
      </c>
      <c r="L56" s="13">
        <v>1</v>
      </c>
      <c r="M56" s="13">
        <v>-1</v>
      </c>
      <c r="N56" s="13">
        <v>1</v>
      </c>
      <c r="O56" s="13">
        <v>0</v>
      </c>
      <c r="P56" s="13">
        <v>3.746</v>
      </c>
      <c r="Q56" s="13">
        <v>0</v>
      </c>
      <c r="R56" s="13">
        <v>0</v>
      </c>
    </row>
    <row r="57" ht="20.25" spans="1:18">
      <c r="A57" s="7" t="s">
        <v>303</v>
      </c>
      <c r="B57" s="7" t="s">
        <v>304</v>
      </c>
      <c r="C57" s="7">
        <v>3874.195</v>
      </c>
      <c r="D57" s="7">
        <v>4340.393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10.049</v>
      </c>
      <c r="K57" s="14">
        <v>3</v>
      </c>
      <c r="L57" s="13">
        <v>1</v>
      </c>
      <c r="M57" s="13">
        <v>0</v>
      </c>
      <c r="N57" s="13">
        <v>0</v>
      </c>
      <c r="O57" s="13">
        <v>0</v>
      </c>
      <c r="P57" s="13">
        <v>-1.412</v>
      </c>
      <c r="Q57" s="13">
        <v>0</v>
      </c>
      <c r="R57" s="13">
        <v>-1</v>
      </c>
    </row>
    <row r="58" ht="20.25" spans="1:18">
      <c r="A58" s="7" t="s">
        <v>305</v>
      </c>
      <c r="B58" s="7" t="s">
        <v>306</v>
      </c>
      <c r="C58" s="7">
        <v>3567.546</v>
      </c>
      <c r="D58" s="7">
        <v>3644.804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0.846</v>
      </c>
      <c r="K58" s="14">
        <v>4</v>
      </c>
      <c r="L58" s="13">
        <v>0</v>
      </c>
      <c r="M58" s="13">
        <v>0</v>
      </c>
      <c r="N58" s="13">
        <v>1</v>
      </c>
      <c r="O58" s="13">
        <v>0</v>
      </c>
      <c r="P58" s="13">
        <v>0.08</v>
      </c>
      <c r="Q58" s="13">
        <v>0</v>
      </c>
      <c r="R58" s="13">
        <v>0</v>
      </c>
    </row>
    <row r="59" ht="20.25" spans="1:18">
      <c r="A59" s="7" t="s">
        <v>307</v>
      </c>
      <c r="B59" s="7" t="s">
        <v>308</v>
      </c>
      <c r="C59" s="7">
        <v>7986.405</v>
      </c>
      <c r="D59" s="7">
        <v>8607.891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3.546</v>
      </c>
      <c r="K59" s="14">
        <v>3</v>
      </c>
      <c r="L59" s="13">
        <v>1</v>
      </c>
      <c r="M59" s="13">
        <v>0</v>
      </c>
      <c r="N59" s="13">
        <v>0</v>
      </c>
      <c r="O59" s="13">
        <v>0</v>
      </c>
      <c r="P59" s="13">
        <v>-3.452</v>
      </c>
      <c r="Q59" s="13">
        <v>0</v>
      </c>
      <c r="R59" s="13">
        <v>0</v>
      </c>
    </row>
    <row r="60" ht="20.25" spans="1:18">
      <c r="A60" s="7" t="s">
        <v>309</v>
      </c>
      <c r="B60" s="7" t="s">
        <v>310</v>
      </c>
      <c r="C60" s="7">
        <v>13240.028</v>
      </c>
      <c r="D60" s="7">
        <v>14371.004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3.498</v>
      </c>
      <c r="K60" s="14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-12.226</v>
      </c>
      <c r="Q60" s="13">
        <v>0</v>
      </c>
      <c r="R60" s="13">
        <v>0</v>
      </c>
    </row>
    <row r="61" ht="20.25" spans="1:18">
      <c r="A61" s="7" t="s">
        <v>311</v>
      </c>
      <c r="B61" s="7" t="s">
        <v>312</v>
      </c>
      <c r="C61" s="7">
        <v>19233.424</v>
      </c>
      <c r="D61" s="7">
        <v>20261.396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3.422</v>
      </c>
      <c r="K61" s="14">
        <v>4</v>
      </c>
      <c r="L61" s="13">
        <v>1</v>
      </c>
      <c r="M61" s="13">
        <v>0</v>
      </c>
      <c r="N61" s="13">
        <v>0</v>
      </c>
      <c r="O61" s="13">
        <v>0</v>
      </c>
      <c r="P61" s="13">
        <v>-14.551</v>
      </c>
      <c r="Q61" s="13">
        <v>0</v>
      </c>
      <c r="R61" s="13">
        <v>0</v>
      </c>
    </row>
    <row r="62" ht="20.25" spans="1:18">
      <c r="A62" s="7" t="s">
        <v>313</v>
      </c>
      <c r="B62" s="7" t="s">
        <v>314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7" t="s">
        <v>315</v>
      </c>
      <c r="B63" s="7" t="s">
        <v>316</v>
      </c>
      <c r="C63" s="7">
        <v>9336.137</v>
      </c>
      <c r="D63" s="7">
        <v>10304.982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2.92</v>
      </c>
      <c r="K63" s="14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-6.239</v>
      </c>
      <c r="Q63" s="13">
        <v>0</v>
      </c>
      <c r="R63" s="13">
        <v>0</v>
      </c>
    </row>
    <row r="64" ht="20.25" spans="1:18">
      <c r="A64" s="7" t="s">
        <v>317</v>
      </c>
      <c r="B64" s="7" t="s">
        <v>318</v>
      </c>
      <c r="C64" s="7">
        <v>6132.224</v>
      </c>
      <c r="D64" s="7">
        <v>6650.314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1.284</v>
      </c>
      <c r="K64" s="14">
        <v>0</v>
      </c>
      <c r="L64" s="13">
        <v>1</v>
      </c>
      <c r="M64" s="13">
        <v>0</v>
      </c>
      <c r="N64" s="13">
        <v>0</v>
      </c>
      <c r="O64" s="13">
        <v>0</v>
      </c>
      <c r="P64" s="13">
        <v>-7.424</v>
      </c>
      <c r="Q64" s="13">
        <v>-1</v>
      </c>
      <c r="R64" s="13">
        <v>-1</v>
      </c>
    </row>
    <row r="65" ht="20.25" spans="1:18">
      <c r="A65" s="7" t="s">
        <v>319</v>
      </c>
      <c r="B65" s="7" t="s">
        <v>320</v>
      </c>
      <c r="C65" s="7">
        <v>7725.019</v>
      </c>
      <c r="D65" s="7">
        <v>8168.832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4.346</v>
      </c>
      <c r="K65" s="14">
        <v>2</v>
      </c>
      <c r="L65" s="13">
        <v>0</v>
      </c>
      <c r="M65" s="13">
        <v>0</v>
      </c>
      <c r="N65" s="13">
        <v>0</v>
      </c>
      <c r="O65" s="13">
        <v>0</v>
      </c>
      <c r="P65" s="13">
        <v>-9.428</v>
      </c>
      <c r="Q65" s="13">
        <v>0</v>
      </c>
      <c r="R65" s="13">
        <v>0</v>
      </c>
    </row>
    <row r="66" ht="20.25" spans="1:18">
      <c r="A66" s="7" t="s">
        <v>321</v>
      </c>
      <c r="B66" s="7" t="s">
        <v>322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7" t="s">
        <v>323</v>
      </c>
      <c r="B67" s="7" t="s">
        <v>324</v>
      </c>
      <c r="C67" s="7">
        <v>5639.797</v>
      </c>
      <c r="D67" s="7">
        <v>6144.815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1.711</v>
      </c>
      <c r="K67" s="14">
        <v>0</v>
      </c>
      <c r="L67" s="13">
        <v>1</v>
      </c>
      <c r="M67" s="13">
        <v>0</v>
      </c>
      <c r="N67" s="13">
        <v>0</v>
      </c>
      <c r="O67" s="13">
        <v>0</v>
      </c>
      <c r="P67" s="13">
        <v>-5.558</v>
      </c>
      <c r="Q67" s="13">
        <v>0</v>
      </c>
      <c r="R67" s="13">
        <v>-1</v>
      </c>
    </row>
    <row r="68" ht="20.25" spans="1:18">
      <c r="A68" s="7" t="s">
        <v>325</v>
      </c>
      <c r="B68" s="7" t="s">
        <v>326</v>
      </c>
      <c r="C68" s="7">
        <v>6353.715</v>
      </c>
      <c r="D68" s="7">
        <v>7114.409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7.299</v>
      </c>
      <c r="K68" s="14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-5.179</v>
      </c>
      <c r="Q68" s="13">
        <v>0</v>
      </c>
      <c r="R68" s="13">
        <v>-1</v>
      </c>
    </row>
    <row r="69" ht="20.25" spans="1:18">
      <c r="A69" s="7" t="s">
        <v>327</v>
      </c>
      <c r="B69" s="7" t="s">
        <v>328</v>
      </c>
      <c r="C69" s="7">
        <v>2300.34</v>
      </c>
      <c r="D69" s="7">
        <v>2645.816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3.062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-1.217</v>
      </c>
      <c r="Q69" s="13">
        <v>-1</v>
      </c>
      <c r="R69" s="13">
        <v>-1</v>
      </c>
    </row>
    <row r="70" ht="20.25" spans="1:18">
      <c r="A70" s="7" t="s">
        <v>329</v>
      </c>
      <c r="B70" s="7" t="s">
        <v>330</v>
      </c>
      <c r="C70" s="7">
        <v>4743.327</v>
      </c>
      <c r="D70" s="7">
        <v>5614.618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13.601</v>
      </c>
      <c r="K70" s="14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-20.084</v>
      </c>
      <c r="Q70" s="13">
        <v>0</v>
      </c>
      <c r="R70" s="13">
        <v>-1</v>
      </c>
    </row>
    <row r="71" ht="20.25" spans="1:18">
      <c r="A71" s="7" t="s">
        <v>331</v>
      </c>
      <c r="B71" s="7" t="s">
        <v>332</v>
      </c>
      <c r="C71" s="7">
        <v>5382.661</v>
      </c>
      <c r="D71" s="7">
        <v>6203.087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1.669</v>
      </c>
      <c r="K71" s="14">
        <v>3</v>
      </c>
      <c r="L71" s="13">
        <v>1</v>
      </c>
      <c r="M71" s="13">
        <v>0</v>
      </c>
      <c r="N71" s="13">
        <v>1</v>
      </c>
      <c r="O71" s="13">
        <v>0</v>
      </c>
      <c r="P71" s="13">
        <v>4.992</v>
      </c>
      <c r="Q71" s="13">
        <v>1</v>
      </c>
      <c r="R71" s="13">
        <v>0</v>
      </c>
    </row>
    <row r="72" ht="20.25" spans="1:18">
      <c r="A72" s="7" t="s">
        <v>333</v>
      </c>
      <c r="B72" s="7" t="s">
        <v>334</v>
      </c>
      <c r="C72" s="7">
        <v>5678.921</v>
      </c>
      <c r="D72" s="7">
        <v>6294.502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1.373</v>
      </c>
      <c r="K72" s="14">
        <v>3</v>
      </c>
      <c r="L72" s="13">
        <v>2</v>
      </c>
      <c r="M72" s="13">
        <v>0</v>
      </c>
      <c r="N72" s="13">
        <v>1</v>
      </c>
      <c r="O72" s="13">
        <v>0</v>
      </c>
      <c r="P72" s="13">
        <v>7.058</v>
      </c>
      <c r="Q72" s="13">
        <v>0</v>
      </c>
      <c r="R72" s="13">
        <v>0</v>
      </c>
    </row>
    <row r="73" ht="20.25" spans="1:18">
      <c r="A73" s="7" t="s">
        <v>335</v>
      </c>
      <c r="B73" s="7" t="s">
        <v>336</v>
      </c>
      <c r="C73" s="7">
        <v>4428.691</v>
      </c>
      <c r="D73" s="7">
        <v>4909.452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5.41</v>
      </c>
      <c r="K73" s="14">
        <v>2</v>
      </c>
      <c r="L73" s="13">
        <v>1</v>
      </c>
      <c r="M73" s="13">
        <v>0</v>
      </c>
      <c r="N73" s="13">
        <v>0</v>
      </c>
      <c r="O73" s="13">
        <v>0</v>
      </c>
      <c r="P73" s="13">
        <v>-4.26</v>
      </c>
      <c r="Q73" s="13">
        <v>0</v>
      </c>
      <c r="R73" s="13">
        <v>-1</v>
      </c>
    </row>
    <row r="74" ht="20.25" spans="1:18">
      <c r="A74" s="7" t="s">
        <v>337</v>
      </c>
      <c r="B74" s="7" t="s">
        <v>338</v>
      </c>
      <c r="C74" s="7">
        <v>1596.073</v>
      </c>
      <c r="D74" s="7">
        <v>1808.663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4.598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-3.785</v>
      </c>
      <c r="Q74" s="13">
        <v>0</v>
      </c>
      <c r="R74" s="13">
        <v>0</v>
      </c>
    </row>
    <row r="75" ht="20.25" spans="1:18">
      <c r="A75" s="7" t="s">
        <v>339</v>
      </c>
      <c r="B75" s="7" t="s">
        <v>340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4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7" t="s">
        <v>341</v>
      </c>
      <c r="B76" s="7" t="s">
        <v>342</v>
      </c>
      <c r="C76" s="7">
        <v>6067.285</v>
      </c>
      <c r="D76" s="7">
        <v>7393.663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14.343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21.191</v>
      </c>
      <c r="Q76" s="13">
        <v>0</v>
      </c>
      <c r="R76" s="13">
        <v>0</v>
      </c>
    </row>
    <row r="77" ht="20.25" spans="1:18">
      <c r="A77" s="7" t="s">
        <v>343</v>
      </c>
      <c r="B77" s="7" t="s">
        <v>344</v>
      </c>
      <c r="C77" s="7">
        <v>4078.079</v>
      </c>
      <c r="D77" s="7">
        <v>4690.926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10.85</v>
      </c>
      <c r="K77" s="14">
        <v>2</v>
      </c>
      <c r="L77" s="13">
        <v>0</v>
      </c>
      <c r="M77" s="13">
        <v>0</v>
      </c>
      <c r="N77" s="13">
        <v>0</v>
      </c>
      <c r="O77" s="13">
        <v>0</v>
      </c>
      <c r="P77" s="13">
        <v>9.844</v>
      </c>
      <c r="Q77" s="13">
        <v>0</v>
      </c>
      <c r="R77" s="13">
        <v>0</v>
      </c>
    </row>
    <row r="78" ht="20.25" spans="1:18">
      <c r="A78" s="7" t="s">
        <v>345</v>
      </c>
      <c r="B78" s="7" t="s">
        <v>346</v>
      </c>
      <c r="C78" s="7">
        <v>2786.94</v>
      </c>
      <c r="D78" s="7">
        <v>3053.78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7.021</v>
      </c>
      <c r="K78" s="14">
        <v>2</v>
      </c>
      <c r="L78" s="13">
        <v>0</v>
      </c>
      <c r="M78" s="13">
        <v>0</v>
      </c>
      <c r="N78" s="13">
        <v>-1</v>
      </c>
      <c r="O78" s="13">
        <v>0</v>
      </c>
      <c r="P78" s="13">
        <v>6.29</v>
      </c>
      <c r="Q78" s="13">
        <v>0</v>
      </c>
      <c r="R78" s="13">
        <v>0</v>
      </c>
    </row>
    <row r="79" ht="20.25" spans="1:18">
      <c r="A79" s="7" t="s">
        <v>347</v>
      </c>
      <c r="B79" s="7" t="s">
        <v>348</v>
      </c>
      <c r="C79" s="7">
        <v>6408.548</v>
      </c>
      <c r="D79" s="7">
        <v>7484.603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12.449</v>
      </c>
      <c r="K79" s="14">
        <v>2</v>
      </c>
      <c r="L79" s="13">
        <v>0</v>
      </c>
      <c r="M79" s="13">
        <v>0</v>
      </c>
      <c r="N79" s="13">
        <v>0</v>
      </c>
      <c r="O79" s="13">
        <v>0</v>
      </c>
      <c r="P79" s="13">
        <v>18.569</v>
      </c>
      <c r="Q79" s="13">
        <v>0</v>
      </c>
      <c r="R79" s="13">
        <v>0</v>
      </c>
    </row>
    <row r="80" ht="20.25" spans="1:18">
      <c r="A80" s="7" t="s">
        <v>349</v>
      </c>
      <c r="B80" s="7" t="s">
        <v>350</v>
      </c>
      <c r="C80" s="7">
        <v>107.186</v>
      </c>
      <c r="D80" s="7">
        <v>108.587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0.634</v>
      </c>
      <c r="K80" s="14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0.013</v>
      </c>
      <c r="Q80" s="13">
        <v>0</v>
      </c>
      <c r="R80" s="13">
        <v>0</v>
      </c>
    </row>
    <row r="81" ht="20.25" spans="1:18">
      <c r="A81" s="7" t="s">
        <v>351</v>
      </c>
      <c r="B81" s="7" t="s">
        <v>352</v>
      </c>
      <c r="C81" s="7">
        <v>105.418</v>
      </c>
      <c r="D81" s="7">
        <v>106.185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0.319</v>
      </c>
      <c r="K81" s="14">
        <v>0</v>
      </c>
      <c r="L81" s="13">
        <v>2</v>
      </c>
      <c r="M81" s="13">
        <v>0</v>
      </c>
      <c r="N81" s="13">
        <v>-1</v>
      </c>
      <c r="O81" s="13">
        <v>0</v>
      </c>
      <c r="P81" s="13">
        <v>0.015</v>
      </c>
      <c r="Q81" s="13">
        <v>0</v>
      </c>
      <c r="R81" s="13">
        <v>0</v>
      </c>
    </row>
    <row r="82" ht="20.25" spans="1:18">
      <c r="A82" s="7" t="s">
        <v>353</v>
      </c>
      <c r="B82" s="7" t="s">
        <v>354</v>
      </c>
      <c r="C82" s="7">
        <v>102.212</v>
      </c>
      <c r="D82" s="7">
        <v>102.513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0.201</v>
      </c>
      <c r="K82" s="14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0.005</v>
      </c>
      <c r="Q82" s="13">
        <v>0</v>
      </c>
      <c r="R82" s="13">
        <v>-1</v>
      </c>
    </row>
    <row r="83" ht="20.25" spans="1:18">
      <c r="A83" s="7" t="s">
        <v>355</v>
      </c>
      <c r="B83" s="7" t="s">
        <v>356</v>
      </c>
      <c r="C83" s="7">
        <v>1438.845</v>
      </c>
      <c r="D83" s="7">
        <v>2145.875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10.625</v>
      </c>
      <c r="K83" s="14">
        <v>1</v>
      </c>
      <c r="L83" s="13">
        <v>0</v>
      </c>
      <c r="M83" s="13">
        <v>0</v>
      </c>
      <c r="N83" s="13">
        <v>0</v>
      </c>
      <c r="O83" s="13">
        <v>1</v>
      </c>
      <c r="P83" s="13">
        <v>14.108</v>
      </c>
      <c r="Q83" s="13">
        <v>0</v>
      </c>
      <c r="R83" s="13">
        <v>1</v>
      </c>
    </row>
    <row r="84" ht="20.25" spans="1:18">
      <c r="A84" s="7" t="s">
        <v>357</v>
      </c>
      <c r="B84" s="7" t="s">
        <v>358</v>
      </c>
      <c r="C84" s="7">
        <v>11885.597</v>
      </c>
      <c r="D84" s="7">
        <v>13249.756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1.487</v>
      </c>
      <c r="K84" s="14">
        <v>0</v>
      </c>
      <c r="L84" s="13">
        <v>0</v>
      </c>
      <c r="M84" s="13">
        <v>0</v>
      </c>
      <c r="N84" s="13">
        <v>0</v>
      </c>
      <c r="O84" s="13">
        <v>0</v>
      </c>
      <c r="P84" s="13">
        <v>7.378</v>
      </c>
      <c r="Q84" s="13">
        <v>0</v>
      </c>
      <c r="R84" s="13">
        <v>0</v>
      </c>
    </row>
    <row r="85" ht="20.25" spans="1:18">
      <c r="A85" s="7" t="s">
        <v>359</v>
      </c>
      <c r="B85" s="7" t="s">
        <v>360</v>
      </c>
      <c r="C85" s="7">
        <v>443.798</v>
      </c>
      <c r="D85" s="7">
        <v>523.346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2.91</v>
      </c>
      <c r="K85" s="14">
        <v>1</v>
      </c>
      <c r="L85" s="13">
        <v>0</v>
      </c>
      <c r="M85" s="13">
        <v>-1</v>
      </c>
      <c r="N85" s="13">
        <v>1</v>
      </c>
      <c r="O85" s="13">
        <v>0</v>
      </c>
      <c r="P85" s="13">
        <v>0.434</v>
      </c>
      <c r="Q85" s="13">
        <v>0</v>
      </c>
      <c r="R85" s="13">
        <v>0</v>
      </c>
    </row>
    <row r="86" ht="20.25" spans="1:18">
      <c r="A86" s="7" t="s">
        <v>361</v>
      </c>
      <c r="B86" s="7" t="s">
        <v>362</v>
      </c>
      <c r="C86" s="7">
        <v>68519.781</v>
      </c>
      <c r="D86" s="7">
        <v>95241.961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25.651</v>
      </c>
      <c r="K86" s="14">
        <v>4</v>
      </c>
      <c r="L86" s="13">
        <v>2</v>
      </c>
      <c r="M86" s="13">
        <v>0</v>
      </c>
      <c r="N86" s="13">
        <v>0</v>
      </c>
      <c r="O86" s="13">
        <v>0</v>
      </c>
      <c r="P86" s="13">
        <v>-450.602</v>
      </c>
      <c r="Q86" s="13">
        <v>0</v>
      </c>
      <c r="R86" s="13">
        <v>0</v>
      </c>
    </row>
    <row r="87" ht="20.25" spans="1:18">
      <c r="A87" s="7" t="s">
        <v>363</v>
      </c>
      <c r="B87" s="7" t="s">
        <v>364</v>
      </c>
      <c r="C87" s="7">
        <v>46928.688</v>
      </c>
      <c r="D87" s="7">
        <v>59375.477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15.459</v>
      </c>
      <c r="K87" s="14">
        <v>3</v>
      </c>
      <c r="L87" s="13">
        <v>0</v>
      </c>
      <c r="M87" s="13">
        <v>0</v>
      </c>
      <c r="N87" s="13">
        <v>1</v>
      </c>
      <c r="O87" s="13">
        <v>0</v>
      </c>
      <c r="P87" s="13">
        <v>-234.5</v>
      </c>
      <c r="Q87" s="13">
        <v>0</v>
      </c>
      <c r="R87" s="13">
        <v>0</v>
      </c>
    </row>
    <row r="88" ht="20.25" spans="1:18">
      <c r="A88" s="7" t="s">
        <v>365</v>
      </c>
      <c r="B88" s="7" t="s">
        <v>366</v>
      </c>
      <c r="C88" s="7">
        <v>8488.755</v>
      </c>
      <c r="D88" s="7">
        <v>10013.777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3.592</v>
      </c>
      <c r="K88" s="14">
        <v>2</v>
      </c>
      <c r="L88" s="13">
        <v>0</v>
      </c>
      <c r="M88" s="13">
        <v>0</v>
      </c>
      <c r="N88" s="13">
        <v>0</v>
      </c>
      <c r="O88" s="13">
        <v>0</v>
      </c>
      <c r="P88" s="13">
        <v>-17.113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2025-12-06T14:46:13Z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FFF04677B9664D9EBEDD92181325A4C0_13</vt:lpwstr>
  </property>
  <property fmtid="{D5CDD505-2E9C-101B-9397-08002B2CF9AE}" pid="3" name="KSOProductBuildVer">
    <vt:lpwstr>2052-12.1.0.15712</vt:lpwstr>
  </property>
</Properties>
</file>