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<sst xmlns="http://schemas.openxmlformats.org/spreadsheetml/2006/main" count="412" uniqueCount="372">
  <si>
    <t>京沪深强转弱</t>
  </si>
  <si>
    <t>京沪深弱转强</t>
  </si>
  <si>
    <t>代码</t>
  </si>
  <si>
    <t>简称</t>
  </si>
  <si>
    <t>总市值</t>
  </si>
  <si>
    <t>酿酒</t>
  </si>
  <si>
    <t>32721.20亿</t>
  </si>
  <si>
    <t>全指金融</t>
  </si>
  <si>
    <t>184628.53亿</t>
  </si>
  <si>
    <t>户数增加</t>
  </si>
  <si>
    <t>32052.82亿</t>
  </si>
  <si>
    <t>证金汇金持股</t>
  </si>
  <si>
    <t>127255.20亿</t>
  </si>
  <si>
    <t>贵州板块</t>
  </si>
  <si>
    <t>21278.85亿</t>
  </si>
  <si>
    <t>央视50</t>
  </si>
  <si>
    <t>123695.44亿</t>
  </si>
  <si>
    <t>电信运营</t>
  </si>
  <si>
    <t>9060.36亿</t>
  </si>
  <si>
    <t>跨境支付CIPS</t>
  </si>
  <si>
    <t>100866.73亿</t>
  </si>
  <si>
    <t>日用化工</t>
  </si>
  <si>
    <t>1645.55亿</t>
  </si>
  <si>
    <t>定增股</t>
  </si>
  <si>
    <t>59670.52亿</t>
  </si>
  <si>
    <t>Ｂ股指数</t>
  </si>
  <si>
    <t>652.88亿</t>
  </si>
  <si>
    <t>全指可选</t>
  </si>
  <si>
    <t>51308.87亿</t>
  </si>
  <si>
    <t>配股预案</t>
  </si>
  <si>
    <t>26.80亿</t>
  </si>
  <si>
    <t>全指医药</t>
  </si>
  <si>
    <t>41554.42亿</t>
  </si>
  <si>
    <t>国证基建</t>
  </si>
  <si>
    <t>--</t>
  </si>
  <si>
    <t>私募新进</t>
  </si>
  <si>
    <t>35643.65亿</t>
  </si>
  <si>
    <t>软件服务</t>
  </si>
  <si>
    <t>33616.80亿</t>
  </si>
  <si>
    <t>白酒概念</t>
  </si>
  <si>
    <t>33328.79亿</t>
  </si>
  <si>
    <t>电力</t>
  </si>
  <si>
    <t>32552.13亿</t>
  </si>
  <si>
    <t>并购重组股</t>
  </si>
  <si>
    <t>29036.42亿</t>
  </si>
  <si>
    <t>ChatGPT概念</t>
  </si>
  <si>
    <t>22538.65亿</t>
  </si>
  <si>
    <t>操作系统</t>
  </si>
  <si>
    <t>17831.46亿</t>
  </si>
  <si>
    <t>食品饮料</t>
  </si>
  <si>
    <t>17059.08亿</t>
  </si>
  <si>
    <t>中小银行</t>
  </si>
  <si>
    <t>16348.97亿</t>
  </si>
  <si>
    <t>国资云</t>
  </si>
  <si>
    <t>16213.80亿</t>
  </si>
  <si>
    <t>数字货币</t>
  </si>
  <si>
    <t>14445.07亿</t>
  </si>
  <si>
    <t>重庆板块</t>
  </si>
  <si>
    <t>12076.23亿</t>
  </si>
  <si>
    <t>房地产</t>
  </si>
  <si>
    <t>11505.76亿</t>
  </si>
  <si>
    <t>含B股</t>
  </si>
  <si>
    <t>11335.80亿</t>
  </si>
  <si>
    <t>航空</t>
  </si>
  <si>
    <t>10739.13亿</t>
  </si>
  <si>
    <t>智谱AI</t>
  </si>
  <si>
    <t>10698.67亿</t>
  </si>
  <si>
    <t>商业连锁</t>
  </si>
  <si>
    <t>9945.82亿</t>
  </si>
  <si>
    <t>北证50</t>
  </si>
  <si>
    <t>8290.55亿</t>
  </si>
  <si>
    <t>山西板块</t>
  </si>
  <si>
    <t>8272.63亿</t>
  </si>
  <si>
    <t>财税数字化</t>
  </si>
  <si>
    <t>7851.26亿</t>
  </si>
  <si>
    <t>传媒娱乐</t>
  </si>
  <si>
    <t>7472.28亿</t>
  </si>
  <si>
    <t>仓储物流</t>
  </si>
  <si>
    <t>7294.10亿</t>
  </si>
  <si>
    <t>远程办公</t>
  </si>
  <si>
    <t>6551.44亿</t>
  </si>
  <si>
    <t>风险提示</t>
  </si>
  <si>
    <t>5849.28亿</t>
  </si>
  <si>
    <t>运输设备</t>
  </si>
  <si>
    <t>5290.46亿</t>
  </si>
  <si>
    <t>近端次新</t>
  </si>
  <si>
    <t>5267.82亿</t>
  </si>
  <si>
    <t>多元金融</t>
  </si>
  <si>
    <t>5251.83亿</t>
  </si>
  <si>
    <t>船舶</t>
  </si>
  <si>
    <t>4801.56亿</t>
  </si>
  <si>
    <t>次新超跌</t>
  </si>
  <si>
    <t>4634.65亿</t>
  </si>
  <si>
    <t>电子身份证</t>
  </si>
  <si>
    <t>3845.31亿</t>
  </si>
  <si>
    <t>鸡肉</t>
  </si>
  <si>
    <t>3187.01亿</t>
  </si>
  <si>
    <t>文教休闲</t>
  </si>
  <si>
    <t>3034.61亿</t>
  </si>
  <si>
    <t>知识付费</t>
  </si>
  <si>
    <t>2681.26亿</t>
  </si>
  <si>
    <t>水务</t>
  </si>
  <si>
    <t>1465.73亿</t>
  </si>
  <si>
    <t>种业</t>
  </si>
  <si>
    <t>848.96亿</t>
  </si>
  <si>
    <t>深证Ｂ指</t>
  </si>
  <si>
    <t>588.27亿</t>
  </si>
  <si>
    <t>成份Ｂ指</t>
  </si>
  <si>
    <t>438.69亿</t>
  </si>
  <si>
    <t>公共交通</t>
  </si>
  <si>
    <t>376.72亿</t>
  </si>
  <si>
    <t>中证煤炭</t>
  </si>
  <si>
    <t>深主板50</t>
  </si>
  <si>
    <t>绿色电力</t>
  </si>
  <si>
    <t>投资时钟</t>
  </si>
  <si>
    <t>大盘价值</t>
  </si>
  <si>
    <t>在线消费</t>
  </si>
  <si>
    <t>深证红利</t>
  </si>
  <si>
    <t>国证红利</t>
  </si>
  <si>
    <t>区块链50</t>
  </si>
  <si>
    <t>中小100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</si>
  <si>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</si>
  <si>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</si>
  <si>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</si>
  <si>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</si>
  <si>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</si>
  <si>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</si>
  <si>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</si>
  <si>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</si>
  <si>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</si>
  <si>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</si>
  <si>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</si>
  <si>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</si>
  <si>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</si>
  <si>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</si>
  <si>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</si>
  <si>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</si>
  <si>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</si>
  <si>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</si>
  <si>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</si>
  <si>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</si>
  <si>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</si>
  <si>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内地资源</t>
  </si>
  <si>
    <t>资源优势</t>
  </si>
  <si>
    <t>深证能源</t>
  </si>
  <si>
    <t>企债指数</t>
  </si>
  <si>
    <t>沪公司债</t>
  </si>
  <si>
    <t>180资源</t>
  </si>
  <si>
    <t>5年信用</t>
  </si>
  <si>
    <t>300能源</t>
  </si>
  <si>
    <t>公司债指</t>
  </si>
  <si>
    <t>中证能源</t>
  </si>
  <si>
    <t>中证上游</t>
  </si>
  <si>
    <t>综企指数</t>
  </si>
  <si>
    <t>碳中和债</t>
  </si>
  <si>
    <t>深信中高</t>
  </si>
  <si>
    <t>深信中低</t>
  </si>
  <si>
    <t>深信用债</t>
  </si>
  <si>
    <t>国证粮食</t>
  </si>
  <si>
    <t>1000能源</t>
  </si>
  <si>
    <t>大盘低波</t>
  </si>
  <si>
    <t>专利领先</t>
  </si>
  <si>
    <t>国证油气</t>
  </si>
  <si>
    <t>深成能源</t>
  </si>
  <si>
    <t>深成材料</t>
  </si>
  <si>
    <t>化肥农药</t>
  </si>
  <si>
    <t>地产指数</t>
  </si>
  <si>
    <t>上证医药</t>
  </si>
  <si>
    <t>医药等权</t>
  </si>
  <si>
    <t>380医药</t>
  </si>
  <si>
    <t>医药主题</t>
  </si>
  <si>
    <t>科创生物</t>
  </si>
  <si>
    <t>医药生物</t>
  </si>
  <si>
    <t>CS精准医</t>
  </si>
  <si>
    <t>300医药</t>
  </si>
  <si>
    <t>中证医药</t>
  </si>
  <si>
    <t>300地产</t>
  </si>
  <si>
    <t>医药100</t>
  </si>
  <si>
    <t>创业软件</t>
  </si>
  <si>
    <t>国证Ｂ指</t>
  </si>
  <si>
    <t>1000地产</t>
  </si>
  <si>
    <t>1000医药</t>
  </si>
  <si>
    <t>国证医药</t>
  </si>
  <si>
    <t>证券龙头</t>
  </si>
  <si>
    <t>生物医药</t>
  </si>
  <si>
    <t>深证金融</t>
  </si>
  <si>
    <t>深成消费</t>
  </si>
  <si>
    <t>深成金融</t>
  </si>
  <si>
    <t>金融科技</t>
  </si>
  <si>
    <t>CSSW证券</t>
  </si>
  <si>
    <t>互联金融</t>
  </si>
  <si>
    <t>高铁产业</t>
  </si>
  <si>
    <t>300 医药</t>
  </si>
  <si>
    <t>800非银</t>
  </si>
  <si>
    <t>证券公司</t>
  </si>
  <si>
    <t>中证医疗</t>
  </si>
  <si>
    <t>CSWD生科</t>
  </si>
  <si>
    <t>疫苗生科</t>
  </si>
  <si>
    <t>医疗健康</t>
  </si>
  <si>
    <t>【数据引擎：奇衡DK阿赖耶识系统】情绪值</t>
  </si>
  <si>
    <t>C00</t>
  </si>
  <si>
    <t>玉米连续</t>
  </si>
  <si>
    <t>AG00</t>
  </si>
  <si>
    <t>白银连续</t>
  </si>
  <si>
    <t>AL00</t>
  </si>
  <si>
    <t>沪铝连续</t>
  </si>
  <si>
    <t>CU00</t>
  </si>
  <si>
    <t>沪铜连续</t>
  </si>
  <si>
    <t>SN00</t>
  </si>
  <si>
    <t>沪锡连续</t>
  </si>
  <si>
    <t>AP00</t>
  </si>
  <si>
    <t>苹果连续</t>
  </si>
  <si>
    <t>BC00</t>
  </si>
  <si>
    <t>国际铜连续</t>
  </si>
  <si>
    <t>AO00</t>
  </si>
  <si>
    <t>氧化铝连续</t>
  </si>
  <si>
    <t>BUX00</t>
  </si>
  <si>
    <t>沥青连续</t>
  </si>
  <si>
    <t>FU00</t>
  </si>
  <si>
    <t>燃油连续</t>
  </si>
  <si>
    <t>NI00</t>
  </si>
  <si>
    <t>沪镍连续</t>
  </si>
  <si>
    <t>SS00</t>
  </si>
  <si>
    <t>不锈钢连续</t>
  </si>
  <si>
    <t>BZ00</t>
  </si>
  <si>
    <t>纯苯连续</t>
  </si>
  <si>
    <t>EG00</t>
  </si>
  <si>
    <t>乙二醇连续</t>
  </si>
  <si>
    <t>FB00</t>
  </si>
  <si>
    <t>纤维板连续</t>
  </si>
  <si>
    <t>JD00</t>
  </si>
  <si>
    <t>鸡蛋连续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</si>
  <si>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</si>
  <si>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</si>
  <si>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</si>
  <si>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</si>
  <si>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</si>
  <si>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</si>
  <si>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</si>
  <si>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</si>
  <si>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</si>
  <si>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</si>
  <si>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</si>
  <si>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</si>
  <si>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</si>
  <si>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</si>
  <si>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</si>
  <si>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</si>
  <si>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</si>
  <si>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</si>
  <si>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</si>
  <si>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</si>
  <si>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</si>
  <si>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</si>
  <si>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</si>
  <si>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</si>
  <si>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</si>
  <si>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</si>
  <si>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SRX00</t>
  </si>
  <si>
    <t>白糖连续</t>
  </si>
  <si>
    <t>ZC00</t>
  </si>
  <si>
    <t>动力煤连续</t>
  </si>
  <si>
    <t>LU00</t>
  </si>
  <si>
    <t>低硫燃油连续</t>
  </si>
  <si>
    <t>AD00</t>
  </si>
  <si>
    <t>铝合金连续</t>
  </si>
  <si>
    <t>AU00</t>
  </si>
  <si>
    <t>黄金连续</t>
  </si>
  <si>
    <t>BR00</t>
  </si>
  <si>
    <t>丁二烯橡胶连续</t>
  </si>
  <si>
    <t>HC00</t>
  </si>
  <si>
    <t>轧卷板连续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</si>
  <si>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</si>
  <si>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</si>
  <si>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</si>
  <si>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</si>
  <si>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</si>
  <si>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</si>
  <si>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</si>
  <si>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</si>
  <si>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</si>
  <si>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</si>
  <si>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</si>
  <si>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</si>
  <si>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</si>
  <si>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</si>
  <si>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</si>
  <si>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</si>
  <si>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</si>
  <si>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</si>
  <si>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</si>
  <si>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</si>
  <si>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CS00</t>
  </si>
  <si>
    <t>淀粉连续</t>
  </si>
  <si>
    <t>EB00</t>
  </si>
  <si>
    <t>苯乙烯连续</t>
  </si>
  <si>
    <t>I00</t>
  </si>
  <si>
    <t>矿石连续</t>
  </si>
  <si>
    <t>J00</t>
  </si>
  <si>
    <t>焦炭连续</t>
  </si>
  <si>
    <t>JM00</t>
  </si>
  <si>
    <t>焦煤连续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</si>
  <si>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</si>
  <si>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</si>
  <si>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</si>
  <si>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</si>
  <si>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</si>
  <si>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</si>
  <si>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</si>
  <si>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</si>
  <si>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</si>
  <si>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</si>
  <si>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</si>
  <si>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</si>
  <si>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</si>
  <si>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</si>
  <si>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</si>
  <si>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</si>
  <si>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</si>
  <si>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</si>
  <si>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</si>
  <si>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</si>
  <si>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</si>
  <si>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</si>
  <si>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</si>
  <si>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</si>
  <si>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</si>
  <si>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</si>
  <si>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</si>
  <si>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</si>
  <si>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</si>
  <si>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</si>
  <si>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</si>
  <si>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</si>
  <si>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</si>
  <si>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</si>
  <si>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SM00</t>
  </si>
  <si>
    <t>锰硅连续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</si>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</sst>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36" sqref="E36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3.5" spans="1:6">
      <c r="A3" s="34" t="str">
        <f>"880380"</f>
        <v>880380</v>
      </c>
      <c r="B3" s="35" t="s">
        <v>5</v>
      </c>
      <c r="C3" s="34" t="s">
        <v>6</v>
      </c>
      <c r="D3" s="34" t="str">
        <f>"000992"</f>
        <v>000992</v>
      </c>
      <c r="E3" s="35" t="s">
        <v>7</v>
      </c>
      <c r="F3" s="34" t="s">
        <v>8</v>
      </c>
    </row>
    <row r="4" ht="13.5" spans="1:6">
      <c r="A4" s="34" t="str">
        <f>"880876"</f>
        <v>880876</v>
      </c>
      <c r="B4" s="34" t="s">
        <v>9</v>
      </c>
      <c r="C4" s="34" t="s">
        <v>10</v>
      </c>
      <c r="D4" s="34" t="str">
        <f>"880857"</f>
        <v>880857</v>
      </c>
      <c r="E4" s="34" t="s">
        <v>11</v>
      </c>
      <c r="F4" s="34" t="s">
        <v>12</v>
      </c>
    </row>
    <row r="5" ht="13.5" spans="1:6">
      <c r="A5" s="34" t="str">
        <f>"880229"</f>
        <v>880229</v>
      </c>
      <c r="B5" s="34" t="s">
        <v>13</v>
      </c>
      <c r="C5" s="34" t="s">
        <v>14</v>
      </c>
      <c r="D5" s="34" t="str">
        <f>"399550"</f>
        <v>399550</v>
      </c>
      <c r="E5" s="34" t="s">
        <v>15</v>
      </c>
      <c r="F5" s="34" t="s">
        <v>16</v>
      </c>
    </row>
    <row r="6" ht="13.5" spans="1:6">
      <c r="A6" s="34" t="str">
        <f>"880452"</f>
        <v>880452</v>
      </c>
      <c r="B6" s="34" t="s">
        <v>17</v>
      </c>
      <c r="C6" s="34" t="s">
        <v>18</v>
      </c>
      <c r="D6" s="34" t="str">
        <f>"880609"</f>
        <v>880609</v>
      </c>
      <c r="E6" s="34" t="s">
        <v>19</v>
      </c>
      <c r="F6" s="34" t="s">
        <v>20</v>
      </c>
    </row>
    <row r="7" ht="13.5" spans="1:6">
      <c r="A7" s="34" t="str">
        <f>"880355"</f>
        <v>880355</v>
      </c>
      <c r="B7" s="34" t="s">
        <v>21</v>
      </c>
      <c r="C7" s="34" t="s">
        <v>22</v>
      </c>
      <c r="D7" s="34" t="str">
        <f>"880856"</f>
        <v>880856</v>
      </c>
      <c r="E7" s="34" t="s">
        <v>23</v>
      </c>
      <c r="F7" s="34" t="s">
        <v>24</v>
      </c>
    </row>
    <row r="8" ht="13.5" spans="1:6">
      <c r="A8" s="34" t="str">
        <f>"000003"</f>
        <v>000003</v>
      </c>
      <c r="B8" s="34" t="s">
        <v>25</v>
      </c>
      <c r="C8" s="34" t="s">
        <v>26</v>
      </c>
      <c r="D8" s="34" t="str">
        <f>"000989"</f>
        <v>000989</v>
      </c>
      <c r="E8" s="34" t="s">
        <v>27</v>
      </c>
      <c r="F8" s="34" t="s">
        <v>28</v>
      </c>
    </row>
    <row r="9" ht="13.5" spans="1:6">
      <c r="A9" s="34" t="str">
        <f>"880890"</f>
        <v>880890</v>
      </c>
      <c r="B9" s="34" t="s">
        <v>29</v>
      </c>
      <c r="C9" s="34" t="s">
        <v>30</v>
      </c>
      <c r="D9" s="34" t="str">
        <f>"000991"</f>
        <v>000991</v>
      </c>
      <c r="E9" s="34" t="s">
        <v>31</v>
      </c>
      <c r="F9" s="34" t="s">
        <v>32</v>
      </c>
    </row>
    <row r="10" ht="13.5" spans="1:6">
      <c r="A10" s="34" t="str">
        <f>"399359"</f>
        <v>399359</v>
      </c>
      <c r="B10" s="34" t="s">
        <v>33</v>
      </c>
      <c r="C10" s="34" t="s">
        <v>34</v>
      </c>
      <c r="D10" s="34" t="str">
        <f>"880648"</f>
        <v>880648</v>
      </c>
      <c r="E10" s="34" t="s">
        <v>35</v>
      </c>
      <c r="F10" s="34" t="s">
        <v>36</v>
      </c>
    </row>
    <row r="11" ht="13.5" spans="1:6">
      <c r="A11" s="34" t="str">
        <f>"999997"</f>
        <v>999997</v>
      </c>
      <c r="B11" s="34" t="s">
        <v>25</v>
      </c>
      <c r="C11" s="34" t="s">
        <v>34</v>
      </c>
      <c r="D11" s="34" t="str">
        <f>"880493"</f>
        <v>880493</v>
      </c>
      <c r="E11" s="34" t="s">
        <v>37</v>
      </c>
      <c r="F11" s="34" t="s">
        <v>38</v>
      </c>
    </row>
    <row r="12" ht="13.5" spans="1:6">
      <c r="A12" s="36"/>
      <c r="B12" s="37"/>
      <c r="C12" s="37"/>
      <c r="D12" s="34" t="str">
        <f>"880564"</f>
        <v>880564</v>
      </c>
      <c r="E12" s="35" t="s">
        <v>39</v>
      </c>
      <c r="F12" s="34" t="s">
        <v>40</v>
      </c>
    </row>
    <row r="13" ht="13.5" spans="1:6">
      <c r="A13" s="37"/>
      <c r="B13" s="37"/>
      <c r="C13" s="37"/>
      <c r="D13" s="34" t="str">
        <f>"880305"</f>
        <v>880305</v>
      </c>
      <c r="E13" s="34" t="s">
        <v>41</v>
      </c>
      <c r="F13" s="34" t="s">
        <v>42</v>
      </c>
    </row>
    <row r="14" ht="13.5" spans="1:6">
      <c r="A14" s="37"/>
      <c r="B14" s="37"/>
      <c r="C14" s="37"/>
      <c r="D14" s="34" t="str">
        <f>"880576"</f>
        <v>880576</v>
      </c>
      <c r="E14" s="34" t="s">
        <v>43</v>
      </c>
      <c r="F14" s="34" t="s">
        <v>44</v>
      </c>
    </row>
    <row r="15" ht="16.5" spans="1:6">
      <c r="A15" s="23"/>
      <c r="B15" s="23"/>
      <c r="C15" s="23"/>
      <c r="D15" s="34" t="str">
        <f>"880654"</f>
        <v>880654</v>
      </c>
      <c r="E15" s="34" t="s">
        <v>45</v>
      </c>
      <c r="F15" s="34" t="s">
        <v>46</v>
      </c>
    </row>
    <row r="16" ht="16.5" spans="1:6">
      <c r="A16" s="23"/>
      <c r="B16" s="23"/>
      <c r="C16" s="23"/>
      <c r="D16" s="34" t="str">
        <f>"880711"</f>
        <v>880711</v>
      </c>
      <c r="E16" s="34" t="s">
        <v>47</v>
      </c>
      <c r="F16" s="34" t="s">
        <v>48</v>
      </c>
    </row>
    <row r="17" ht="16.5" spans="1:6">
      <c r="A17" s="23"/>
      <c r="B17" s="23"/>
      <c r="C17" s="23"/>
      <c r="D17" s="34" t="str">
        <f>"880372"</f>
        <v>880372</v>
      </c>
      <c r="E17" s="34" t="s">
        <v>49</v>
      </c>
      <c r="F17" s="34" t="s">
        <v>50</v>
      </c>
    </row>
    <row r="18" ht="16.5" spans="1:6">
      <c r="A18" s="23"/>
      <c r="B18" s="23"/>
      <c r="C18" s="23"/>
      <c r="D18" s="34" t="str">
        <f>"880875"</f>
        <v>880875</v>
      </c>
      <c r="E18" s="35" t="s">
        <v>51</v>
      </c>
      <c r="F18" s="34" t="s">
        <v>52</v>
      </c>
    </row>
    <row r="19" ht="16.5" spans="1:6">
      <c r="A19" s="23"/>
      <c r="B19" s="23"/>
      <c r="C19" s="23"/>
      <c r="D19" s="34" t="str">
        <f>"880746"</f>
        <v>880746</v>
      </c>
      <c r="E19" s="34" t="s">
        <v>53</v>
      </c>
      <c r="F19" s="34" t="s">
        <v>54</v>
      </c>
    </row>
    <row r="20" ht="16.5" spans="1:6">
      <c r="A20" s="23"/>
      <c r="B20" s="23"/>
      <c r="C20" s="23"/>
      <c r="D20" s="34" t="str">
        <f>"880967"</f>
        <v>880967</v>
      </c>
      <c r="E20" s="34" t="s">
        <v>55</v>
      </c>
      <c r="F20" s="34" t="s">
        <v>56</v>
      </c>
    </row>
    <row r="21" ht="16.5" spans="1:6">
      <c r="A21" s="23"/>
      <c r="B21" s="23"/>
      <c r="C21" s="23"/>
      <c r="D21" s="34" t="str">
        <f>"880225"</f>
        <v>880225</v>
      </c>
      <c r="E21" s="34" t="s">
        <v>57</v>
      </c>
      <c r="F21" s="34" t="s">
        <v>58</v>
      </c>
    </row>
    <row r="22" ht="16.5" spans="1:6">
      <c r="A22" s="23"/>
      <c r="B22" s="23"/>
      <c r="C22" s="23"/>
      <c r="D22" s="34" t="str">
        <f>"880482"</f>
        <v>880482</v>
      </c>
      <c r="E22" s="35" t="s">
        <v>59</v>
      </c>
      <c r="F22" s="34" t="s">
        <v>60</v>
      </c>
    </row>
    <row r="23" ht="16.5" spans="1:6">
      <c r="A23" s="23"/>
      <c r="B23" s="23"/>
      <c r="C23" s="23"/>
      <c r="D23" s="34" t="str">
        <f>"880502"</f>
        <v>880502</v>
      </c>
      <c r="E23" s="34" t="s">
        <v>61</v>
      </c>
      <c r="F23" s="34" t="s">
        <v>62</v>
      </c>
    </row>
    <row r="24" ht="16.5" spans="1:6">
      <c r="A24" s="23"/>
      <c r="B24" s="23"/>
      <c r="C24" s="23"/>
      <c r="D24" s="34" t="str">
        <f>"880430"</f>
        <v>880430</v>
      </c>
      <c r="E24" s="34" t="s">
        <v>63</v>
      </c>
      <c r="F24" s="34" t="s">
        <v>64</v>
      </c>
    </row>
    <row r="25" ht="16.5" spans="1:6">
      <c r="A25" s="23"/>
      <c r="B25" s="23"/>
      <c r="C25" s="23"/>
      <c r="D25" s="34" t="str">
        <f>"880579"</f>
        <v>880579</v>
      </c>
      <c r="E25" s="34" t="s">
        <v>65</v>
      </c>
      <c r="F25" s="34" t="s">
        <v>66</v>
      </c>
    </row>
    <row r="26" ht="16.5" spans="1:6">
      <c r="A26" s="23"/>
      <c r="B26" s="23"/>
      <c r="C26" s="23"/>
      <c r="D26" s="34" t="str">
        <f>"880406"</f>
        <v>880406</v>
      </c>
      <c r="E26" s="34" t="s">
        <v>67</v>
      </c>
      <c r="F26" s="34" t="s">
        <v>68</v>
      </c>
    </row>
    <row r="27" ht="16.5" spans="1:6">
      <c r="A27" s="23"/>
      <c r="B27" s="23"/>
      <c r="C27" s="23"/>
      <c r="D27" s="34" t="str">
        <f>"899050"</f>
        <v>899050</v>
      </c>
      <c r="E27" s="34" t="s">
        <v>69</v>
      </c>
      <c r="F27" s="34" t="s">
        <v>70</v>
      </c>
    </row>
    <row r="28" ht="16.5" spans="1:6">
      <c r="A28" s="23"/>
      <c r="B28" s="23"/>
      <c r="C28" s="23"/>
      <c r="D28" s="34" t="str">
        <f>"880217"</f>
        <v>880217</v>
      </c>
      <c r="E28" s="34" t="s">
        <v>71</v>
      </c>
      <c r="F28" s="34" t="s">
        <v>72</v>
      </c>
    </row>
    <row r="29" ht="16.5" spans="1:6">
      <c r="A29" s="23"/>
      <c r="B29" s="23"/>
      <c r="C29" s="23"/>
      <c r="D29" s="34" t="str">
        <f>"880555"</f>
        <v>880555</v>
      </c>
      <c r="E29" s="34" t="s">
        <v>73</v>
      </c>
      <c r="F29" s="34" t="s">
        <v>74</v>
      </c>
    </row>
    <row r="30" ht="16.5" spans="1:6">
      <c r="A30" s="23"/>
      <c r="B30" s="23"/>
      <c r="C30" s="23"/>
      <c r="D30" s="34" t="str">
        <f>"880418"</f>
        <v>880418</v>
      </c>
      <c r="E30" s="34" t="s">
        <v>75</v>
      </c>
      <c r="F30" s="34" t="s">
        <v>76</v>
      </c>
    </row>
    <row r="31" ht="16.5" spans="1:6">
      <c r="A31" s="23"/>
      <c r="B31" s="23"/>
      <c r="C31" s="23"/>
      <c r="D31" s="34" t="str">
        <f>"880464"</f>
        <v>880464</v>
      </c>
      <c r="E31" s="34" t="s">
        <v>77</v>
      </c>
      <c r="F31" s="34" t="s">
        <v>78</v>
      </c>
    </row>
    <row r="32" ht="16.5" spans="1:6">
      <c r="A32" s="23"/>
      <c r="B32" s="23"/>
      <c r="C32" s="23"/>
      <c r="D32" s="34" t="str">
        <f>"880794"</f>
        <v>880794</v>
      </c>
      <c r="E32" s="34" t="s">
        <v>79</v>
      </c>
      <c r="F32" s="34" t="s">
        <v>80</v>
      </c>
    </row>
    <row r="33" ht="16.5" spans="1:6">
      <c r="A33" s="23"/>
      <c r="B33" s="23"/>
      <c r="C33" s="23"/>
      <c r="D33" s="34" t="str">
        <f>"880896"</f>
        <v>880896</v>
      </c>
      <c r="E33" s="34" t="s">
        <v>81</v>
      </c>
      <c r="F33" s="34" t="s">
        <v>82</v>
      </c>
    </row>
    <row r="34" ht="16.5" spans="1:6">
      <c r="A34" s="23"/>
      <c r="B34" s="23"/>
      <c r="C34" s="23"/>
      <c r="D34" s="34" t="str">
        <f>"880432"</f>
        <v>880432</v>
      </c>
      <c r="E34" s="34" t="s">
        <v>83</v>
      </c>
      <c r="F34" s="34" t="s">
        <v>84</v>
      </c>
    </row>
    <row r="35" ht="16.5" spans="1:6">
      <c r="A35" s="23"/>
      <c r="B35" s="23"/>
      <c r="C35" s="23"/>
      <c r="D35" s="34" t="str">
        <f>"880885"</f>
        <v>880885</v>
      </c>
      <c r="E35" s="34" t="s">
        <v>85</v>
      </c>
      <c r="F35" s="34" t="s">
        <v>86</v>
      </c>
    </row>
    <row r="36" ht="16.5" spans="1:6">
      <c r="A36" s="23"/>
      <c r="B36" s="23"/>
      <c r="C36" s="23"/>
      <c r="D36" s="34" t="str">
        <f>"880474"</f>
        <v>880474</v>
      </c>
      <c r="E36" s="35" t="s">
        <v>87</v>
      </c>
      <c r="F36" s="34" t="s">
        <v>88</v>
      </c>
    </row>
    <row r="37" ht="16.5" spans="1:6">
      <c r="A37" s="23"/>
      <c r="B37" s="23"/>
      <c r="C37" s="23"/>
      <c r="D37" s="34" t="str">
        <f>"880431"</f>
        <v>880431</v>
      </c>
      <c r="E37" s="34" t="s">
        <v>89</v>
      </c>
      <c r="F37" s="34" t="s">
        <v>90</v>
      </c>
    </row>
    <row r="38" ht="16.5" spans="1:6">
      <c r="A38" s="23"/>
      <c r="B38" s="23"/>
      <c r="C38" s="23"/>
      <c r="D38" s="34" t="str">
        <f>"880887"</f>
        <v>880887</v>
      </c>
      <c r="E38" s="34" t="s">
        <v>91</v>
      </c>
      <c r="F38" s="34" t="s">
        <v>92</v>
      </c>
    </row>
    <row r="39" ht="16.5" spans="1:6">
      <c r="A39" s="23"/>
      <c r="B39" s="23"/>
      <c r="C39" s="23"/>
      <c r="D39" s="34" t="str">
        <f>"880613"</f>
        <v>880613</v>
      </c>
      <c r="E39" s="34" t="s">
        <v>93</v>
      </c>
      <c r="F39" s="34" t="s">
        <v>94</v>
      </c>
    </row>
    <row r="40" ht="16.5" spans="1:6">
      <c r="A40" s="23"/>
      <c r="B40" s="23"/>
      <c r="C40" s="23"/>
      <c r="D40" s="34" t="str">
        <f>"880764"</f>
        <v>880764</v>
      </c>
      <c r="E40" s="34" t="s">
        <v>95</v>
      </c>
      <c r="F40" s="34" t="s">
        <v>96</v>
      </c>
    </row>
    <row r="41" ht="16.5" spans="1:6">
      <c r="A41" s="23"/>
      <c r="B41" s="23"/>
      <c r="C41" s="23"/>
      <c r="D41" s="34" t="str">
        <f>"880422"</f>
        <v>880422</v>
      </c>
      <c r="E41" s="34" t="s">
        <v>97</v>
      </c>
      <c r="F41" s="34" t="s">
        <v>98</v>
      </c>
    </row>
    <row r="42" ht="16.5" spans="1:6">
      <c r="A42" s="23"/>
      <c r="B42" s="23"/>
      <c r="C42" s="23"/>
      <c r="D42" s="34" t="str">
        <f>"880668"</f>
        <v>880668</v>
      </c>
      <c r="E42" s="34" t="s">
        <v>99</v>
      </c>
      <c r="F42" s="34" t="s">
        <v>100</v>
      </c>
    </row>
    <row r="43" ht="16.5" spans="1:6">
      <c r="A43" s="23"/>
      <c r="B43" s="23"/>
      <c r="C43" s="23"/>
      <c r="D43" s="34" t="str">
        <f>"880454"</f>
        <v>880454</v>
      </c>
      <c r="E43" s="34" t="s">
        <v>101</v>
      </c>
      <c r="F43" s="34" t="s">
        <v>102</v>
      </c>
    </row>
    <row r="44" ht="16.5" spans="1:6">
      <c r="A44" s="23"/>
      <c r="B44" s="23"/>
      <c r="C44" s="23"/>
      <c r="D44" s="34" t="str">
        <f>"880710"</f>
        <v>880710</v>
      </c>
      <c r="E44" s="34" t="s">
        <v>103</v>
      </c>
      <c r="F44" s="34" t="s">
        <v>104</v>
      </c>
    </row>
    <row r="45" ht="16.5" spans="1:6">
      <c r="A45" s="23"/>
      <c r="B45" s="23"/>
      <c r="C45" s="23"/>
      <c r="D45" s="34" t="str">
        <f>"399108"</f>
        <v>399108</v>
      </c>
      <c r="E45" s="34" t="s">
        <v>105</v>
      </c>
      <c r="F45" s="34" t="s">
        <v>106</v>
      </c>
    </row>
    <row r="46" ht="16.5" spans="1:6">
      <c r="A46" s="23"/>
      <c r="B46" s="23"/>
      <c r="C46" s="23"/>
      <c r="D46" s="34" t="str">
        <f>"399003"</f>
        <v>399003</v>
      </c>
      <c r="E46" s="34" t="s">
        <v>107</v>
      </c>
      <c r="F46" s="34" t="s">
        <v>108</v>
      </c>
    </row>
    <row r="47" ht="16.5" spans="1:6">
      <c r="A47" s="23"/>
      <c r="B47" s="23"/>
      <c r="C47" s="23"/>
      <c r="D47" s="34" t="str">
        <f>"880453"</f>
        <v>880453</v>
      </c>
      <c r="E47" s="34" t="s">
        <v>109</v>
      </c>
      <c r="F47" s="34" t="s">
        <v>110</v>
      </c>
    </row>
    <row r="48" ht="16.5" spans="1:6">
      <c r="A48" s="23"/>
      <c r="B48" s="23"/>
      <c r="C48" s="23"/>
      <c r="D48" s="34" t="str">
        <f>"399998"</f>
        <v>399998</v>
      </c>
      <c r="E48" s="34" t="s">
        <v>111</v>
      </c>
      <c r="F48" s="34" t="s">
        <v>34</v>
      </c>
    </row>
    <row r="49" ht="16.5" spans="1:6">
      <c r="A49" s="23"/>
      <c r="B49" s="23"/>
      <c r="C49" s="23"/>
      <c r="D49" s="34" t="str">
        <f>"399750"</f>
        <v>399750</v>
      </c>
      <c r="E49" s="34" t="s">
        <v>112</v>
      </c>
      <c r="F49" s="34" t="s">
        <v>34</v>
      </c>
    </row>
    <row r="50" ht="16.5" spans="1:6">
      <c r="A50" s="23"/>
      <c r="B50" s="23"/>
      <c r="C50" s="23"/>
      <c r="D50" s="34" t="str">
        <f>"399438"</f>
        <v>399438</v>
      </c>
      <c r="E50" s="34" t="s">
        <v>113</v>
      </c>
      <c r="F50" s="34" t="s">
        <v>34</v>
      </c>
    </row>
    <row r="51" ht="16.5" spans="1:6">
      <c r="A51" s="23"/>
      <c r="B51" s="23"/>
      <c r="C51" s="23"/>
      <c r="D51" s="34" t="str">
        <f>"399391"</f>
        <v>399391</v>
      </c>
      <c r="E51" s="34" t="s">
        <v>114</v>
      </c>
      <c r="F51" s="34" t="s">
        <v>34</v>
      </c>
    </row>
    <row r="52" ht="16.5" spans="1:6">
      <c r="A52" s="23"/>
      <c r="B52" s="23"/>
      <c r="C52" s="23"/>
      <c r="D52" s="34" t="str">
        <f>"399373"</f>
        <v>399373</v>
      </c>
      <c r="E52" s="34" t="s">
        <v>115</v>
      </c>
      <c r="F52" s="34" t="s">
        <v>34</v>
      </c>
    </row>
    <row r="53" ht="16.5" spans="1:6">
      <c r="A53" s="23"/>
      <c r="B53" s="23"/>
      <c r="C53" s="23"/>
      <c r="D53" s="34" t="str">
        <f>"399361"</f>
        <v>399361</v>
      </c>
      <c r="E53" s="34" t="s">
        <v>116</v>
      </c>
      <c r="F53" s="34" t="s">
        <v>34</v>
      </c>
    </row>
    <row r="54" ht="16.5" spans="1:6">
      <c r="A54" s="23"/>
      <c r="B54" s="23"/>
      <c r="C54" s="23"/>
      <c r="D54" s="34" t="str">
        <f>"399324"</f>
        <v>399324</v>
      </c>
      <c r="E54" s="34" t="s">
        <v>117</v>
      </c>
      <c r="F54" s="34" t="s">
        <v>34</v>
      </c>
    </row>
    <row r="55" ht="16.5" spans="1:6">
      <c r="A55" s="23"/>
      <c r="B55" s="23"/>
      <c r="C55" s="23"/>
      <c r="D55" s="34" t="str">
        <f>"399321"</f>
        <v>399321</v>
      </c>
      <c r="E55" s="34" t="s">
        <v>118</v>
      </c>
      <c r="F55" s="34" t="s">
        <v>34</v>
      </c>
    </row>
    <row r="56" ht="16.5" spans="1:6">
      <c r="A56" s="23"/>
      <c r="B56" s="23"/>
      <c r="C56" s="23"/>
      <c r="D56" s="34" t="str">
        <f>"399286"</f>
        <v>399286</v>
      </c>
      <c r="E56" s="34" t="s">
        <v>119</v>
      </c>
      <c r="F56" s="34" t="s">
        <v>34</v>
      </c>
    </row>
    <row r="57" ht="16.5" spans="1:6">
      <c r="A57" s="23"/>
      <c r="B57" s="23"/>
      <c r="C57" s="23"/>
      <c r="D57" s="34" t="str">
        <f>"399005"</f>
        <v>399005</v>
      </c>
      <c r="E57" s="34" t="s">
        <v>120</v>
      </c>
      <c r="F57" s="34" t="s">
        <v>34</v>
      </c>
    </row>
    <row r="58" ht="16.5" spans="1:6">
      <c r="A58" s="23"/>
      <c r="B58" s="23"/>
      <c r="C58" s="23"/>
      <c r="D58" s="34" t="str">
        <f>"000011"</f>
        <v>000011</v>
      </c>
      <c r="E58" s="34" t="s">
        <v>121</v>
      </c>
      <c r="F58" s="34" t="s">
        <v>34</v>
      </c>
    </row>
    <row r="59" ht="16.5" spans="1:6">
      <c r="A59" s="23"/>
      <c r="B59" s="23"/>
      <c r="C59" s="23"/>
      <c r="D59" s="37"/>
      <c r="E59" s="37"/>
      <c r="F59" s="37"/>
    </row>
    <row r="60" ht="16.5" spans="1:6">
      <c r="A60" s="23"/>
      <c r="B60" s="23"/>
      <c r="C60" s="23"/>
      <c r="D60" s="37"/>
      <c r="E60" s="37"/>
      <c r="F60" s="37"/>
    </row>
    <row r="61" ht="16.5" spans="1:6">
      <c r="A61" s="23"/>
      <c r="B61" s="23"/>
      <c r="C61" s="23"/>
      <c r="D61" s="37"/>
      <c r="E61" s="37"/>
      <c r="F61" s="37"/>
    </row>
    <row r="62" ht="16.5" spans="1:6">
      <c r="A62" s="23"/>
      <c r="B62" s="23"/>
      <c r="C62" s="23"/>
      <c r="D62" s="37"/>
      <c r="E62" s="37"/>
      <c r="F62" s="37"/>
    </row>
    <row r="63" ht="16.5" spans="1:6">
      <c r="A63" s="23"/>
      <c r="B63" s="23"/>
      <c r="C63" s="23"/>
      <c r="D63" s="37"/>
      <c r="E63" s="37"/>
      <c r="F63" s="37"/>
    </row>
    <row r="64" ht="16.5" spans="1:6">
      <c r="A64" s="23"/>
      <c r="B64" s="23"/>
      <c r="C64" s="23"/>
      <c r="D64" s="37"/>
      <c r="E64" s="37"/>
      <c r="F64" s="37"/>
    </row>
    <row r="65" ht="16.5" spans="1:6">
      <c r="A65" s="23"/>
      <c r="B65" s="23"/>
      <c r="C65" s="23"/>
      <c r="D65" s="37"/>
      <c r="E65" s="37"/>
      <c r="F65" s="37"/>
    </row>
    <row r="66" ht="16.5" spans="1:6">
      <c r="A66" s="23"/>
      <c r="B66" s="23"/>
      <c r="C66" s="23"/>
      <c r="D66" s="37"/>
      <c r="E66" s="37"/>
      <c r="F66" s="37"/>
    </row>
    <row r="67" ht="16.5" spans="1:6">
      <c r="A67" s="23"/>
      <c r="B67" s="23"/>
      <c r="C67" s="23"/>
      <c r="D67" s="37"/>
      <c r="E67" s="37"/>
      <c r="F67" s="37"/>
    </row>
    <row r="68" ht="16.5" spans="1:6">
      <c r="A68" s="23"/>
      <c r="B68" s="23"/>
      <c r="C68" s="23"/>
      <c r="D68" s="37"/>
      <c r="E68" s="37"/>
      <c r="F68" s="37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6">
      <c r="A127" s="23"/>
      <c r="B127" s="23"/>
      <c r="C127" s="23"/>
      <c r="D127" s="23"/>
      <c r="E127" s="23"/>
      <c r="F127" s="23"/>
    </row>
    <row r="128" ht="16.5" spans="1:6">
      <c r="A128" s="23"/>
      <c r="B128" s="23"/>
      <c r="C128" s="23"/>
      <c r="D128" s="23"/>
      <c r="E128" s="23"/>
      <c r="F128" s="23"/>
    </row>
    <row r="129" ht="16.5" spans="1:6">
      <c r="A129" s="23"/>
      <c r="B129" s="23"/>
      <c r="C129" s="23"/>
      <c r="D129" s="23"/>
      <c r="E129" s="23"/>
      <c r="F129" s="23"/>
    </row>
    <row r="130" ht="16.5" spans="1:6">
      <c r="A130" s="23"/>
      <c r="B130" s="23"/>
      <c r="C130" s="23"/>
      <c r="D130" s="23"/>
      <c r="E130" s="23"/>
      <c r="F130" s="23"/>
    </row>
    <row r="131" ht="16.5" spans="1:6">
      <c r="A131" s="23"/>
      <c r="B131" s="23"/>
      <c r="C131" s="23"/>
      <c r="D131" s="23"/>
      <c r="E131" s="23"/>
      <c r="F131" s="23"/>
    </row>
    <row r="132" ht="16.5" spans="1:6">
      <c r="A132" s="23"/>
      <c r="B132" s="23"/>
      <c r="C132" s="23"/>
      <c r="D132" s="23"/>
      <c r="E132" s="23"/>
      <c r="F132" s="23"/>
    </row>
    <row r="133" ht="16.5" spans="1:6">
      <c r="A133" s="23"/>
      <c r="B133" s="23"/>
      <c r="C133" s="23"/>
      <c r="D133" s="23"/>
      <c r="E133" s="23"/>
      <c r="F133" s="23"/>
    </row>
    <row r="134" ht="16.5" spans="1:6">
      <c r="A134" s="23"/>
      <c r="B134" s="23"/>
      <c r="C134" s="23"/>
      <c r="D134" s="23"/>
      <c r="E134" s="23"/>
      <c r="F134" s="23"/>
    </row>
    <row r="135" ht="16.5" spans="1:6">
      <c r="A135" s="23"/>
      <c r="B135" s="23"/>
      <c r="C135" s="23"/>
      <c r="D135" s="23"/>
      <c r="E135" s="23"/>
      <c r="F135" s="23"/>
    </row>
    <row r="136" ht="16.5" spans="1:6">
      <c r="A136" s="23"/>
      <c r="B136" s="23"/>
      <c r="C136" s="23"/>
      <c r="D136" s="23"/>
      <c r="E136" s="23"/>
      <c r="F136" s="23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64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122</v>
      </c>
      <c r="B1" s="2"/>
      <c r="C1" s="2"/>
      <c r="D1" s="2"/>
      <c r="E1" s="2"/>
      <c r="F1" s="2"/>
      <c r="G1" s="2"/>
      <c r="H1" s="2"/>
      <c r="I1" s="2"/>
      <c r="J1" s="2"/>
      <c r="K1" s="1" t="s">
        <v>123</v>
      </c>
      <c r="L1" s="1"/>
      <c r="M1" s="1"/>
      <c r="N1" s="1"/>
      <c r="O1" s="1"/>
      <c r="P1" s="1"/>
      <c r="Q1" s="1"/>
      <c r="R1" s="1"/>
    </row>
    <row r="2" ht="22.5" spans="1:18">
      <c r="A2" s="3" t="s">
        <v>124</v>
      </c>
      <c r="B2" s="4" t="s">
        <v>125</v>
      </c>
      <c r="C2" s="4" t="s">
        <v>126</v>
      </c>
      <c r="D2" s="4" t="s">
        <v>127</v>
      </c>
      <c r="E2" s="4" t="s">
        <v>128</v>
      </c>
      <c r="F2" s="4" t="s">
        <v>129</v>
      </c>
      <c r="G2" s="4" t="s">
        <v>130</v>
      </c>
      <c r="H2" s="4" t="s">
        <v>131</v>
      </c>
      <c r="I2" s="4" t="s">
        <v>132</v>
      </c>
      <c r="J2" s="4" t="s">
        <v>133</v>
      </c>
      <c r="K2" s="12" t="s">
        <v>134</v>
      </c>
      <c r="L2" s="12" t="s">
        <v>135</v>
      </c>
      <c r="M2" s="12" t="s">
        <v>136</v>
      </c>
      <c r="N2" s="12" t="s">
        <v>137</v>
      </c>
      <c r="O2" s="12" t="s">
        <v>138</v>
      </c>
      <c r="P2" s="12" t="s">
        <v>139</v>
      </c>
      <c r="Q2" s="12" t="s">
        <v>140</v>
      </c>
      <c r="R2" s="12" t="s">
        <v>141</v>
      </c>
    </row>
    <row r="3" ht="16.5" spans="1:23">
      <c r="A3" s="17">
        <v>944</v>
      </c>
      <c r="B3" s="17" t="s">
        <v>142</v>
      </c>
      <c r="C3" s="17">
        <v>3726.446</v>
      </c>
      <c r="D3" s="17">
        <v>4890.83</v>
      </c>
      <c r="E3" s="17">
        <v>1</v>
      </c>
      <c r="F3" s="18">
        <v>0</v>
      </c>
      <c r="G3" s="18">
        <v>0</v>
      </c>
      <c r="H3" s="18">
        <v>1</v>
      </c>
      <c r="I3" s="18">
        <v>0.368</v>
      </c>
      <c r="J3" s="18">
        <v>24.088</v>
      </c>
      <c r="K3" s="21">
        <v>3</v>
      </c>
      <c r="L3" s="21">
        <v>0</v>
      </c>
      <c r="M3" s="21">
        <v>0</v>
      </c>
      <c r="N3" s="21">
        <v>0</v>
      </c>
      <c r="O3" s="21">
        <v>0</v>
      </c>
      <c r="P3" s="21">
        <v>1.351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399319</v>
      </c>
      <c r="B4" s="17" t="s">
        <v>143</v>
      </c>
      <c r="C4" s="17">
        <v>2516.541</v>
      </c>
      <c r="D4" s="17">
        <v>3136.724</v>
      </c>
      <c r="E4" s="17">
        <v>1</v>
      </c>
      <c r="F4" s="18">
        <v>0</v>
      </c>
      <c r="G4" s="18">
        <v>0</v>
      </c>
      <c r="H4" s="18">
        <v>1</v>
      </c>
      <c r="I4" s="18">
        <v>0.149</v>
      </c>
      <c r="J4" s="18">
        <v>19.892</v>
      </c>
      <c r="K4" s="21">
        <v>3</v>
      </c>
      <c r="L4" s="21">
        <v>0</v>
      </c>
      <c r="M4" s="21">
        <v>0</v>
      </c>
      <c r="N4" s="21">
        <v>0</v>
      </c>
      <c r="O4" s="21">
        <v>0</v>
      </c>
      <c r="P4" s="21">
        <v>1.415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7">
        <v>399613</v>
      </c>
      <c r="B5" s="17" t="s">
        <v>144</v>
      </c>
      <c r="C5" s="17">
        <v>2948.201</v>
      </c>
      <c r="D5" s="17">
        <v>3323.142</v>
      </c>
      <c r="E5" s="17">
        <v>1</v>
      </c>
      <c r="F5" s="18">
        <v>0</v>
      </c>
      <c r="G5" s="18">
        <v>0</v>
      </c>
      <c r="H5" s="18">
        <v>1</v>
      </c>
      <c r="I5" s="18">
        <v>0.697</v>
      </c>
      <c r="J5" s="18">
        <v>11.901</v>
      </c>
      <c r="K5" s="21">
        <v>1</v>
      </c>
      <c r="L5" s="21">
        <v>1</v>
      </c>
      <c r="M5" s="21">
        <v>0</v>
      </c>
      <c r="N5" s="21">
        <v>0</v>
      </c>
      <c r="O5" s="21">
        <v>0</v>
      </c>
      <c r="P5" s="21">
        <v>-0.121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9">
        <v>13</v>
      </c>
      <c r="B6" s="19" t="s">
        <v>145</v>
      </c>
      <c r="C6" s="19">
        <v>300.026</v>
      </c>
      <c r="D6" s="19">
        <v>301.577</v>
      </c>
      <c r="E6" s="19">
        <v>0</v>
      </c>
      <c r="F6" s="19">
        <v>0</v>
      </c>
      <c r="G6" s="19">
        <v>0</v>
      </c>
      <c r="H6" s="19">
        <v>1</v>
      </c>
      <c r="I6" s="18">
        <v>0.236</v>
      </c>
      <c r="J6" s="18">
        <v>0.749</v>
      </c>
      <c r="K6" s="21">
        <v>3</v>
      </c>
      <c r="L6" s="21">
        <v>0</v>
      </c>
      <c r="M6" s="21">
        <v>0</v>
      </c>
      <c r="N6" s="21">
        <v>0</v>
      </c>
      <c r="O6" s="21">
        <v>0</v>
      </c>
      <c r="P6" s="21">
        <v>2.139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9">
        <v>22</v>
      </c>
      <c r="B7" s="19" t="s">
        <v>146</v>
      </c>
      <c r="C7" s="19">
        <v>251.499</v>
      </c>
      <c r="D7" s="19">
        <v>252.787</v>
      </c>
      <c r="E7" s="19">
        <v>0</v>
      </c>
      <c r="F7" s="19">
        <v>0</v>
      </c>
      <c r="G7" s="19">
        <v>0</v>
      </c>
      <c r="H7" s="19">
        <v>1</v>
      </c>
      <c r="I7" s="18">
        <v>0.231</v>
      </c>
      <c r="J7" s="18">
        <v>0.74</v>
      </c>
      <c r="K7" s="21">
        <v>3</v>
      </c>
      <c r="L7" s="21">
        <v>0</v>
      </c>
      <c r="M7" s="21">
        <v>0</v>
      </c>
      <c r="N7" s="21">
        <v>0</v>
      </c>
      <c r="O7" s="21">
        <v>0</v>
      </c>
      <c r="P7" s="21">
        <v>0.656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9">
        <v>26</v>
      </c>
      <c r="B8" s="19" t="s">
        <v>147</v>
      </c>
      <c r="C8" s="19">
        <v>4050.435</v>
      </c>
      <c r="D8" s="19">
        <v>5180.587</v>
      </c>
      <c r="E8" s="19">
        <v>0</v>
      </c>
      <c r="F8" s="19">
        <v>0</v>
      </c>
      <c r="G8" s="19">
        <v>0</v>
      </c>
      <c r="H8" s="19">
        <v>1</v>
      </c>
      <c r="I8" s="18">
        <v>0.967</v>
      </c>
      <c r="J8" s="18">
        <v>22.571</v>
      </c>
      <c r="K8" s="21">
        <v>1</v>
      </c>
      <c r="L8" s="21">
        <v>0</v>
      </c>
      <c r="M8" s="21">
        <v>1</v>
      </c>
      <c r="N8" s="21">
        <v>0</v>
      </c>
      <c r="O8" s="21">
        <v>0</v>
      </c>
      <c r="P8" s="21">
        <v>-1.448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9">
        <v>101</v>
      </c>
      <c r="B9" s="19" t="s">
        <v>148</v>
      </c>
      <c r="C9" s="19">
        <v>249.273</v>
      </c>
      <c r="D9" s="19">
        <v>250.554</v>
      </c>
      <c r="E9" s="19">
        <v>0</v>
      </c>
      <c r="F9" s="19">
        <v>0</v>
      </c>
      <c r="G9" s="19">
        <v>0</v>
      </c>
      <c r="H9" s="19">
        <v>1</v>
      </c>
      <c r="I9" s="18">
        <v>0.267</v>
      </c>
      <c r="J9" s="18">
        <v>0.777</v>
      </c>
      <c r="K9" s="21">
        <v>3</v>
      </c>
      <c r="L9" s="21">
        <v>1</v>
      </c>
      <c r="M9" s="21">
        <v>0</v>
      </c>
      <c r="N9" s="21">
        <v>0</v>
      </c>
      <c r="O9" s="21">
        <v>0</v>
      </c>
      <c r="P9" s="21">
        <v>10.559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9">
        <v>908</v>
      </c>
      <c r="B10" s="19" t="s">
        <v>149</v>
      </c>
      <c r="C10" s="19">
        <v>2110.461</v>
      </c>
      <c r="D10" s="19">
        <v>2363.832</v>
      </c>
      <c r="E10" s="19">
        <v>0</v>
      </c>
      <c r="F10" s="19">
        <v>0</v>
      </c>
      <c r="G10" s="19">
        <v>0</v>
      </c>
      <c r="H10" s="19">
        <v>1</v>
      </c>
      <c r="I10" s="18">
        <v>0.318</v>
      </c>
      <c r="J10" s="18">
        <v>11.002</v>
      </c>
      <c r="K10" s="21">
        <v>4</v>
      </c>
      <c r="L10" s="21">
        <v>1</v>
      </c>
      <c r="M10" s="21">
        <v>0</v>
      </c>
      <c r="N10" s="21">
        <v>0</v>
      </c>
      <c r="O10" s="21">
        <v>0</v>
      </c>
      <c r="P10" s="21">
        <v>-2.059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9">
        <v>923</v>
      </c>
      <c r="B11" s="19" t="s">
        <v>150</v>
      </c>
      <c r="C11" s="19">
        <v>252.147</v>
      </c>
      <c r="D11" s="19">
        <v>253.255</v>
      </c>
      <c r="E11" s="19">
        <v>0</v>
      </c>
      <c r="F11" s="19">
        <v>0</v>
      </c>
      <c r="G11" s="19">
        <v>0</v>
      </c>
      <c r="H11" s="19">
        <v>1</v>
      </c>
      <c r="I11" s="18">
        <v>0.184</v>
      </c>
      <c r="J11" s="18">
        <v>0.621</v>
      </c>
      <c r="K11" s="21">
        <v>2</v>
      </c>
      <c r="L11" s="21">
        <v>0</v>
      </c>
      <c r="M11" s="21">
        <v>0</v>
      </c>
      <c r="N11" s="21">
        <v>0</v>
      </c>
      <c r="O11" s="21">
        <v>0</v>
      </c>
      <c r="P11" s="21">
        <v>4.145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9">
        <v>928</v>
      </c>
      <c r="B12" s="19" t="s">
        <v>151</v>
      </c>
      <c r="C12" s="19">
        <v>2634.421</v>
      </c>
      <c r="D12" s="19">
        <v>2942.2</v>
      </c>
      <c r="E12" s="19">
        <v>0</v>
      </c>
      <c r="F12" s="19">
        <v>0</v>
      </c>
      <c r="G12" s="19">
        <v>0</v>
      </c>
      <c r="H12" s="19">
        <v>1</v>
      </c>
      <c r="I12" s="18">
        <v>0.913</v>
      </c>
      <c r="J12" s="18">
        <v>11.278</v>
      </c>
      <c r="K12" s="21">
        <v>3</v>
      </c>
      <c r="L12" s="21">
        <v>0</v>
      </c>
      <c r="M12" s="21">
        <v>0</v>
      </c>
      <c r="N12" s="21">
        <v>0</v>
      </c>
      <c r="O12" s="21">
        <v>0</v>
      </c>
      <c r="P12" s="21">
        <v>5.839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9">
        <v>961</v>
      </c>
      <c r="B13" s="19" t="s">
        <v>152</v>
      </c>
      <c r="C13" s="19">
        <v>3557.243</v>
      </c>
      <c r="D13" s="19">
        <v>4642.324</v>
      </c>
      <c r="E13" s="19">
        <v>0</v>
      </c>
      <c r="F13" s="19">
        <v>0</v>
      </c>
      <c r="G13" s="19">
        <v>0</v>
      </c>
      <c r="H13" s="19">
        <v>1</v>
      </c>
      <c r="I13" s="18">
        <v>0.705</v>
      </c>
      <c r="J13" s="18">
        <v>23.914</v>
      </c>
      <c r="K13" s="21">
        <v>3</v>
      </c>
      <c r="L13" s="21">
        <v>0</v>
      </c>
      <c r="M13" s="21">
        <v>0</v>
      </c>
      <c r="N13" s="21">
        <v>0</v>
      </c>
      <c r="O13" s="21">
        <v>0</v>
      </c>
      <c r="P13" s="21">
        <v>0.162</v>
      </c>
      <c r="Q13" s="21">
        <v>0</v>
      </c>
      <c r="R13" s="21">
        <v>-1</v>
      </c>
      <c r="S13" s="22"/>
      <c r="T13" s="22"/>
      <c r="U13" s="22"/>
      <c r="V13" s="22"/>
      <c r="W13" s="22"/>
    </row>
    <row r="14" ht="16.5" spans="1:23">
      <c r="A14" s="19">
        <v>399249</v>
      </c>
      <c r="B14" s="19" t="s">
        <v>153</v>
      </c>
      <c r="C14" s="19">
        <v>2362.205</v>
      </c>
      <c r="D14" s="19">
        <v>3161.499</v>
      </c>
      <c r="E14" s="19">
        <v>0</v>
      </c>
      <c r="F14" s="19">
        <v>0</v>
      </c>
      <c r="G14" s="19">
        <v>0</v>
      </c>
      <c r="H14" s="19">
        <v>1</v>
      </c>
      <c r="I14" s="18">
        <v>4.708</v>
      </c>
      <c r="J14" s="18">
        <v>28.8</v>
      </c>
      <c r="K14" s="21">
        <v>0</v>
      </c>
      <c r="L14" s="21">
        <v>0</v>
      </c>
      <c r="M14" s="21">
        <v>1</v>
      </c>
      <c r="N14" s="21">
        <v>-1</v>
      </c>
      <c r="O14" s="21">
        <v>0</v>
      </c>
      <c r="P14" s="21">
        <v>-0.017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9">
        <v>399289</v>
      </c>
      <c r="B15" s="19" t="s">
        <v>154</v>
      </c>
      <c r="C15" s="19">
        <v>119.559</v>
      </c>
      <c r="D15" s="19">
        <v>120.4</v>
      </c>
      <c r="E15" s="19">
        <v>0</v>
      </c>
      <c r="F15" s="19">
        <v>0</v>
      </c>
      <c r="G15" s="19">
        <v>0</v>
      </c>
      <c r="H15" s="19">
        <v>1</v>
      </c>
      <c r="I15" s="18">
        <v>0.414</v>
      </c>
      <c r="J15" s="18">
        <v>1.11</v>
      </c>
      <c r="K15" s="21">
        <v>0</v>
      </c>
      <c r="L15" s="21">
        <v>1</v>
      </c>
      <c r="M15" s="21">
        <v>1</v>
      </c>
      <c r="N15" s="21">
        <v>-1</v>
      </c>
      <c r="O15" s="21">
        <v>0</v>
      </c>
      <c r="P15" s="21">
        <v>-0.002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9">
        <v>399298</v>
      </c>
      <c r="B16" s="19" t="s">
        <v>155</v>
      </c>
      <c r="C16" s="19">
        <v>212.331</v>
      </c>
      <c r="D16" s="19">
        <v>213.247</v>
      </c>
      <c r="E16" s="19">
        <v>0</v>
      </c>
      <c r="F16" s="19">
        <v>0</v>
      </c>
      <c r="G16" s="19">
        <v>0</v>
      </c>
      <c r="H16" s="19">
        <v>1</v>
      </c>
      <c r="I16" s="18">
        <v>0.111</v>
      </c>
      <c r="J16" s="18">
        <v>0.54</v>
      </c>
      <c r="K16" s="21">
        <v>3</v>
      </c>
      <c r="L16" s="21">
        <v>0</v>
      </c>
      <c r="M16" s="21">
        <v>0</v>
      </c>
      <c r="N16" s="21">
        <v>0</v>
      </c>
      <c r="O16" s="21">
        <v>0</v>
      </c>
      <c r="P16" s="21">
        <v>3.969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9">
        <v>399299</v>
      </c>
      <c r="B17" s="19" t="s">
        <v>156</v>
      </c>
      <c r="C17" s="19">
        <v>244.286</v>
      </c>
      <c r="D17" s="19">
        <v>245.349</v>
      </c>
      <c r="E17" s="19">
        <v>0</v>
      </c>
      <c r="F17" s="19">
        <v>0</v>
      </c>
      <c r="G17" s="19">
        <v>0</v>
      </c>
      <c r="H17" s="19">
        <v>1</v>
      </c>
      <c r="I17" s="18">
        <v>0.287</v>
      </c>
      <c r="J17" s="18">
        <v>0.719</v>
      </c>
      <c r="K17" s="21">
        <v>3</v>
      </c>
      <c r="L17" s="21">
        <v>0</v>
      </c>
      <c r="M17" s="21">
        <v>1</v>
      </c>
      <c r="N17" s="21">
        <v>-1</v>
      </c>
      <c r="O17" s="21">
        <v>0</v>
      </c>
      <c r="P17" s="21">
        <v>0.269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9">
        <v>399301</v>
      </c>
      <c r="B18" s="19" t="s">
        <v>157</v>
      </c>
      <c r="C18" s="19">
        <v>216.162</v>
      </c>
      <c r="D18" s="19">
        <v>217.095</v>
      </c>
      <c r="E18" s="19">
        <v>0</v>
      </c>
      <c r="F18" s="19">
        <v>0</v>
      </c>
      <c r="G18" s="19">
        <v>0</v>
      </c>
      <c r="H18" s="19">
        <v>1</v>
      </c>
      <c r="I18" s="18">
        <v>0.111</v>
      </c>
      <c r="J18" s="18">
        <v>0.54</v>
      </c>
      <c r="K18" s="21">
        <v>3</v>
      </c>
      <c r="L18" s="21">
        <v>0</v>
      </c>
      <c r="M18" s="21">
        <v>0</v>
      </c>
      <c r="N18" s="21">
        <v>0</v>
      </c>
      <c r="O18" s="21">
        <v>0</v>
      </c>
      <c r="P18" s="21">
        <v>1.144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19">
        <v>399365</v>
      </c>
      <c r="B19" s="19" t="s">
        <v>158</v>
      </c>
      <c r="C19" s="19">
        <v>11899.071</v>
      </c>
      <c r="D19" s="19">
        <v>13159.818</v>
      </c>
      <c r="E19" s="19">
        <v>0</v>
      </c>
      <c r="F19" s="19">
        <v>0</v>
      </c>
      <c r="G19" s="19">
        <v>0</v>
      </c>
      <c r="H19" s="19">
        <v>1</v>
      </c>
      <c r="I19" s="18">
        <v>0.964</v>
      </c>
      <c r="J19" s="18">
        <v>10.452</v>
      </c>
      <c r="K19" s="21">
        <v>3</v>
      </c>
      <c r="L19" s="21">
        <v>0</v>
      </c>
      <c r="M19" s="21">
        <v>0</v>
      </c>
      <c r="N19" s="21">
        <v>0</v>
      </c>
      <c r="O19" s="21">
        <v>0</v>
      </c>
      <c r="P19" s="21">
        <v>-2.696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19">
        <v>399381</v>
      </c>
      <c r="B20" s="19" t="s">
        <v>159</v>
      </c>
      <c r="C20" s="19">
        <v>2748.587</v>
      </c>
      <c r="D20" s="19">
        <v>3058.002</v>
      </c>
      <c r="E20" s="19">
        <v>0</v>
      </c>
      <c r="F20" s="19">
        <v>0</v>
      </c>
      <c r="G20" s="19">
        <v>0</v>
      </c>
      <c r="H20" s="19">
        <v>1</v>
      </c>
      <c r="I20" s="18">
        <v>0.664</v>
      </c>
      <c r="J20" s="18">
        <v>10.715</v>
      </c>
      <c r="K20" s="21">
        <v>3</v>
      </c>
      <c r="L20" s="21">
        <v>0</v>
      </c>
      <c r="M20" s="21">
        <v>0</v>
      </c>
      <c r="N20" s="21">
        <v>0</v>
      </c>
      <c r="O20" s="21">
        <v>0</v>
      </c>
      <c r="P20" s="21">
        <v>0.457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19">
        <v>399404</v>
      </c>
      <c r="B21" s="19" t="s">
        <v>160</v>
      </c>
      <c r="C21" s="19">
        <v>6073.034</v>
      </c>
      <c r="D21" s="19">
        <v>6681.427</v>
      </c>
      <c r="E21" s="19">
        <v>0</v>
      </c>
      <c r="F21" s="19">
        <v>0</v>
      </c>
      <c r="G21" s="19">
        <v>0</v>
      </c>
      <c r="H21" s="19">
        <v>1</v>
      </c>
      <c r="I21" s="18">
        <v>1.799</v>
      </c>
      <c r="J21" s="18">
        <v>10.741</v>
      </c>
      <c r="K21" s="21">
        <v>3</v>
      </c>
      <c r="L21" s="21">
        <v>0</v>
      </c>
      <c r="M21" s="21">
        <v>0</v>
      </c>
      <c r="N21" s="21">
        <v>0</v>
      </c>
      <c r="O21" s="21">
        <v>0</v>
      </c>
      <c r="P21" s="21">
        <v>-0.957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19">
        <v>399427</v>
      </c>
      <c r="B22" s="19" t="s">
        <v>161</v>
      </c>
      <c r="C22" s="19">
        <v>2139.628</v>
      </c>
      <c r="D22" s="19">
        <v>2475.492</v>
      </c>
      <c r="E22" s="19">
        <v>0</v>
      </c>
      <c r="F22" s="19">
        <v>0</v>
      </c>
      <c r="G22" s="19">
        <v>0</v>
      </c>
      <c r="H22" s="19">
        <v>1</v>
      </c>
      <c r="I22" s="18">
        <v>1.685</v>
      </c>
      <c r="J22" s="18">
        <v>15.024</v>
      </c>
      <c r="K22" s="21">
        <v>3</v>
      </c>
      <c r="L22" s="21">
        <v>0</v>
      </c>
      <c r="M22" s="21">
        <v>0</v>
      </c>
      <c r="N22" s="21">
        <v>0</v>
      </c>
      <c r="O22" s="21">
        <v>0</v>
      </c>
      <c r="P22" s="21">
        <v>0.399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19">
        <v>399439</v>
      </c>
      <c r="B23" s="19" t="s">
        <v>162</v>
      </c>
      <c r="C23" s="19">
        <v>1648.967</v>
      </c>
      <c r="D23" s="19">
        <v>1815.607</v>
      </c>
      <c r="E23" s="19">
        <v>0</v>
      </c>
      <c r="F23" s="19">
        <v>0</v>
      </c>
      <c r="G23" s="19">
        <v>0</v>
      </c>
      <c r="H23" s="19">
        <v>1</v>
      </c>
      <c r="I23" s="18">
        <v>3.232</v>
      </c>
      <c r="J23" s="18">
        <v>12.113</v>
      </c>
      <c r="K23" s="21">
        <v>1</v>
      </c>
      <c r="L23" s="21">
        <v>2</v>
      </c>
      <c r="M23" s="21">
        <v>1</v>
      </c>
      <c r="N23" s="21">
        <v>-1</v>
      </c>
      <c r="O23" s="21">
        <v>0</v>
      </c>
      <c r="P23" s="21">
        <v>-0.002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19">
        <v>399680</v>
      </c>
      <c r="B24" s="19" t="s">
        <v>163</v>
      </c>
      <c r="C24" s="19">
        <v>624.401</v>
      </c>
      <c r="D24" s="19">
        <v>726.83</v>
      </c>
      <c r="E24" s="19">
        <v>0</v>
      </c>
      <c r="F24" s="19">
        <v>0</v>
      </c>
      <c r="G24" s="19">
        <v>0</v>
      </c>
      <c r="H24" s="19">
        <v>1</v>
      </c>
      <c r="I24" s="18">
        <v>3.935</v>
      </c>
      <c r="J24" s="18">
        <v>17.473</v>
      </c>
      <c r="K24" s="21">
        <v>3</v>
      </c>
      <c r="L24" s="21">
        <v>0</v>
      </c>
      <c r="M24" s="21">
        <v>0</v>
      </c>
      <c r="N24" s="21">
        <v>0</v>
      </c>
      <c r="O24" s="21">
        <v>0</v>
      </c>
      <c r="P24" s="21">
        <v>2.39</v>
      </c>
      <c r="Q24" s="21">
        <v>0</v>
      </c>
      <c r="R24" s="21">
        <v>1</v>
      </c>
      <c r="S24" s="22"/>
      <c r="T24" s="22"/>
      <c r="U24" s="22"/>
      <c r="V24" s="22"/>
      <c r="W24" s="22"/>
    </row>
    <row r="25" ht="16.5" spans="1:23">
      <c r="A25" s="19">
        <v>399681</v>
      </c>
      <c r="B25" s="19" t="s">
        <v>164</v>
      </c>
      <c r="C25" s="19">
        <v>945.417</v>
      </c>
      <c r="D25" s="19">
        <v>1192.366</v>
      </c>
      <c r="E25" s="19">
        <v>0</v>
      </c>
      <c r="F25" s="19">
        <v>0</v>
      </c>
      <c r="G25" s="19">
        <v>0</v>
      </c>
      <c r="H25" s="19">
        <v>1</v>
      </c>
      <c r="I25" s="18">
        <v>0.285</v>
      </c>
      <c r="J25" s="18">
        <v>20.937</v>
      </c>
      <c r="K25" s="21">
        <v>3</v>
      </c>
      <c r="L25" s="21">
        <v>0</v>
      </c>
      <c r="M25" s="21">
        <v>0</v>
      </c>
      <c r="N25" s="21">
        <v>0</v>
      </c>
      <c r="O25" s="21">
        <v>0</v>
      </c>
      <c r="P25" s="21">
        <v>10.507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19">
        <v>399928</v>
      </c>
      <c r="B26" s="19" t="s">
        <v>151</v>
      </c>
      <c r="C26" s="19">
        <v>2634.421</v>
      </c>
      <c r="D26" s="19">
        <v>2942.2</v>
      </c>
      <c r="E26" s="19">
        <v>0</v>
      </c>
      <c r="F26" s="19">
        <v>0</v>
      </c>
      <c r="G26" s="19">
        <v>0</v>
      </c>
      <c r="H26" s="19">
        <v>1</v>
      </c>
      <c r="I26" s="18">
        <v>0.913</v>
      </c>
      <c r="J26" s="18">
        <v>11.278</v>
      </c>
      <c r="K26" s="21">
        <v>1</v>
      </c>
      <c r="L26" s="21">
        <v>2</v>
      </c>
      <c r="M26" s="21">
        <v>0</v>
      </c>
      <c r="N26" s="21">
        <v>0</v>
      </c>
      <c r="O26" s="21">
        <v>0</v>
      </c>
      <c r="P26" s="21">
        <v>1.74</v>
      </c>
      <c r="Q26" s="21">
        <v>0</v>
      </c>
      <c r="R26" s="21">
        <v>-1</v>
      </c>
      <c r="S26" s="22"/>
      <c r="T26" s="22"/>
      <c r="U26" s="22"/>
      <c r="V26" s="22"/>
      <c r="W26" s="22"/>
    </row>
    <row r="27" ht="16.5" spans="1:23">
      <c r="A27" s="19">
        <v>980035</v>
      </c>
      <c r="B27" s="19" t="s">
        <v>165</v>
      </c>
      <c r="C27" s="19">
        <v>1800.912</v>
      </c>
      <c r="D27" s="19">
        <v>2148.185</v>
      </c>
      <c r="E27" s="19">
        <v>0</v>
      </c>
      <c r="F27" s="19">
        <v>0</v>
      </c>
      <c r="G27" s="19">
        <v>0</v>
      </c>
      <c r="H27" s="19">
        <v>1</v>
      </c>
      <c r="I27" s="18">
        <v>0.35</v>
      </c>
      <c r="J27" s="18">
        <v>16.459</v>
      </c>
      <c r="K27" s="21">
        <v>2</v>
      </c>
      <c r="L27" s="21">
        <v>0</v>
      </c>
      <c r="M27" s="21">
        <v>0</v>
      </c>
      <c r="N27" s="21">
        <v>0</v>
      </c>
      <c r="O27" s="21">
        <v>0</v>
      </c>
      <c r="P27" s="21">
        <v>2.085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20">
        <v>3</v>
      </c>
      <c r="B28" s="20" t="s">
        <v>25</v>
      </c>
      <c r="C28" s="20">
        <v>255.238</v>
      </c>
      <c r="D28" s="20">
        <v>269.626</v>
      </c>
      <c r="E28" s="20">
        <v>0</v>
      </c>
      <c r="F28" s="20">
        <v>0</v>
      </c>
      <c r="G28" s="20">
        <v>1</v>
      </c>
      <c r="H28" s="18">
        <v>0</v>
      </c>
      <c r="I28" s="18">
        <v>0</v>
      </c>
      <c r="J28" s="18">
        <v>0</v>
      </c>
      <c r="K28" s="21">
        <v>3</v>
      </c>
      <c r="L28" s="21">
        <v>0</v>
      </c>
      <c r="M28" s="21">
        <v>0</v>
      </c>
      <c r="N28" s="21">
        <v>0</v>
      </c>
      <c r="O28" s="21">
        <v>0</v>
      </c>
      <c r="P28" s="21">
        <v>0.222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20">
        <v>6</v>
      </c>
      <c r="B29" s="20" t="s">
        <v>166</v>
      </c>
      <c r="C29" s="20">
        <v>4499.702</v>
      </c>
      <c r="D29" s="20">
        <v>4909.802</v>
      </c>
      <c r="E29" s="20">
        <v>0</v>
      </c>
      <c r="F29" s="20">
        <v>0</v>
      </c>
      <c r="G29" s="20">
        <v>1</v>
      </c>
      <c r="H29" s="18">
        <v>0</v>
      </c>
      <c r="I29" s="18">
        <v>0</v>
      </c>
      <c r="J29" s="18">
        <v>0</v>
      </c>
      <c r="K29" s="21">
        <v>3</v>
      </c>
      <c r="L29" s="21">
        <v>0</v>
      </c>
      <c r="M29" s="21">
        <v>0</v>
      </c>
      <c r="N29" s="21">
        <v>0</v>
      </c>
      <c r="O29" s="21">
        <v>0</v>
      </c>
      <c r="P29" s="21">
        <v>1.717</v>
      </c>
      <c r="Q29" s="21">
        <v>0</v>
      </c>
      <c r="R29" s="21">
        <v>-1</v>
      </c>
      <c r="S29" s="22"/>
      <c r="T29" s="22"/>
      <c r="U29" s="22"/>
      <c r="V29" s="22"/>
      <c r="W29" s="22"/>
    </row>
    <row r="30" ht="16.5" spans="1:23">
      <c r="A30" s="20">
        <v>37</v>
      </c>
      <c r="B30" s="20" t="s">
        <v>167</v>
      </c>
      <c r="C30" s="20">
        <v>6463.424</v>
      </c>
      <c r="D30" s="20">
        <v>7721.13</v>
      </c>
      <c r="E30" s="20">
        <v>0</v>
      </c>
      <c r="F30" s="20">
        <v>0</v>
      </c>
      <c r="G30" s="20">
        <v>1</v>
      </c>
      <c r="H30" s="18">
        <v>0</v>
      </c>
      <c r="I30" s="18">
        <v>0</v>
      </c>
      <c r="J30" s="18">
        <v>0</v>
      </c>
      <c r="K30" s="21">
        <v>3</v>
      </c>
      <c r="L30" s="21">
        <v>0</v>
      </c>
      <c r="M30" s="21">
        <v>0</v>
      </c>
      <c r="N30" s="21">
        <v>0</v>
      </c>
      <c r="O30" s="21">
        <v>0</v>
      </c>
      <c r="P30" s="21">
        <v>0.628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20">
        <v>75</v>
      </c>
      <c r="B31" s="20" t="s">
        <v>168</v>
      </c>
      <c r="C31" s="20">
        <v>7190.014</v>
      </c>
      <c r="D31" s="20">
        <v>8234.504</v>
      </c>
      <c r="E31" s="20">
        <v>0</v>
      </c>
      <c r="F31" s="20">
        <v>0</v>
      </c>
      <c r="G31" s="20">
        <v>1</v>
      </c>
      <c r="H31" s="18">
        <v>0</v>
      </c>
      <c r="I31" s="18">
        <v>0</v>
      </c>
      <c r="J31" s="18">
        <v>0</v>
      </c>
      <c r="K31" s="21">
        <v>3</v>
      </c>
      <c r="L31" s="21">
        <v>1</v>
      </c>
      <c r="M31" s="21">
        <v>0</v>
      </c>
      <c r="N31" s="21">
        <v>0</v>
      </c>
      <c r="O31" s="21">
        <v>0</v>
      </c>
      <c r="P31" s="21">
        <v>4.182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20">
        <v>109</v>
      </c>
      <c r="B32" s="20" t="s">
        <v>169</v>
      </c>
      <c r="C32" s="20">
        <v>10262.187</v>
      </c>
      <c r="D32" s="20">
        <v>11670.48</v>
      </c>
      <c r="E32" s="20">
        <v>0</v>
      </c>
      <c r="F32" s="20">
        <v>0</v>
      </c>
      <c r="G32" s="20">
        <v>1</v>
      </c>
      <c r="H32" s="18">
        <v>0</v>
      </c>
      <c r="I32" s="18">
        <v>0</v>
      </c>
      <c r="J32" s="18">
        <v>0</v>
      </c>
      <c r="K32" s="21">
        <v>3</v>
      </c>
      <c r="L32" s="21">
        <v>0</v>
      </c>
      <c r="M32" s="21">
        <v>0</v>
      </c>
      <c r="N32" s="21">
        <v>0</v>
      </c>
      <c r="O32" s="21">
        <v>0</v>
      </c>
      <c r="P32" s="21">
        <v>6.252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121</v>
      </c>
      <c r="B33" s="20" t="s">
        <v>170</v>
      </c>
      <c r="C33" s="20">
        <v>8334.843</v>
      </c>
      <c r="D33" s="20">
        <v>9465.216</v>
      </c>
      <c r="E33" s="20">
        <v>0</v>
      </c>
      <c r="F33" s="20">
        <v>0</v>
      </c>
      <c r="G33" s="20">
        <v>1</v>
      </c>
      <c r="H33" s="18">
        <v>0</v>
      </c>
      <c r="I33" s="18">
        <v>0</v>
      </c>
      <c r="J33" s="18">
        <v>0</v>
      </c>
      <c r="K33" s="21">
        <v>2</v>
      </c>
      <c r="L33" s="21">
        <v>0</v>
      </c>
      <c r="M33" s="21">
        <v>0</v>
      </c>
      <c r="N33" s="21">
        <v>0</v>
      </c>
      <c r="O33" s="21">
        <v>0</v>
      </c>
      <c r="P33" s="21">
        <v>2.992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20">
        <v>683</v>
      </c>
      <c r="B34" s="20" t="s">
        <v>171</v>
      </c>
      <c r="C34" s="20">
        <v>1114.874</v>
      </c>
      <c r="D34" s="20">
        <v>1354.484</v>
      </c>
      <c r="E34" s="20">
        <v>0</v>
      </c>
      <c r="F34" s="20">
        <v>0</v>
      </c>
      <c r="G34" s="20">
        <v>1</v>
      </c>
      <c r="H34" s="18">
        <v>0</v>
      </c>
      <c r="I34" s="18">
        <v>0</v>
      </c>
      <c r="J34" s="18">
        <v>0</v>
      </c>
      <c r="K34" s="21">
        <v>4</v>
      </c>
      <c r="L34" s="21">
        <v>0</v>
      </c>
      <c r="M34" s="21">
        <v>0</v>
      </c>
      <c r="N34" s="21">
        <v>1</v>
      </c>
      <c r="O34" s="21">
        <v>0</v>
      </c>
      <c r="P34" s="21">
        <v>3.851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808</v>
      </c>
      <c r="B35" s="20" t="s">
        <v>172</v>
      </c>
      <c r="C35" s="20">
        <v>8568.041</v>
      </c>
      <c r="D35" s="20">
        <v>9955.054</v>
      </c>
      <c r="E35" s="20">
        <v>0</v>
      </c>
      <c r="F35" s="20">
        <v>0</v>
      </c>
      <c r="G35" s="20">
        <v>1</v>
      </c>
      <c r="H35" s="18">
        <v>0</v>
      </c>
      <c r="I35" s="18">
        <v>0</v>
      </c>
      <c r="J35" s="18">
        <v>0</v>
      </c>
      <c r="K35" s="21">
        <v>3</v>
      </c>
      <c r="L35" s="21">
        <v>0</v>
      </c>
      <c r="M35" s="21">
        <v>0</v>
      </c>
      <c r="N35" s="21">
        <v>0</v>
      </c>
      <c r="O35" s="21">
        <v>0</v>
      </c>
      <c r="P35" s="21">
        <v>-9.846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863</v>
      </c>
      <c r="B36" s="20" t="s">
        <v>173</v>
      </c>
      <c r="C36" s="20">
        <v>2683.466</v>
      </c>
      <c r="D36" s="20">
        <v>3265.473</v>
      </c>
      <c r="E36" s="20">
        <v>0</v>
      </c>
      <c r="F36" s="20">
        <v>0</v>
      </c>
      <c r="G36" s="20">
        <v>1</v>
      </c>
      <c r="H36" s="18">
        <v>0</v>
      </c>
      <c r="I36" s="18">
        <v>0</v>
      </c>
      <c r="J36" s="18">
        <v>0</v>
      </c>
      <c r="K36" s="21">
        <v>1</v>
      </c>
      <c r="L36" s="21">
        <v>0</v>
      </c>
      <c r="M36" s="21">
        <v>1</v>
      </c>
      <c r="N36" s="21">
        <v>-1</v>
      </c>
      <c r="O36" s="21">
        <v>0</v>
      </c>
      <c r="P36" s="21">
        <v>-4.885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913</v>
      </c>
      <c r="B37" s="20" t="s">
        <v>174</v>
      </c>
      <c r="C37" s="20">
        <v>8422.358</v>
      </c>
      <c r="D37" s="20">
        <v>9971.537</v>
      </c>
      <c r="E37" s="20">
        <v>0</v>
      </c>
      <c r="F37" s="20">
        <v>0</v>
      </c>
      <c r="G37" s="20">
        <v>1</v>
      </c>
      <c r="H37" s="18">
        <v>0</v>
      </c>
      <c r="I37" s="18">
        <v>0</v>
      </c>
      <c r="J37" s="18">
        <v>0</v>
      </c>
      <c r="K37" s="21">
        <v>3</v>
      </c>
      <c r="L37" s="21">
        <v>0</v>
      </c>
      <c r="M37" s="21">
        <v>0</v>
      </c>
      <c r="N37" s="21">
        <v>0</v>
      </c>
      <c r="O37" s="21">
        <v>0</v>
      </c>
      <c r="P37" s="21">
        <v>-3.144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933</v>
      </c>
      <c r="B38" s="20" t="s">
        <v>175</v>
      </c>
      <c r="C38" s="20">
        <v>8315.795</v>
      </c>
      <c r="D38" s="20">
        <v>9669.223</v>
      </c>
      <c r="E38" s="20">
        <v>0</v>
      </c>
      <c r="F38" s="20">
        <v>0</v>
      </c>
      <c r="G38" s="20">
        <v>1</v>
      </c>
      <c r="H38" s="18">
        <v>0</v>
      </c>
      <c r="I38" s="18">
        <v>0</v>
      </c>
      <c r="J38" s="18">
        <v>0</v>
      </c>
      <c r="K38" s="21">
        <v>3</v>
      </c>
      <c r="L38" s="21">
        <v>0</v>
      </c>
      <c r="M38" s="21">
        <v>0</v>
      </c>
      <c r="N38" s="21">
        <v>0</v>
      </c>
      <c r="O38" s="21">
        <v>0</v>
      </c>
      <c r="P38" s="21">
        <v>2.271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952</v>
      </c>
      <c r="B39" s="20" t="s">
        <v>176</v>
      </c>
      <c r="C39" s="20">
        <v>2735.056</v>
      </c>
      <c r="D39" s="20">
        <v>3009.678</v>
      </c>
      <c r="E39" s="20">
        <v>0</v>
      </c>
      <c r="F39" s="20">
        <v>0</v>
      </c>
      <c r="G39" s="20">
        <v>1</v>
      </c>
      <c r="H39" s="18">
        <v>0</v>
      </c>
      <c r="I39" s="18">
        <v>0</v>
      </c>
      <c r="J39" s="18">
        <v>0</v>
      </c>
      <c r="K39" s="21">
        <v>3</v>
      </c>
      <c r="L39" s="21">
        <v>2</v>
      </c>
      <c r="M39" s="21">
        <v>0</v>
      </c>
      <c r="N39" s="21">
        <v>0</v>
      </c>
      <c r="O39" s="21">
        <v>0</v>
      </c>
      <c r="P39" s="21">
        <v>-4.049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978</v>
      </c>
      <c r="B40" s="20" t="s">
        <v>177</v>
      </c>
      <c r="C40" s="20">
        <v>10870.271</v>
      </c>
      <c r="D40" s="20">
        <v>12252.719</v>
      </c>
      <c r="E40" s="20">
        <v>0</v>
      </c>
      <c r="F40" s="20">
        <v>0</v>
      </c>
      <c r="G40" s="20">
        <v>1</v>
      </c>
      <c r="H40" s="18">
        <v>0</v>
      </c>
      <c r="I40" s="18">
        <v>0</v>
      </c>
      <c r="J40" s="18">
        <v>0</v>
      </c>
      <c r="K40" s="21">
        <v>3</v>
      </c>
      <c r="L40" s="21">
        <v>2</v>
      </c>
      <c r="M40" s="21">
        <v>0</v>
      </c>
      <c r="N40" s="21">
        <v>0</v>
      </c>
      <c r="O40" s="21">
        <v>0</v>
      </c>
      <c r="P40" s="21">
        <v>4.279</v>
      </c>
      <c r="Q40" s="21">
        <v>0</v>
      </c>
      <c r="R40" s="21">
        <v>1</v>
      </c>
      <c r="S40" s="22"/>
      <c r="T40" s="22"/>
      <c r="U40" s="22"/>
      <c r="V40" s="22"/>
      <c r="W40" s="22"/>
    </row>
    <row r="41" ht="16.5" spans="1:23">
      <c r="A41" s="20">
        <v>991</v>
      </c>
      <c r="B41" s="20" t="s">
        <v>31</v>
      </c>
      <c r="C41" s="20">
        <v>9001.101</v>
      </c>
      <c r="D41" s="20">
        <v>10447.746</v>
      </c>
      <c r="E41" s="20">
        <v>0</v>
      </c>
      <c r="F41" s="20">
        <v>0</v>
      </c>
      <c r="G41" s="20">
        <v>1</v>
      </c>
      <c r="H41" s="18">
        <v>0</v>
      </c>
      <c r="I41" s="18">
        <v>0</v>
      </c>
      <c r="J41" s="18">
        <v>0</v>
      </c>
      <c r="K41" s="21">
        <v>3</v>
      </c>
      <c r="L41" s="21">
        <v>0</v>
      </c>
      <c r="M41" s="21">
        <v>0</v>
      </c>
      <c r="N41" s="21">
        <v>0</v>
      </c>
      <c r="O41" s="21">
        <v>0</v>
      </c>
      <c r="P41" s="21">
        <v>0.476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399264</v>
      </c>
      <c r="B42" s="20" t="s">
        <v>178</v>
      </c>
      <c r="C42" s="20">
        <v>1410.845</v>
      </c>
      <c r="D42" s="20">
        <v>1762.224</v>
      </c>
      <c r="E42" s="20">
        <v>0</v>
      </c>
      <c r="F42" s="20">
        <v>0</v>
      </c>
      <c r="G42" s="20">
        <v>1</v>
      </c>
      <c r="H42" s="18">
        <v>0</v>
      </c>
      <c r="I42" s="18">
        <v>0</v>
      </c>
      <c r="J42" s="18">
        <v>0</v>
      </c>
      <c r="K42" s="21">
        <v>3</v>
      </c>
      <c r="L42" s="21">
        <v>0</v>
      </c>
      <c r="M42" s="21">
        <v>0</v>
      </c>
      <c r="N42" s="21">
        <v>0</v>
      </c>
      <c r="O42" s="21">
        <v>0</v>
      </c>
      <c r="P42" s="21">
        <v>0.31</v>
      </c>
      <c r="Q42" s="21">
        <v>0</v>
      </c>
      <c r="R42" s="21">
        <v>-1</v>
      </c>
      <c r="S42" s="22"/>
      <c r="T42" s="22"/>
      <c r="U42" s="22"/>
      <c r="V42" s="22"/>
      <c r="W42" s="22"/>
    </row>
    <row r="43" ht="16.5" spans="1:23">
      <c r="A43" s="20">
        <v>399318</v>
      </c>
      <c r="B43" s="20" t="s">
        <v>179</v>
      </c>
      <c r="C43" s="20">
        <v>5165.237</v>
      </c>
      <c r="D43" s="20">
        <v>5436.725</v>
      </c>
      <c r="E43" s="20">
        <v>0</v>
      </c>
      <c r="F43" s="20">
        <v>0</v>
      </c>
      <c r="G43" s="20">
        <v>1</v>
      </c>
      <c r="H43" s="18">
        <v>0</v>
      </c>
      <c r="I43" s="18">
        <v>0</v>
      </c>
      <c r="J43" s="18">
        <v>0</v>
      </c>
      <c r="K43" s="21">
        <v>3</v>
      </c>
      <c r="L43" s="21">
        <v>0</v>
      </c>
      <c r="M43" s="21">
        <v>0</v>
      </c>
      <c r="N43" s="21">
        <v>0</v>
      </c>
      <c r="O43" s="21">
        <v>0</v>
      </c>
      <c r="P43" s="21">
        <v>4.051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399367</v>
      </c>
      <c r="B44" s="20" t="s">
        <v>180</v>
      </c>
      <c r="C44" s="20">
        <v>2689.718</v>
      </c>
      <c r="D44" s="20">
        <v>3095.858</v>
      </c>
      <c r="E44" s="20">
        <v>0</v>
      </c>
      <c r="F44" s="20">
        <v>0</v>
      </c>
      <c r="G44" s="20">
        <v>1</v>
      </c>
      <c r="H44" s="18">
        <v>0</v>
      </c>
      <c r="I44" s="18">
        <v>0</v>
      </c>
      <c r="J44" s="18">
        <v>0</v>
      </c>
      <c r="K44" s="21">
        <v>3</v>
      </c>
      <c r="L44" s="21">
        <v>0</v>
      </c>
      <c r="M44" s="21">
        <v>0</v>
      </c>
      <c r="N44" s="21">
        <v>0</v>
      </c>
      <c r="O44" s="21">
        <v>0</v>
      </c>
      <c r="P44" s="21">
        <v>2.139</v>
      </c>
      <c r="Q44" s="21">
        <v>0</v>
      </c>
      <c r="R44" s="21">
        <v>-1</v>
      </c>
      <c r="S44" s="22"/>
      <c r="T44" s="22"/>
      <c r="U44" s="22"/>
      <c r="V44" s="22"/>
      <c r="W44" s="22"/>
    </row>
    <row r="45" ht="16.5" spans="1:23">
      <c r="A45" s="20">
        <v>399386</v>
      </c>
      <c r="B45" s="20" t="s">
        <v>181</v>
      </c>
      <c r="C45" s="20">
        <v>5874.36</v>
      </c>
      <c r="D45" s="20">
        <v>6841.469</v>
      </c>
      <c r="E45" s="20">
        <v>0</v>
      </c>
      <c r="F45" s="20">
        <v>0</v>
      </c>
      <c r="G45" s="20">
        <v>1</v>
      </c>
      <c r="H45" s="18">
        <v>0</v>
      </c>
      <c r="I45" s="18">
        <v>0</v>
      </c>
      <c r="J45" s="18">
        <v>0</v>
      </c>
      <c r="K45" s="21">
        <v>3</v>
      </c>
      <c r="L45" s="21">
        <v>0</v>
      </c>
      <c r="M45" s="21">
        <v>0</v>
      </c>
      <c r="N45" s="21">
        <v>0</v>
      </c>
      <c r="O45" s="21">
        <v>0</v>
      </c>
      <c r="P45" s="21">
        <v>3.305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399394</v>
      </c>
      <c r="B46" s="20" t="s">
        <v>182</v>
      </c>
      <c r="C46" s="20">
        <v>8734.88</v>
      </c>
      <c r="D46" s="20">
        <v>10161.786</v>
      </c>
      <c r="E46" s="20">
        <v>0</v>
      </c>
      <c r="F46" s="20">
        <v>0</v>
      </c>
      <c r="G46" s="20">
        <v>1</v>
      </c>
      <c r="H46" s="18">
        <v>0</v>
      </c>
      <c r="I46" s="18">
        <v>0</v>
      </c>
      <c r="J46" s="18">
        <v>0</v>
      </c>
      <c r="K46" s="21">
        <v>3</v>
      </c>
      <c r="L46" s="21">
        <v>0</v>
      </c>
      <c r="M46" s="21">
        <v>0</v>
      </c>
      <c r="N46" s="21">
        <v>0</v>
      </c>
      <c r="O46" s="21">
        <v>0</v>
      </c>
      <c r="P46" s="21">
        <v>1.563</v>
      </c>
      <c r="Q46" s="21">
        <v>0</v>
      </c>
      <c r="R46" s="21">
        <v>-1</v>
      </c>
      <c r="S46" s="22"/>
      <c r="T46" s="22"/>
      <c r="U46" s="22"/>
      <c r="V46" s="22"/>
      <c r="W46" s="22"/>
    </row>
    <row r="47" ht="16.5" spans="1:23">
      <c r="A47" s="20">
        <v>399437</v>
      </c>
      <c r="B47" s="20" t="s">
        <v>183</v>
      </c>
      <c r="C47" s="20">
        <v>6517.319</v>
      </c>
      <c r="D47" s="20">
        <v>7580.69</v>
      </c>
      <c r="E47" s="20">
        <v>0</v>
      </c>
      <c r="F47" s="20">
        <v>0</v>
      </c>
      <c r="G47" s="20">
        <v>1</v>
      </c>
      <c r="H47" s="18">
        <v>0</v>
      </c>
      <c r="I47" s="18">
        <v>0</v>
      </c>
      <c r="J47" s="18">
        <v>0</v>
      </c>
      <c r="K47" s="21">
        <v>3</v>
      </c>
      <c r="L47" s="21">
        <v>0</v>
      </c>
      <c r="M47" s="21">
        <v>0</v>
      </c>
      <c r="N47" s="21">
        <v>0</v>
      </c>
      <c r="O47" s="21">
        <v>0</v>
      </c>
      <c r="P47" s="21">
        <v>0.486</v>
      </c>
      <c r="Q47" s="21">
        <v>1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399441</v>
      </c>
      <c r="B48" s="20" t="s">
        <v>184</v>
      </c>
      <c r="C48" s="20">
        <v>2216.67</v>
      </c>
      <c r="D48" s="20">
        <v>2623.354</v>
      </c>
      <c r="E48" s="20">
        <v>0</v>
      </c>
      <c r="F48" s="20">
        <v>0</v>
      </c>
      <c r="G48" s="20">
        <v>1</v>
      </c>
      <c r="H48" s="18">
        <v>0</v>
      </c>
      <c r="I48" s="18">
        <v>0</v>
      </c>
      <c r="J48" s="18">
        <v>0</v>
      </c>
      <c r="K48" s="21">
        <v>2</v>
      </c>
      <c r="L48" s="21">
        <v>0</v>
      </c>
      <c r="M48" s="21">
        <v>0</v>
      </c>
      <c r="N48" s="21">
        <v>0</v>
      </c>
      <c r="O48" s="21">
        <v>0</v>
      </c>
      <c r="P48" s="21">
        <v>0.555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399481</v>
      </c>
      <c r="B49" s="20" t="s">
        <v>145</v>
      </c>
      <c r="C49" s="20">
        <v>127.852</v>
      </c>
      <c r="D49" s="20">
        <v>128.041</v>
      </c>
      <c r="E49" s="20">
        <v>0</v>
      </c>
      <c r="F49" s="20">
        <v>0</v>
      </c>
      <c r="G49" s="20">
        <v>1</v>
      </c>
      <c r="H49" s="18">
        <v>0</v>
      </c>
      <c r="I49" s="18">
        <v>0</v>
      </c>
      <c r="J49" s="18">
        <v>0</v>
      </c>
      <c r="K49" s="21">
        <v>3</v>
      </c>
      <c r="L49" s="21">
        <v>0</v>
      </c>
      <c r="M49" s="21">
        <v>0</v>
      </c>
      <c r="N49" s="21">
        <v>0</v>
      </c>
      <c r="O49" s="21">
        <v>0</v>
      </c>
      <c r="P49" s="21">
        <v>0.904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399619</v>
      </c>
      <c r="B50" s="20" t="s">
        <v>185</v>
      </c>
      <c r="C50" s="20">
        <v>7038.819</v>
      </c>
      <c r="D50" s="20">
        <v>7944.827</v>
      </c>
      <c r="E50" s="20">
        <v>0</v>
      </c>
      <c r="F50" s="20">
        <v>0</v>
      </c>
      <c r="G50" s="20">
        <v>1</v>
      </c>
      <c r="H50" s="18">
        <v>0</v>
      </c>
      <c r="I50" s="18">
        <v>0</v>
      </c>
      <c r="J50" s="18">
        <v>0</v>
      </c>
      <c r="K50" s="21">
        <v>3</v>
      </c>
      <c r="L50" s="21">
        <v>0</v>
      </c>
      <c r="M50" s="21">
        <v>0</v>
      </c>
      <c r="N50" s="21">
        <v>0</v>
      </c>
      <c r="O50" s="21">
        <v>0</v>
      </c>
      <c r="P50" s="21">
        <v>8.484</v>
      </c>
      <c r="Q50" s="21">
        <v>0</v>
      </c>
      <c r="R50" s="21">
        <v>-1</v>
      </c>
      <c r="S50" s="22"/>
      <c r="T50" s="22"/>
      <c r="U50" s="22"/>
      <c r="V50" s="22"/>
      <c r="W50" s="22"/>
    </row>
    <row r="51" ht="16.5" spans="1:23">
      <c r="A51" s="20">
        <v>399684</v>
      </c>
      <c r="B51" s="20" t="s">
        <v>186</v>
      </c>
      <c r="C51" s="20">
        <v>1866.205</v>
      </c>
      <c r="D51" s="20">
        <v>2106.459</v>
      </c>
      <c r="E51" s="20">
        <v>0</v>
      </c>
      <c r="F51" s="20">
        <v>0</v>
      </c>
      <c r="G51" s="20">
        <v>1</v>
      </c>
      <c r="H51" s="18">
        <v>0</v>
      </c>
      <c r="I51" s="18">
        <v>0</v>
      </c>
      <c r="J51" s="18">
        <v>0</v>
      </c>
      <c r="K51" s="21">
        <v>3</v>
      </c>
      <c r="L51" s="21">
        <v>0</v>
      </c>
      <c r="M51" s="21">
        <v>0</v>
      </c>
      <c r="N51" s="21">
        <v>0</v>
      </c>
      <c r="O51" s="21">
        <v>0</v>
      </c>
      <c r="P51" s="21">
        <v>0.464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399686</v>
      </c>
      <c r="B52" s="20" t="s">
        <v>187</v>
      </c>
      <c r="C52" s="20">
        <v>2131.512</v>
      </c>
      <c r="D52" s="20">
        <v>2432.408</v>
      </c>
      <c r="E52" s="20">
        <v>0</v>
      </c>
      <c r="F52" s="20">
        <v>0</v>
      </c>
      <c r="G52" s="20">
        <v>1</v>
      </c>
      <c r="H52" s="18">
        <v>0</v>
      </c>
      <c r="I52" s="18">
        <v>0</v>
      </c>
      <c r="J52" s="18">
        <v>0</v>
      </c>
      <c r="K52" s="21">
        <v>3</v>
      </c>
      <c r="L52" s="21">
        <v>0</v>
      </c>
      <c r="M52" s="21">
        <v>0</v>
      </c>
      <c r="N52" s="21">
        <v>0</v>
      </c>
      <c r="O52" s="21">
        <v>0</v>
      </c>
      <c r="P52" s="21">
        <v>6.953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399699</v>
      </c>
      <c r="B53" s="20" t="s">
        <v>188</v>
      </c>
      <c r="C53" s="20">
        <v>4268.724</v>
      </c>
      <c r="D53" s="20">
        <v>5143.953</v>
      </c>
      <c r="E53" s="20">
        <v>0</v>
      </c>
      <c r="F53" s="20">
        <v>0</v>
      </c>
      <c r="G53" s="20">
        <v>1</v>
      </c>
      <c r="H53" s="18">
        <v>0</v>
      </c>
      <c r="I53" s="18">
        <v>0</v>
      </c>
      <c r="J53" s="18">
        <v>0</v>
      </c>
      <c r="K53" s="21">
        <v>3</v>
      </c>
      <c r="L53" s="21">
        <v>0</v>
      </c>
      <c r="M53" s="21">
        <v>0</v>
      </c>
      <c r="N53" s="21">
        <v>0</v>
      </c>
      <c r="O53" s="21">
        <v>0</v>
      </c>
      <c r="P53" s="21">
        <v>0.468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399707</v>
      </c>
      <c r="B54" s="20" t="s">
        <v>189</v>
      </c>
      <c r="C54" s="20">
        <v>6345.688</v>
      </c>
      <c r="D54" s="20">
        <v>7348.982</v>
      </c>
      <c r="E54" s="20">
        <v>0</v>
      </c>
      <c r="F54" s="20">
        <v>0</v>
      </c>
      <c r="G54" s="20">
        <v>1</v>
      </c>
      <c r="H54" s="18">
        <v>0</v>
      </c>
      <c r="I54" s="18">
        <v>0</v>
      </c>
      <c r="J54" s="18">
        <v>0</v>
      </c>
      <c r="K54" s="21">
        <v>3</v>
      </c>
      <c r="L54" s="21">
        <v>0</v>
      </c>
      <c r="M54" s="21">
        <v>0</v>
      </c>
      <c r="N54" s="21">
        <v>0</v>
      </c>
      <c r="O54" s="21">
        <v>0</v>
      </c>
      <c r="P54" s="21">
        <v>0.643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399805</v>
      </c>
      <c r="B55" s="20" t="s">
        <v>190</v>
      </c>
      <c r="C55" s="20">
        <v>3731.932</v>
      </c>
      <c r="D55" s="20">
        <v>4517.788</v>
      </c>
      <c r="E55" s="20">
        <v>0</v>
      </c>
      <c r="F55" s="20">
        <v>0</v>
      </c>
      <c r="G55" s="20">
        <v>1</v>
      </c>
      <c r="H55" s="18">
        <v>0</v>
      </c>
      <c r="I55" s="18">
        <v>0</v>
      </c>
      <c r="J55" s="18">
        <v>0</v>
      </c>
      <c r="K55" s="21">
        <v>3</v>
      </c>
      <c r="L55" s="21">
        <v>0</v>
      </c>
      <c r="M55" s="21">
        <v>0</v>
      </c>
      <c r="N55" s="21">
        <v>0</v>
      </c>
      <c r="O55" s="21">
        <v>0</v>
      </c>
      <c r="P55" s="21">
        <v>0.756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399807</v>
      </c>
      <c r="B56" s="20" t="s">
        <v>191</v>
      </c>
      <c r="C56" s="20">
        <v>1287.131</v>
      </c>
      <c r="D56" s="20">
        <v>1380.814</v>
      </c>
      <c r="E56" s="20">
        <v>0</v>
      </c>
      <c r="F56" s="20">
        <v>0</v>
      </c>
      <c r="G56" s="20">
        <v>1</v>
      </c>
      <c r="H56" s="18">
        <v>0</v>
      </c>
      <c r="I56" s="18">
        <v>0</v>
      </c>
      <c r="J56" s="18">
        <v>0</v>
      </c>
      <c r="K56" s="21">
        <v>2</v>
      </c>
      <c r="L56" s="21">
        <v>0</v>
      </c>
      <c r="M56" s="21">
        <v>0</v>
      </c>
      <c r="N56" s="21">
        <v>0</v>
      </c>
      <c r="O56" s="21">
        <v>0</v>
      </c>
      <c r="P56" s="21">
        <v>1.684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399913</v>
      </c>
      <c r="B57" s="20" t="s">
        <v>192</v>
      </c>
      <c r="C57" s="20">
        <v>8422.357</v>
      </c>
      <c r="D57" s="20">
        <v>9971.536</v>
      </c>
      <c r="E57" s="20">
        <v>0</v>
      </c>
      <c r="F57" s="20">
        <v>0</v>
      </c>
      <c r="G57" s="20">
        <v>1</v>
      </c>
      <c r="H57" s="18">
        <v>0</v>
      </c>
      <c r="I57" s="18">
        <v>0</v>
      </c>
      <c r="J57" s="18">
        <v>0</v>
      </c>
      <c r="K57" s="21">
        <v>3</v>
      </c>
      <c r="L57" s="21">
        <v>0</v>
      </c>
      <c r="M57" s="21">
        <v>0</v>
      </c>
      <c r="N57" s="21">
        <v>0</v>
      </c>
      <c r="O57" s="21">
        <v>0</v>
      </c>
      <c r="P57" s="21">
        <v>2.16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399933</v>
      </c>
      <c r="B58" s="20" t="s">
        <v>175</v>
      </c>
      <c r="C58" s="20">
        <v>8315.795</v>
      </c>
      <c r="D58" s="20">
        <v>9669.222</v>
      </c>
      <c r="E58" s="20">
        <v>0</v>
      </c>
      <c r="F58" s="20">
        <v>0</v>
      </c>
      <c r="G58" s="20">
        <v>1</v>
      </c>
      <c r="H58" s="18">
        <v>0</v>
      </c>
      <c r="I58" s="18">
        <v>0</v>
      </c>
      <c r="J58" s="18">
        <v>0</v>
      </c>
      <c r="K58" s="21">
        <v>2</v>
      </c>
      <c r="L58" s="21">
        <v>0</v>
      </c>
      <c r="M58" s="21">
        <v>0</v>
      </c>
      <c r="N58" s="21">
        <v>0</v>
      </c>
      <c r="O58" s="21">
        <v>0</v>
      </c>
      <c r="P58" s="21">
        <v>1.324</v>
      </c>
      <c r="Q58" s="21">
        <v>0</v>
      </c>
      <c r="R58" s="21">
        <v>-1</v>
      </c>
      <c r="S58" s="22"/>
      <c r="T58" s="22"/>
      <c r="U58" s="22"/>
      <c r="V58" s="22"/>
      <c r="W58" s="22"/>
    </row>
    <row r="59" ht="16.5" spans="1:23">
      <c r="A59" s="20">
        <v>399966</v>
      </c>
      <c r="B59" s="20" t="s">
        <v>193</v>
      </c>
      <c r="C59" s="20">
        <v>6178.848</v>
      </c>
      <c r="D59" s="20">
        <v>7053.26</v>
      </c>
      <c r="E59" s="20">
        <v>0</v>
      </c>
      <c r="F59" s="20">
        <v>0</v>
      </c>
      <c r="G59" s="20">
        <v>1</v>
      </c>
      <c r="H59" s="18">
        <v>0</v>
      </c>
      <c r="I59" s="18">
        <v>0</v>
      </c>
      <c r="J59" s="18">
        <v>0</v>
      </c>
      <c r="K59" s="21">
        <v>3</v>
      </c>
      <c r="L59" s="21">
        <v>0</v>
      </c>
      <c r="M59" s="21">
        <v>0</v>
      </c>
      <c r="N59" s="21">
        <v>0</v>
      </c>
      <c r="O59" s="21">
        <v>0</v>
      </c>
      <c r="P59" s="21">
        <v>1.778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399975</v>
      </c>
      <c r="B60" s="20" t="s">
        <v>194</v>
      </c>
      <c r="C60" s="20">
        <v>827.04</v>
      </c>
      <c r="D60" s="20">
        <v>957.529</v>
      </c>
      <c r="E60" s="20">
        <v>0</v>
      </c>
      <c r="F60" s="20">
        <v>0</v>
      </c>
      <c r="G60" s="20">
        <v>1</v>
      </c>
      <c r="H60" s="18">
        <v>0</v>
      </c>
      <c r="I60" s="18">
        <v>0</v>
      </c>
      <c r="J60" s="18">
        <v>0</v>
      </c>
      <c r="K60" s="21">
        <v>0</v>
      </c>
      <c r="L60" s="21">
        <v>2</v>
      </c>
      <c r="M60" s="21">
        <v>1</v>
      </c>
      <c r="N60" s="21">
        <v>-1</v>
      </c>
      <c r="O60" s="21">
        <v>0</v>
      </c>
      <c r="P60" s="21">
        <v>-0.001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399989</v>
      </c>
      <c r="B61" s="20" t="s">
        <v>195</v>
      </c>
      <c r="C61" s="20">
        <v>6927.923</v>
      </c>
      <c r="D61" s="20">
        <v>8048.338</v>
      </c>
      <c r="E61" s="20">
        <v>0</v>
      </c>
      <c r="F61" s="20">
        <v>0</v>
      </c>
      <c r="G61" s="20">
        <v>1</v>
      </c>
      <c r="H61" s="18">
        <v>0</v>
      </c>
      <c r="I61" s="18">
        <v>0</v>
      </c>
      <c r="J61" s="18">
        <v>0</v>
      </c>
      <c r="K61" s="21">
        <v>2</v>
      </c>
      <c r="L61" s="21">
        <v>1</v>
      </c>
      <c r="M61" s="21">
        <v>0</v>
      </c>
      <c r="N61" s="21">
        <v>0</v>
      </c>
      <c r="O61" s="21">
        <v>0</v>
      </c>
      <c r="P61" s="21">
        <v>-0.086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399993</v>
      </c>
      <c r="B62" s="20" t="s">
        <v>196</v>
      </c>
      <c r="C62" s="20">
        <v>2715.131</v>
      </c>
      <c r="D62" s="20">
        <v>3240.967</v>
      </c>
      <c r="E62" s="20">
        <v>0</v>
      </c>
      <c r="F62" s="20">
        <v>0</v>
      </c>
      <c r="G62" s="20">
        <v>1</v>
      </c>
      <c r="H62" s="18">
        <v>0</v>
      </c>
      <c r="I62" s="18">
        <v>0</v>
      </c>
      <c r="J62" s="18">
        <v>0</v>
      </c>
      <c r="K62" s="21">
        <v>3</v>
      </c>
      <c r="L62" s="21">
        <v>0</v>
      </c>
      <c r="M62" s="21">
        <v>0</v>
      </c>
      <c r="N62" s="21">
        <v>0</v>
      </c>
      <c r="O62" s="21">
        <v>0</v>
      </c>
      <c r="P62" s="21">
        <v>1.036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980015</v>
      </c>
      <c r="B63" s="20" t="s">
        <v>197</v>
      </c>
      <c r="C63" s="20">
        <v>6559.023</v>
      </c>
      <c r="D63" s="20">
        <v>7560.156</v>
      </c>
      <c r="E63" s="20">
        <v>0</v>
      </c>
      <c r="F63" s="20">
        <v>0</v>
      </c>
      <c r="G63" s="20">
        <v>1</v>
      </c>
      <c r="H63" s="18">
        <v>0</v>
      </c>
      <c r="I63" s="18">
        <v>0</v>
      </c>
      <c r="J63" s="18">
        <v>0</v>
      </c>
      <c r="K63" s="21">
        <v>2</v>
      </c>
      <c r="L63" s="21">
        <v>0</v>
      </c>
      <c r="M63" s="21">
        <v>0</v>
      </c>
      <c r="N63" s="21">
        <v>0</v>
      </c>
      <c r="O63" s="21">
        <v>0</v>
      </c>
      <c r="P63" s="21">
        <v>1.072</v>
      </c>
      <c r="Q63" s="21">
        <v>0</v>
      </c>
      <c r="R63" s="21">
        <v>-1</v>
      </c>
      <c r="S63" s="22"/>
      <c r="T63" s="22"/>
      <c r="U63" s="22"/>
      <c r="V63" s="22"/>
      <c r="W63" s="22"/>
    </row>
    <row r="64" ht="16.5" spans="1:23">
      <c r="A64" s="20">
        <v>980016</v>
      </c>
      <c r="B64" s="20" t="s">
        <v>198</v>
      </c>
      <c r="C64" s="20">
        <v>6262.849</v>
      </c>
      <c r="D64" s="20">
        <v>7400.411</v>
      </c>
      <c r="E64" s="20">
        <v>0</v>
      </c>
      <c r="F64" s="20">
        <v>0</v>
      </c>
      <c r="G64" s="20">
        <v>1</v>
      </c>
      <c r="H64" s="18">
        <v>0</v>
      </c>
      <c r="I64" s="18">
        <v>0</v>
      </c>
      <c r="J64" s="18">
        <v>0</v>
      </c>
      <c r="K64" s="21">
        <v>3</v>
      </c>
      <c r="L64" s="21">
        <v>0</v>
      </c>
      <c r="M64" s="21">
        <v>0</v>
      </c>
      <c r="N64" s="21">
        <v>0</v>
      </c>
      <c r="O64" s="21">
        <v>0</v>
      </c>
      <c r="P64" s="21">
        <v>2.62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4"/>
      <c r="L65" s="24"/>
      <c r="M65" s="24"/>
      <c r="N65" s="24"/>
      <c r="O65" s="24"/>
      <c r="P65" s="24"/>
      <c r="Q65" s="24"/>
      <c r="R65" s="24"/>
      <c r="S65" s="22"/>
      <c r="T65" s="22"/>
      <c r="U65" s="22"/>
      <c r="V65" s="22"/>
      <c r="W65" s="22"/>
    </row>
    <row r="66" ht="16.5" spans="1:23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4"/>
      <c r="L66" s="24"/>
      <c r="M66" s="24"/>
      <c r="N66" s="24"/>
      <c r="O66" s="24"/>
      <c r="P66" s="24"/>
      <c r="Q66" s="24"/>
      <c r="R66" s="24"/>
      <c r="S66" s="22"/>
      <c r="T66" s="22"/>
      <c r="U66" s="22"/>
      <c r="V66" s="22"/>
      <c r="W66" s="22"/>
    </row>
    <row r="67" ht="16.5" spans="1:23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4"/>
      <c r="L67" s="24"/>
      <c r="M67" s="24"/>
      <c r="N67" s="24"/>
      <c r="O67" s="24"/>
      <c r="P67" s="24"/>
      <c r="Q67" s="24"/>
      <c r="R67" s="24"/>
      <c r="S67" s="22"/>
      <c r="T67" s="22"/>
      <c r="U67" s="22"/>
      <c r="V67" s="22"/>
      <c r="W67" s="22"/>
    </row>
    <row r="68" ht="16.5" spans="1:23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4"/>
      <c r="L68" s="24"/>
      <c r="M68" s="24"/>
      <c r="N68" s="24"/>
      <c r="O68" s="24"/>
      <c r="P68" s="24"/>
      <c r="Q68" s="24"/>
      <c r="R68" s="24"/>
      <c r="S68" s="22"/>
      <c r="T68" s="22"/>
      <c r="U68" s="22"/>
      <c r="V68" s="22"/>
      <c r="W68" s="22"/>
    </row>
    <row r="69" ht="16.5" spans="1:23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4"/>
      <c r="L69" s="24"/>
      <c r="M69" s="24"/>
      <c r="N69" s="24"/>
      <c r="O69" s="24"/>
      <c r="P69" s="24"/>
      <c r="Q69" s="24"/>
      <c r="R69" s="24"/>
      <c r="S69" s="22"/>
      <c r="T69" s="22"/>
      <c r="U69" s="22"/>
      <c r="V69" s="22"/>
      <c r="W69" s="22"/>
    </row>
    <row r="70" ht="16.5" spans="1:23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4"/>
      <c r="L70" s="24"/>
      <c r="M70" s="24"/>
      <c r="N70" s="24"/>
      <c r="O70" s="24"/>
      <c r="P70" s="24"/>
      <c r="Q70" s="24"/>
      <c r="R70" s="24"/>
      <c r="S70" s="22"/>
      <c r="T70" s="22"/>
      <c r="U70" s="22"/>
      <c r="V70" s="22"/>
      <c r="W70" s="22"/>
    </row>
    <row r="71" ht="16.5" spans="1:23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4"/>
      <c r="L71" s="24"/>
      <c r="M71" s="24"/>
      <c r="N71" s="24"/>
      <c r="O71" s="24"/>
      <c r="P71" s="24"/>
      <c r="Q71" s="24"/>
      <c r="R71" s="24"/>
      <c r="S71" s="22"/>
      <c r="T71" s="22"/>
      <c r="U71" s="22"/>
      <c r="V71" s="22"/>
      <c r="W71" s="22"/>
    </row>
    <row r="72" ht="16.5" spans="1:23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4"/>
      <c r="L72" s="24"/>
      <c r="M72" s="24"/>
      <c r="N72" s="24"/>
      <c r="O72" s="24"/>
      <c r="P72" s="24"/>
      <c r="Q72" s="24"/>
      <c r="R72" s="24"/>
      <c r="S72" s="22"/>
      <c r="T72" s="22"/>
      <c r="U72" s="22"/>
      <c r="V72" s="22"/>
      <c r="W72" s="22"/>
    </row>
    <row r="73" ht="16.5" spans="1:2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4"/>
      <c r="L73" s="24"/>
      <c r="M73" s="24"/>
      <c r="N73" s="24"/>
      <c r="O73" s="24"/>
      <c r="P73" s="24"/>
      <c r="Q73" s="24"/>
      <c r="R73" s="24"/>
      <c r="S73" s="22"/>
      <c r="T73" s="22"/>
      <c r="U73" s="22"/>
      <c r="V73" s="22"/>
      <c r="W73" s="22"/>
    </row>
    <row r="74" ht="16.5" spans="1:23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4"/>
      <c r="L74" s="24"/>
      <c r="M74" s="24"/>
      <c r="N74" s="24"/>
      <c r="O74" s="24"/>
      <c r="P74" s="24"/>
      <c r="Q74" s="24"/>
      <c r="R74" s="24"/>
      <c r="S74" s="22"/>
      <c r="T74" s="22"/>
      <c r="U74" s="22"/>
      <c r="V74" s="22"/>
      <c r="W74" s="22"/>
    </row>
    <row r="75" ht="16.5" spans="1:23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4"/>
      <c r="L75" s="24"/>
      <c r="M75" s="24"/>
      <c r="N75" s="24"/>
      <c r="O75" s="24"/>
      <c r="P75" s="24"/>
      <c r="Q75" s="24"/>
      <c r="R75" s="24"/>
      <c r="S75" s="22"/>
      <c r="T75" s="22"/>
      <c r="U75" s="22"/>
      <c r="V75" s="22"/>
      <c r="W75" s="22"/>
    </row>
    <row r="76" ht="16.5" spans="1:23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4"/>
      <c r="L76" s="24"/>
      <c r="M76" s="24"/>
      <c r="N76" s="24"/>
      <c r="O76" s="24"/>
      <c r="P76" s="24"/>
      <c r="Q76" s="24"/>
      <c r="R76" s="24"/>
      <c r="S76" s="22"/>
      <c r="T76" s="22"/>
      <c r="U76" s="22"/>
      <c r="V76" s="22"/>
      <c r="W76" s="22"/>
    </row>
    <row r="77" ht="16.5" spans="1:23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4"/>
      <c r="L77" s="24"/>
      <c r="M77" s="24"/>
      <c r="N77" s="24"/>
      <c r="O77" s="24"/>
      <c r="P77" s="24"/>
      <c r="Q77" s="24"/>
      <c r="R77" s="24"/>
      <c r="S77" s="22"/>
      <c r="T77" s="22"/>
      <c r="U77" s="22"/>
      <c r="V77" s="22"/>
      <c r="W77" s="22"/>
    </row>
    <row r="78" ht="16.5" spans="1:23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4"/>
      <c r="L78" s="24"/>
      <c r="M78" s="24"/>
      <c r="N78" s="24"/>
      <c r="O78" s="24"/>
      <c r="P78" s="24"/>
      <c r="Q78" s="24"/>
      <c r="R78" s="24"/>
      <c r="S78" s="22"/>
      <c r="T78" s="22"/>
      <c r="U78" s="22"/>
      <c r="V78" s="22"/>
      <c r="W78" s="22"/>
    </row>
    <row r="79" ht="16.5" spans="1:23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4"/>
      <c r="L79" s="24"/>
      <c r="M79" s="24"/>
      <c r="N79" s="24"/>
      <c r="O79" s="24"/>
      <c r="P79" s="24"/>
      <c r="Q79" s="24"/>
      <c r="R79" s="24"/>
      <c r="S79" s="22"/>
      <c r="T79" s="22"/>
      <c r="U79" s="22"/>
      <c r="V79" s="22"/>
      <c r="W79" s="22"/>
    </row>
    <row r="80" ht="16.5" spans="1:23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4"/>
      <c r="L80" s="24"/>
      <c r="M80" s="24"/>
      <c r="N80" s="24"/>
      <c r="O80" s="24"/>
      <c r="P80" s="24"/>
      <c r="Q80" s="24"/>
      <c r="R80" s="24"/>
      <c r="S80" s="22"/>
      <c r="T80" s="22"/>
      <c r="U80" s="22"/>
      <c r="V80" s="22"/>
      <c r="W80" s="22"/>
    </row>
    <row r="81" ht="16.5" spans="1:2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4"/>
      <c r="L81" s="24"/>
      <c r="M81" s="24"/>
      <c r="N81" s="24"/>
      <c r="O81" s="24"/>
      <c r="P81" s="24"/>
      <c r="Q81" s="24"/>
      <c r="R81" s="24"/>
      <c r="S81" s="22"/>
      <c r="T81" s="22"/>
      <c r="U81" s="22"/>
      <c r="V81" s="22"/>
      <c r="W81" s="22"/>
    </row>
    <row r="82" ht="16.5" spans="1:23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4"/>
      <c r="L82" s="24"/>
      <c r="M82" s="24"/>
      <c r="N82" s="24"/>
      <c r="O82" s="24"/>
      <c r="P82" s="24"/>
      <c r="Q82" s="24"/>
      <c r="R82" s="24"/>
      <c r="S82" s="22"/>
      <c r="T82" s="22"/>
      <c r="U82" s="22"/>
      <c r="V82" s="22"/>
      <c r="W82" s="22"/>
    </row>
    <row r="83" ht="16.5" spans="1:2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4"/>
      <c r="L83" s="24"/>
      <c r="M83" s="24"/>
      <c r="N83" s="24"/>
      <c r="O83" s="24"/>
      <c r="P83" s="24"/>
      <c r="Q83" s="24"/>
      <c r="R83" s="24"/>
      <c r="S83" s="22"/>
      <c r="T83" s="22"/>
      <c r="U83" s="22"/>
      <c r="V83" s="22"/>
      <c r="W83" s="22"/>
    </row>
    <row r="84" ht="16.5" spans="1:23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4"/>
      <c r="L84" s="24"/>
      <c r="M84" s="24"/>
      <c r="N84" s="24"/>
      <c r="O84" s="24"/>
      <c r="P84" s="24"/>
      <c r="Q84" s="24"/>
      <c r="R84" s="24"/>
      <c r="S84" s="22"/>
      <c r="T84" s="22"/>
      <c r="U84" s="22"/>
      <c r="V84" s="22"/>
      <c r="W84" s="22"/>
    </row>
    <row r="85" ht="16.5" spans="1:23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4"/>
      <c r="L85" s="24"/>
      <c r="M85" s="24"/>
      <c r="N85" s="24"/>
      <c r="O85" s="24"/>
      <c r="P85" s="24"/>
      <c r="Q85" s="24"/>
      <c r="R85" s="24"/>
      <c r="S85" s="22"/>
      <c r="T85" s="22"/>
      <c r="U85" s="22"/>
      <c r="V85" s="22"/>
      <c r="W85" s="22"/>
    </row>
    <row r="86" ht="16.5" spans="1:23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4"/>
      <c r="L86" s="24"/>
      <c r="M86" s="24"/>
      <c r="N86" s="24"/>
      <c r="O86" s="24"/>
      <c r="P86" s="24"/>
      <c r="Q86" s="24"/>
      <c r="R86" s="24"/>
      <c r="S86" s="22"/>
      <c r="T86" s="22"/>
      <c r="U86" s="22"/>
      <c r="V86" s="22"/>
      <c r="W86" s="22"/>
    </row>
    <row r="87" ht="16.5" spans="1:23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4"/>
      <c r="L87" s="24"/>
      <c r="M87" s="24"/>
      <c r="N87" s="24"/>
      <c r="O87" s="24"/>
      <c r="P87" s="24"/>
      <c r="Q87" s="24"/>
      <c r="R87" s="24"/>
      <c r="S87" s="22"/>
      <c r="T87" s="22"/>
      <c r="U87" s="22"/>
      <c r="V87" s="22"/>
      <c r="W87" s="22"/>
    </row>
    <row r="88" ht="16.5" spans="1:23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4"/>
      <c r="L88" s="24"/>
      <c r="M88" s="24"/>
      <c r="N88" s="24"/>
      <c r="O88" s="24"/>
      <c r="P88" s="24"/>
      <c r="Q88" s="24"/>
      <c r="R88" s="24"/>
      <c r="S88" s="22"/>
      <c r="T88" s="22"/>
      <c r="U88" s="22"/>
      <c r="V88" s="22"/>
      <c r="W88" s="22"/>
    </row>
    <row r="89" ht="16.5" spans="1:23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4"/>
      <c r="L89" s="24"/>
      <c r="M89" s="24"/>
      <c r="N89" s="24"/>
      <c r="O89" s="24"/>
      <c r="P89" s="24"/>
      <c r="Q89" s="24"/>
      <c r="R89" s="24"/>
      <c r="S89" s="22"/>
      <c r="T89" s="22"/>
      <c r="U89" s="22"/>
      <c r="V89" s="22"/>
      <c r="W89" s="22"/>
    </row>
    <row r="90" ht="16.5" spans="1:23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4"/>
      <c r="L90" s="24"/>
      <c r="M90" s="24"/>
      <c r="N90" s="24"/>
      <c r="O90" s="24"/>
      <c r="P90" s="24"/>
      <c r="Q90" s="24"/>
      <c r="R90" s="24"/>
      <c r="S90" s="22"/>
      <c r="T90" s="22"/>
      <c r="U90" s="22"/>
      <c r="V90" s="22"/>
      <c r="W90" s="22"/>
    </row>
    <row r="91" ht="16.5" spans="1:23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4"/>
      <c r="L91" s="24"/>
      <c r="M91" s="24"/>
      <c r="N91" s="24"/>
      <c r="O91" s="24"/>
      <c r="P91" s="24"/>
      <c r="Q91" s="24"/>
      <c r="R91" s="24"/>
      <c r="S91" s="22"/>
      <c r="T91" s="22"/>
      <c r="U91" s="22"/>
      <c r="V91" s="22"/>
      <c r="W91" s="22"/>
    </row>
    <row r="92" ht="16.5" spans="1:23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4"/>
      <c r="L92" s="24"/>
      <c r="M92" s="24"/>
      <c r="N92" s="24"/>
      <c r="O92" s="24"/>
      <c r="P92" s="24"/>
      <c r="Q92" s="24"/>
      <c r="R92" s="24"/>
      <c r="S92" s="22"/>
      <c r="T92" s="22"/>
      <c r="U92" s="22"/>
      <c r="V92" s="22"/>
      <c r="W92" s="22"/>
    </row>
    <row r="93" ht="16.5" spans="1:2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4"/>
      <c r="L93" s="24"/>
      <c r="M93" s="24"/>
      <c r="N93" s="24"/>
      <c r="O93" s="24"/>
      <c r="P93" s="24"/>
      <c r="Q93" s="24"/>
      <c r="R93" s="24"/>
      <c r="S93" s="22"/>
      <c r="T93" s="22"/>
      <c r="U93" s="22"/>
      <c r="V93" s="22"/>
      <c r="W93" s="22"/>
    </row>
    <row r="94" ht="16.5" spans="1:23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4"/>
      <c r="L94" s="24"/>
      <c r="M94" s="24"/>
      <c r="N94" s="24"/>
      <c r="O94" s="24"/>
      <c r="P94" s="24"/>
      <c r="Q94" s="24"/>
      <c r="R94" s="24"/>
      <c r="S94" s="22"/>
      <c r="T94" s="22"/>
      <c r="U94" s="22"/>
      <c r="V94" s="22"/>
      <c r="W94" s="22"/>
    </row>
    <row r="95" ht="16.5" spans="1:2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4"/>
      <c r="L95" s="24"/>
      <c r="M95" s="24"/>
      <c r="N95" s="24"/>
      <c r="O95" s="24"/>
      <c r="P95" s="24"/>
      <c r="Q95" s="24"/>
      <c r="R95" s="24"/>
      <c r="S95" s="22"/>
      <c r="T95" s="22"/>
      <c r="U95" s="22"/>
      <c r="V95" s="22"/>
      <c r="W95" s="22"/>
    </row>
    <row r="96" ht="16.5" spans="1:23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4"/>
      <c r="L96" s="24"/>
      <c r="M96" s="24"/>
      <c r="N96" s="24"/>
      <c r="O96" s="24"/>
      <c r="P96" s="24"/>
      <c r="Q96" s="24"/>
      <c r="R96" s="24"/>
      <c r="S96" s="22"/>
      <c r="T96" s="22"/>
      <c r="U96" s="22"/>
      <c r="V96" s="22"/>
      <c r="W96" s="22"/>
    </row>
    <row r="97" ht="16.5" spans="1:23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4"/>
      <c r="L97" s="24"/>
      <c r="M97" s="24"/>
      <c r="N97" s="24"/>
      <c r="O97" s="24"/>
      <c r="P97" s="24"/>
      <c r="Q97" s="24"/>
      <c r="R97" s="24"/>
      <c r="S97" s="22"/>
      <c r="T97" s="22"/>
      <c r="U97" s="22"/>
      <c r="V97" s="22"/>
      <c r="W97" s="22"/>
    </row>
    <row r="98" ht="16.5" spans="1:23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4"/>
      <c r="L98" s="24"/>
      <c r="M98" s="24"/>
      <c r="N98" s="24"/>
      <c r="O98" s="24"/>
      <c r="P98" s="24"/>
      <c r="Q98" s="24"/>
      <c r="R98" s="24"/>
      <c r="S98" s="22"/>
      <c r="T98" s="22"/>
      <c r="U98" s="22"/>
      <c r="V98" s="22"/>
      <c r="W98" s="22"/>
    </row>
    <row r="99" ht="16.5" spans="1:23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4"/>
      <c r="L99" s="24"/>
      <c r="M99" s="24"/>
      <c r="N99" s="24"/>
      <c r="O99" s="24"/>
      <c r="P99" s="24"/>
      <c r="Q99" s="24"/>
      <c r="R99" s="24"/>
      <c r="S99" s="22"/>
      <c r="T99" s="22"/>
      <c r="U99" s="22"/>
      <c r="V99" s="22"/>
      <c r="W99" s="22"/>
    </row>
    <row r="100" ht="16.5" spans="1:23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4"/>
      <c r="L100" s="24"/>
      <c r="M100" s="24"/>
      <c r="N100" s="24"/>
      <c r="O100" s="24"/>
      <c r="P100" s="24"/>
      <c r="Q100" s="24"/>
      <c r="R100" s="24"/>
      <c r="S100" s="22"/>
      <c r="T100" s="22"/>
      <c r="U100" s="22"/>
      <c r="V100" s="22"/>
      <c r="W100" s="22"/>
    </row>
    <row r="101" ht="16.5" spans="1:23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4"/>
      <c r="L101" s="24"/>
      <c r="M101" s="24"/>
      <c r="N101" s="24"/>
      <c r="O101" s="24"/>
      <c r="P101" s="24"/>
      <c r="Q101" s="24"/>
      <c r="R101" s="24"/>
      <c r="S101" s="22"/>
      <c r="T101" s="22"/>
      <c r="U101" s="22"/>
      <c r="V101" s="22"/>
      <c r="W101" s="22"/>
    </row>
    <row r="102" ht="16.5" spans="1:23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4"/>
      <c r="L102" s="24"/>
      <c r="M102" s="24"/>
      <c r="N102" s="24"/>
      <c r="O102" s="24"/>
      <c r="P102" s="24"/>
      <c r="Q102" s="24"/>
      <c r="R102" s="24"/>
      <c r="S102" s="22"/>
      <c r="T102" s="22"/>
      <c r="U102" s="22"/>
      <c r="V102" s="22"/>
      <c r="W102" s="22"/>
    </row>
    <row r="103" ht="16.5" spans="1:2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4"/>
      <c r="L103" s="24"/>
      <c r="M103" s="24"/>
      <c r="N103" s="24"/>
      <c r="O103" s="24"/>
      <c r="P103" s="24"/>
      <c r="Q103" s="24"/>
      <c r="R103" s="24"/>
      <c r="S103" s="22"/>
      <c r="T103" s="22"/>
      <c r="U103" s="22"/>
      <c r="V103" s="22"/>
      <c r="W103" s="22"/>
    </row>
    <row r="104" ht="16.5" spans="1:23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4"/>
      <c r="L104" s="24"/>
      <c r="M104" s="24"/>
      <c r="N104" s="24"/>
      <c r="O104" s="24"/>
      <c r="P104" s="24"/>
      <c r="Q104" s="24"/>
      <c r="R104" s="24"/>
      <c r="S104" s="22"/>
      <c r="T104" s="22"/>
      <c r="U104" s="22"/>
      <c r="V104" s="22"/>
      <c r="W104" s="22"/>
    </row>
    <row r="105" ht="16.5" spans="1:23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4"/>
      <c r="L105" s="24"/>
      <c r="M105" s="24"/>
      <c r="N105" s="24"/>
      <c r="O105" s="24"/>
      <c r="P105" s="24"/>
      <c r="Q105" s="24"/>
      <c r="R105" s="24"/>
      <c r="S105" s="22"/>
      <c r="T105" s="22"/>
      <c r="U105" s="22"/>
      <c r="V105" s="22"/>
      <c r="W105" s="22"/>
    </row>
    <row r="106" ht="16.5" spans="1:23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4"/>
      <c r="L106" s="24"/>
      <c r="M106" s="24"/>
      <c r="N106" s="24"/>
      <c r="O106" s="24"/>
      <c r="P106" s="24"/>
      <c r="Q106" s="24"/>
      <c r="R106" s="24"/>
      <c r="S106" s="22"/>
      <c r="T106" s="22"/>
      <c r="U106" s="22"/>
      <c r="V106" s="22"/>
      <c r="W106" s="22"/>
    </row>
    <row r="107" ht="16.5" spans="1:23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4"/>
      <c r="L107" s="24"/>
      <c r="M107" s="24"/>
      <c r="N107" s="24"/>
      <c r="O107" s="24"/>
      <c r="P107" s="24"/>
      <c r="Q107" s="24"/>
      <c r="R107" s="24"/>
      <c r="S107" s="22"/>
      <c r="T107" s="22"/>
      <c r="U107" s="22"/>
      <c r="V107" s="22"/>
      <c r="W107" s="22"/>
    </row>
    <row r="108" ht="16.5" spans="1:23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4"/>
      <c r="L108" s="24"/>
      <c r="M108" s="24"/>
      <c r="N108" s="24"/>
      <c r="O108" s="24"/>
      <c r="P108" s="24"/>
      <c r="Q108" s="24"/>
      <c r="R108" s="24"/>
      <c r="S108" s="22"/>
      <c r="T108" s="22"/>
      <c r="U108" s="22"/>
      <c r="V108" s="22"/>
      <c r="W108" s="22"/>
    </row>
    <row r="109" ht="16.5" spans="1:23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4"/>
      <c r="L109" s="24"/>
      <c r="M109" s="24"/>
      <c r="N109" s="24"/>
      <c r="O109" s="24"/>
      <c r="P109" s="24"/>
      <c r="Q109" s="24"/>
      <c r="R109" s="24"/>
      <c r="S109" s="22"/>
      <c r="T109" s="22"/>
      <c r="U109" s="22"/>
      <c r="V109" s="22"/>
      <c r="W109" s="22"/>
    </row>
    <row r="110" ht="16.5" spans="1:23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4"/>
      <c r="L110" s="24"/>
      <c r="M110" s="24"/>
      <c r="N110" s="24"/>
      <c r="O110" s="24"/>
      <c r="P110" s="24"/>
      <c r="Q110" s="24"/>
      <c r="R110" s="24"/>
      <c r="S110" s="22"/>
      <c r="T110" s="22"/>
      <c r="U110" s="22"/>
      <c r="V110" s="22"/>
      <c r="W110" s="22"/>
    </row>
    <row r="111" ht="16.5" spans="1:23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4"/>
      <c r="L111" s="24"/>
      <c r="M111" s="24"/>
      <c r="N111" s="24"/>
      <c r="O111" s="24"/>
      <c r="P111" s="24"/>
      <c r="Q111" s="24"/>
      <c r="R111" s="24"/>
      <c r="S111" s="22"/>
      <c r="T111" s="22"/>
      <c r="U111" s="22"/>
      <c r="V111" s="22"/>
      <c r="W111" s="22"/>
    </row>
    <row r="112" ht="16.5" spans="1:23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4"/>
      <c r="L112" s="24"/>
      <c r="M112" s="24"/>
      <c r="N112" s="24"/>
      <c r="O112" s="24"/>
      <c r="P112" s="24"/>
      <c r="Q112" s="24"/>
      <c r="R112" s="24"/>
      <c r="S112" s="22"/>
      <c r="T112" s="22"/>
      <c r="U112" s="22"/>
      <c r="V112" s="22"/>
      <c r="W112" s="22"/>
    </row>
    <row r="113" ht="16.5" spans="1:2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4"/>
      <c r="L113" s="24"/>
      <c r="M113" s="24"/>
      <c r="N113" s="24"/>
      <c r="O113" s="24"/>
      <c r="P113" s="24"/>
      <c r="Q113" s="24"/>
      <c r="R113" s="24"/>
      <c r="S113" s="22"/>
      <c r="T113" s="22"/>
      <c r="U113" s="22"/>
      <c r="V113" s="22"/>
      <c r="W113" s="22"/>
    </row>
    <row r="114" ht="16.5" spans="1:23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4"/>
      <c r="L114" s="24"/>
      <c r="M114" s="24"/>
      <c r="N114" s="24"/>
      <c r="O114" s="24"/>
      <c r="P114" s="24"/>
      <c r="Q114" s="24"/>
      <c r="R114" s="24"/>
      <c r="S114" s="22"/>
      <c r="T114" s="22"/>
      <c r="U114" s="22"/>
      <c r="V114" s="22"/>
      <c r="W114" s="22"/>
    </row>
    <row r="115" ht="16.5" spans="1:23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4"/>
      <c r="L115" s="24"/>
      <c r="M115" s="24"/>
      <c r="N115" s="24"/>
      <c r="O115" s="24"/>
      <c r="P115" s="24"/>
      <c r="Q115" s="24"/>
      <c r="R115" s="24"/>
      <c r="S115" s="22"/>
      <c r="T115" s="22"/>
      <c r="U115" s="22"/>
      <c r="V115" s="22"/>
      <c r="W115" s="22"/>
    </row>
    <row r="116" ht="16.5" spans="1:23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4"/>
      <c r="L116" s="24"/>
      <c r="M116" s="24"/>
      <c r="N116" s="24"/>
      <c r="O116" s="24"/>
      <c r="P116" s="24"/>
      <c r="Q116" s="24"/>
      <c r="R116" s="24"/>
      <c r="S116" s="22"/>
      <c r="T116" s="22"/>
      <c r="U116" s="22"/>
      <c r="V116" s="22"/>
      <c r="W116" s="22"/>
    </row>
    <row r="117" ht="16.5" spans="1:23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4"/>
      <c r="L117" s="24"/>
      <c r="M117" s="24"/>
      <c r="N117" s="24"/>
      <c r="O117" s="24"/>
      <c r="P117" s="24"/>
      <c r="Q117" s="24"/>
      <c r="R117" s="24"/>
      <c r="S117" s="22"/>
      <c r="T117" s="22"/>
      <c r="U117" s="22"/>
      <c r="V117" s="22"/>
      <c r="W117" s="22"/>
    </row>
    <row r="118" ht="16.5" spans="1:23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4"/>
      <c r="L118" s="24"/>
      <c r="M118" s="24"/>
      <c r="N118" s="24"/>
      <c r="O118" s="24"/>
      <c r="P118" s="24"/>
      <c r="Q118" s="24"/>
      <c r="R118" s="24"/>
      <c r="S118" s="22"/>
      <c r="T118" s="22"/>
      <c r="U118" s="22"/>
      <c r="V118" s="22"/>
      <c r="W118" s="22"/>
    </row>
    <row r="119" ht="16.5" spans="1:23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4"/>
      <c r="L119" s="24"/>
      <c r="M119" s="24"/>
      <c r="N119" s="24"/>
      <c r="O119" s="24"/>
      <c r="P119" s="24"/>
      <c r="Q119" s="24"/>
      <c r="R119" s="24"/>
      <c r="S119" s="22"/>
      <c r="T119" s="22"/>
      <c r="U119" s="22"/>
      <c r="V119" s="22"/>
      <c r="W119" s="22"/>
    </row>
    <row r="120" ht="16.5" spans="1:23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4"/>
      <c r="L120" s="24"/>
      <c r="M120" s="24"/>
      <c r="N120" s="24"/>
      <c r="O120" s="24"/>
      <c r="P120" s="24"/>
      <c r="Q120" s="24"/>
      <c r="R120" s="24"/>
      <c r="S120" s="22"/>
      <c r="T120" s="22"/>
      <c r="U120" s="22"/>
      <c r="V120" s="22"/>
      <c r="W120" s="22"/>
    </row>
    <row r="121" ht="16.5" spans="1:23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4"/>
      <c r="L121" s="24"/>
      <c r="M121" s="24"/>
      <c r="N121" s="24"/>
      <c r="O121" s="24"/>
      <c r="P121" s="24"/>
      <c r="Q121" s="24"/>
      <c r="R121" s="24"/>
      <c r="S121" s="22"/>
      <c r="T121" s="22"/>
      <c r="U121" s="22"/>
      <c r="V121" s="22"/>
      <c r="W121" s="22"/>
    </row>
    <row r="122" ht="16.5" spans="1:23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4"/>
      <c r="L122" s="24"/>
      <c r="M122" s="24"/>
      <c r="N122" s="24"/>
      <c r="O122" s="24"/>
      <c r="P122" s="24"/>
      <c r="Q122" s="24"/>
      <c r="R122" s="24"/>
      <c r="S122" s="22"/>
      <c r="T122" s="22"/>
      <c r="U122" s="22"/>
      <c r="V122" s="22"/>
      <c r="W122" s="22"/>
    </row>
    <row r="123" ht="16.5" spans="1:2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4"/>
      <c r="L123" s="24"/>
      <c r="M123" s="24"/>
      <c r="N123" s="24"/>
      <c r="O123" s="24"/>
      <c r="P123" s="24"/>
      <c r="Q123" s="24"/>
      <c r="R123" s="24"/>
      <c r="S123" s="22"/>
      <c r="T123" s="22"/>
      <c r="U123" s="22"/>
      <c r="V123" s="22"/>
      <c r="W123" s="22"/>
    </row>
    <row r="124" ht="16.5" spans="1:23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4"/>
      <c r="L124" s="24"/>
      <c r="M124" s="24"/>
      <c r="N124" s="24"/>
      <c r="O124" s="24"/>
      <c r="P124" s="24"/>
      <c r="Q124" s="24"/>
      <c r="R124" s="24"/>
      <c r="S124" s="22"/>
      <c r="T124" s="22"/>
      <c r="U124" s="22"/>
      <c r="V124" s="22"/>
      <c r="W124" s="22"/>
    </row>
    <row r="125" ht="16.5" spans="1:23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4"/>
      <c r="L125" s="24"/>
      <c r="M125" s="24"/>
      <c r="N125" s="24"/>
      <c r="O125" s="24"/>
      <c r="P125" s="24"/>
      <c r="Q125" s="24"/>
      <c r="R125" s="24"/>
      <c r="S125" s="22"/>
      <c r="T125" s="22"/>
      <c r="U125" s="22"/>
      <c r="V125" s="22"/>
      <c r="W125" s="22"/>
    </row>
    <row r="126" ht="16.5" spans="1:23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4"/>
      <c r="L126" s="24"/>
      <c r="M126" s="24"/>
      <c r="N126" s="24"/>
      <c r="O126" s="24"/>
      <c r="P126" s="24"/>
      <c r="Q126" s="24"/>
      <c r="R126" s="24"/>
      <c r="S126" s="22"/>
      <c r="T126" s="22"/>
      <c r="U126" s="22"/>
      <c r="V126" s="22"/>
      <c r="W126" s="22"/>
    </row>
    <row r="127" ht="16.5" spans="1:23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4"/>
      <c r="L127" s="24"/>
      <c r="M127" s="24"/>
      <c r="N127" s="24"/>
      <c r="O127" s="24"/>
      <c r="P127" s="24"/>
      <c r="Q127" s="24"/>
      <c r="R127" s="24"/>
      <c r="S127" s="22"/>
      <c r="T127" s="22"/>
      <c r="U127" s="22"/>
      <c r="V127" s="22"/>
      <c r="W127" s="22"/>
    </row>
    <row r="128" ht="16.5" spans="1:23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4"/>
      <c r="L128" s="24"/>
      <c r="M128" s="24"/>
      <c r="N128" s="24"/>
      <c r="O128" s="24"/>
      <c r="P128" s="24"/>
      <c r="Q128" s="24"/>
      <c r="R128" s="24"/>
      <c r="S128" s="22"/>
      <c r="T128" s="22"/>
      <c r="U128" s="22"/>
      <c r="V128" s="22"/>
      <c r="W128" s="22"/>
    </row>
    <row r="129" ht="16.5" spans="1:23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4"/>
      <c r="L129" s="24"/>
      <c r="M129" s="24"/>
      <c r="N129" s="24"/>
      <c r="O129" s="24"/>
      <c r="P129" s="24"/>
      <c r="Q129" s="24"/>
      <c r="R129" s="24"/>
      <c r="S129" s="22"/>
      <c r="T129" s="22"/>
      <c r="U129" s="22"/>
      <c r="V129" s="22"/>
      <c r="W129" s="22"/>
    </row>
    <row r="130" ht="16.5" spans="1:23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4"/>
      <c r="L130" s="24"/>
      <c r="M130" s="24"/>
      <c r="N130" s="24"/>
      <c r="O130" s="24"/>
      <c r="P130" s="24"/>
      <c r="Q130" s="24"/>
      <c r="R130" s="24"/>
      <c r="S130" s="22"/>
      <c r="T130" s="22"/>
      <c r="U130" s="22"/>
      <c r="V130" s="22"/>
      <c r="W130" s="22"/>
    </row>
    <row r="131" ht="16.5" spans="1:23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4"/>
      <c r="L131" s="24"/>
      <c r="M131" s="24"/>
      <c r="N131" s="24"/>
      <c r="O131" s="24"/>
      <c r="P131" s="24"/>
      <c r="Q131" s="24"/>
      <c r="R131" s="24"/>
      <c r="S131" s="22"/>
      <c r="T131" s="22"/>
      <c r="U131" s="22"/>
      <c r="V131" s="22"/>
      <c r="W131" s="22"/>
    </row>
    <row r="132" ht="16.5" spans="1:23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4"/>
      <c r="L132" s="24"/>
      <c r="M132" s="24"/>
      <c r="N132" s="24"/>
      <c r="O132" s="24"/>
      <c r="P132" s="24"/>
      <c r="Q132" s="24"/>
      <c r="R132" s="24"/>
      <c r="S132" s="22"/>
      <c r="T132" s="22"/>
      <c r="U132" s="22"/>
      <c r="V132" s="22"/>
      <c r="W132" s="22"/>
    </row>
    <row r="133" ht="16.5" spans="1:2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4"/>
      <c r="L133" s="24"/>
      <c r="M133" s="24"/>
      <c r="N133" s="24"/>
      <c r="O133" s="24"/>
      <c r="P133" s="24"/>
      <c r="Q133" s="24"/>
      <c r="R133" s="24"/>
      <c r="S133" s="22"/>
      <c r="T133" s="22"/>
      <c r="U133" s="22"/>
      <c r="V133" s="22"/>
      <c r="W133" s="22"/>
    </row>
    <row r="134" ht="16.5" spans="1:23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4"/>
      <c r="L134" s="24"/>
      <c r="M134" s="24"/>
      <c r="N134" s="24"/>
      <c r="O134" s="24"/>
      <c r="P134" s="24"/>
      <c r="Q134" s="24"/>
      <c r="R134" s="24"/>
      <c r="S134" s="22"/>
      <c r="T134" s="22"/>
      <c r="U134" s="22"/>
      <c r="V134" s="22"/>
      <c r="W134" s="22"/>
    </row>
    <row r="135" ht="16.5" spans="1:23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4"/>
      <c r="L135" s="24"/>
      <c r="M135" s="24"/>
      <c r="N135" s="24"/>
      <c r="O135" s="24"/>
      <c r="P135" s="24"/>
      <c r="Q135" s="24"/>
      <c r="R135" s="24"/>
      <c r="S135" s="22"/>
      <c r="T135" s="22"/>
      <c r="U135" s="22"/>
      <c r="V135" s="22"/>
      <c r="W135" s="22"/>
    </row>
    <row r="136" ht="16.5" spans="1:23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4"/>
      <c r="L136" s="24"/>
      <c r="M136" s="24"/>
      <c r="N136" s="24"/>
      <c r="O136" s="24"/>
      <c r="P136" s="24"/>
      <c r="Q136" s="24"/>
      <c r="R136" s="24"/>
      <c r="S136" s="22"/>
      <c r="T136" s="22"/>
      <c r="U136" s="22"/>
      <c r="V136" s="22"/>
      <c r="W136" s="22"/>
    </row>
    <row r="137" ht="16.5" spans="1:23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4"/>
      <c r="L137" s="24"/>
      <c r="M137" s="24"/>
      <c r="N137" s="24"/>
      <c r="O137" s="24"/>
      <c r="P137" s="24"/>
      <c r="Q137" s="24"/>
      <c r="R137" s="24"/>
      <c r="S137" s="22"/>
      <c r="T137" s="22"/>
      <c r="U137" s="22"/>
      <c r="V137" s="22"/>
      <c r="W137" s="22"/>
    </row>
    <row r="138" ht="16.5" spans="1:23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4"/>
      <c r="L138" s="24"/>
      <c r="M138" s="24"/>
      <c r="N138" s="24"/>
      <c r="O138" s="24"/>
      <c r="P138" s="24"/>
      <c r="Q138" s="24"/>
      <c r="R138" s="24"/>
      <c r="S138" s="22"/>
      <c r="T138" s="22"/>
      <c r="U138" s="22"/>
      <c r="V138" s="22"/>
      <c r="W138" s="22"/>
    </row>
    <row r="139" ht="16.5" spans="1:23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4"/>
      <c r="L139" s="24"/>
      <c r="M139" s="24"/>
      <c r="N139" s="24"/>
      <c r="O139" s="24"/>
      <c r="P139" s="24"/>
      <c r="Q139" s="24"/>
      <c r="R139" s="24"/>
      <c r="S139" s="22"/>
      <c r="T139" s="22"/>
      <c r="U139" s="22"/>
      <c r="V139" s="22"/>
      <c r="W139" s="22"/>
    </row>
    <row r="140" ht="16.5" spans="1:23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4"/>
      <c r="L140" s="24"/>
      <c r="M140" s="24"/>
      <c r="N140" s="24"/>
      <c r="O140" s="24"/>
      <c r="P140" s="24"/>
      <c r="Q140" s="24"/>
      <c r="R140" s="24"/>
      <c r="S140" s="22"/>
      <c r="T140" s="22"/>
      <c r="U140" s="22"/>
      <c r="V140" s="22"/>
      <c r="W140" s="22"/>
    </row>
    <row r="141" ht="16.5" spans="1:23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4"/>
      <c r="L141" s="24"/>
      <c r="M141" s="24"/>
      <c r="N141" s="24"/>
      <c r="O141" s="24"/>
      <c r="P141" s="24"/>
      <c r="Q141" s="24"/>
      <c r="R141" s="24"/>
      <c r="S141" s="22"/>
      <c r="T141" s="22"/>
      <c r="U141" s="22"/>
      <c r="V141" s="22"/>
      <c r="W141" s="22"/>
    </row>
    <row r="142" ht="16.5" spans="1:23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4"/>
      <c r="L142" s="24"/>
      <c r="M142" s="24"/>
      <c r="N142" s="24"/>
      <c r="O142" s="24"/>
      <c r="P142" s="24"/>
      <c r="Q142" s="24"/>
      <c r="R142" s="24"/>
      <c r="S142" s="22"/>
      <c r="T142" s="22"/>
      <c r="U142" s="22"/>
      <c r="V142" s="22"/>
      <c r="W142" s="22"/>
    </row>
    <row r="143" ht="16.5" spans="1:2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4"/>
      <c r="L143" s="24"/>
      <c r="M143" s="24"/>
      <c r="N143" s="24"/>
      <c r="O143" s="24"/>
      <c r="P143" s="24"/>
      <c r="Q143" s="24"/>
      <c r="R143" s="24"/>
      <c r="S143" s="22"/>
      <c r="T143" s="22"/>
      <c r="U143" s="22"/>
      <c r="V143" s="22"/>
      <c r="W143" s="22"/>
    </row>
    <row r="144" ht="16.5" spans="1:23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4"/>
      <c r="L144" s="24"/>
      <c r="M144" s="24"/>
      <c r="N144" s="24"/>
      <c r="O144" s="24"/>
      <c r="P144" s="24"/>
      <c r="Q144" s="24"/>
      <c r="R144" s="24"/>
      <c r="S144" s="22"/>
      <c r="T144" s="22"/>
      <c r="U144" s="22"/>
      <c r="V144" s="22"/>
      <c r="W144" s="22"/>
    </row>
    <row r="145" ht="16.5" spans="1:23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4"/>
      <c r="L145" s="24"/>
      <c r="M145" s="24"/>
      <c r="N145" s="24"/>
      <c r="O145" s="24"/>
      <c r="P145" s="24"/>
      <c r="Q145" s="24"/>
      <c r="R145" s="24"/>
      <c r="S145" s="22"/>
      <c r="T145" s="22"/>
      <c r="U145" s="22"/>
      <c r="V145" s="22"/>
      <c r="W145" s="22"/>
    </row>
    <row r="146" ht="16.5" spans="1:23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4"/>
      <c r="L146" s="24"/>
      <c r="M146" s="24"/>
      <c r="N146" s="24"/>
      <c r="O146" s="24"/>
      <c r="P146" s="24"/>
      <c r="Q146" s="24"/>
      <c r="R146" s="24"/>
      <c r="S146" s="22"/>
      <c r="T146" s="22"/>
      <c r="U146" s="22"/>
      <c r="V146" s="22"/>
      <c r="W146" s="22"/>
    </row>
    <row r="147" ht="16.5" spans="1:23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4"/>
      <c r="L147" s="24"/>
      <c r="M147" s="24"/>
      <c r="N147" s="24"/>
      <c r="O147" s="24"/>
      <c r="P147" s="24"/>
      <c r="Q147" s="24"/>
      <c r="R147" s="24"/>
      <c r="S147" s="22"/>
      <c r="T147" s="22"/>
      <c r="U147" s="22"/>
      <c r="V147" s="22"/>
      <c r="W147" s="22"/>
    </row>
    <row r="148" ht="16.5" spans="1:23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4"/>
      <c r="L148" s="24"/>
      <c r="M148" s="24"/>
      <c r="N148" s="24"/>
      <c r="O148" s="24"/>
      <c r="P148" s="24"/>
      <c r="Q148" s="24"/>
      <c r="R148" s="24"/>
      <c r="S148" s="22"/>
      <c r="T148" s="22"/>
      <c r="U148" s="22"/>
      <c r="V148" s="22"/>
      <c r="W148" s="22"/>
    </row>
    <row r="149" ht="16.5" spans="1:23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4"/>
      <c r="L149" s="24"/>
      <c r="M149" s="24"/>
      <c r="N149" s="24"/>
      <c r="O149" s="24"/>
      <c r="P149" s="24"/>
      <c r="Q149" s="24"/>
      <c r="R149" s="24"/>
      <c r="S149" s="22"/>
      <c r="T149" s="22"/>
      <c r="U149" s="22"/>
      <c r="V149" s="22"/>
      <c r="W149" s="22"/>
    </row>
    <row r="150" ht="16.5" spans="1:23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4"/>
      <c r="L150" s="24"/>
      <c r="M150" s="24"/>
      <c r="N150" s="24"/>
      <c r="O150" s="24"/>
      <c r="P150" s="24"/>
      <c r="Q150" s="24"/>
      <c r="R150" s="24"/>
      <c r="S150" s="22"/>
      <c r="T150" s="22"/>
      <c r="U150" s="22"/>
      <c r="V150" s="22"/>
      <c r="W150" s="22"/>
    </row>
    <row r="151" ht="16.5" spans="1:23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4"/>
      <c r="L151" s="24"/>
      <c r="M151" s="24"/>
      <c r="N151" s="24"/>
      <c r="O151" s="24"/>
      <c r="P151" s="24"/>
      <c r="Q151" s="24"/>
      <c r="R151" s="24"/>
      <c r="S151" s="22"/>
      <c r="T151" s="22"/>
      <c r="U151" s="22"/>
      <c r="V151" s="22"/>
      <c r="W151" s="22"/>
    </row>
    <row r="152" ht="16.5" spans="1:23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4"/>
      <c r="L152" s="24"/>
      <c r="M152" s="24"/>
      <c r="N152" s="24"/>
      <c r="O152" s="24"/>
      <c r="P152" s="24"/>
      <c r="Q152" s="24"/>
      <c r="R152" s="24"/>
      <c r="S152" s="22"/>
      <c r="T152" s="22"/>
      <c r="U152" s="22"/>
      <c r="V152" s="22"/>
      <c r="W152" s="22"/>
    </row>
    <row r="153" ht="16.5" spans="1:2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4"/>
      <c r="L153" s="24"/>
      <c r="M153" s="24"/>
      <c r="N153" s="24"/>
      <c r="O153" s="24"/>
      <c r="P153" s="24"/>
      <c r="Q153" s="24"/>
      <c r="R153" s="24"/>
      <c r="S153" s="22"/>
      <c r="T153" s="22"/>
      <c r="U153" s="22"/>
      <c r="V153" s="22"/>
      <c r="W153" s="22"/>
    </row>
    <row r="154" ht="16.5" spans="1:23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4"/>
      <c r="L154" s="24"/>
      <c r="M154" s="24"/>
      <c r="N154" s="24"/>
      <c r="O154" s="24"/>
      <c r="P154" s="24"/>
      <c r="Q154" s="24"/>
      <c r="R154" s="24"/>
      <c r="S154" s="22"/>
      <c r="T154" s="22"/>
      <c r="U154" s="22"/>
      <c r="V154" s="22"/>
      <c r="W154" s="22"/>
    </row>
    <row r="155" ht="16.5" spans="1:23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4"/>
      <c r="L155" s="24"/>
      <c r="M155" s="24"/>
      <c r="N155" s="24"/>
      <c r="O155" s="24"/>
      <c r="P155" s="24"/>
      <c r="Q155" s="24"/>
      <c r="R155" s="24"/>
      <c r="S155" s="22"/>
      <c r="T155" s="22"/>
      <c r="U155" s="22"/>
      <c r="V155" s="22"/>
      <c r="W155" s="22"/>
    </row>
    <row r="156" ht="16.5" spans="1:23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4"/>
      <c r="L156" s="24"/>
      <c r="M156" s="24"/>
      <c r="N156" s="24"/>
      <c r="O156" s="24"/>
      <c r="P156" s="24"/>
      <c r="Q156" s="24"/>
      <c r="R156" s="24"/>
      <c r="S156" s="22"/>
      <c r="T156" s="22"/>
      <c r="U156" s="22"/>
      <c r="V156" s="22"/>
      <c r="W156" s="22"/>
    </row>
    <row r="157" ht="16.5" spans="1:23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4"/>
      <c r="L157" s="24"/>
      <c r="M157" s="24"/>
      <c r="N157" s="24"/>
      <c r="O157" s="24"/>
      <c r="P157" s="24"/>
      <c r="Q157" s="24"/>
      <c r="R157" s="24"/>
      <c r="S157" s="22"/>
      <c r="T157" s="22"/>
      <c r="U157" s="22"/>
      <c r="V157" s="22"/>
      <c r="W157" s="22"/>
    </row>
    <row r="158" ht="16.5" spans="1:23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4"/>
      <c r="L158" s="24"/>
      <c r="M158" s="24"/>
      <c r="N158" s="24"/>
      <c r="O158" s="24"/>
      <c r="P158" s="24"/>
      <c r="Q158" s="24"/>
      <c r="R158" s="24"/>
      <c r="S158" s="22"/>
      <c r="T158" s="22"/>
      <c r="U158" s="22"/>
      <c r="V158" s="22"/>
      <c r="W158" s="22"/>
    </row>
    <row r="159" ht="16.5" spans="1:23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4"/>
      <c r="L159" s="24"/>
      <c r="M159" s="24"/>
      <c r="N159" s="24"/>
      <c r="O159" s="24"/>
      <c r="P159" s="24"/>
      <c r="Q159" s="24"/>
      <c r="R159" s="24"/>
      <c r="S159" s="22"/>
      <c r="T159" s="22"/>
      <c r="U159" s="22"/>
      <c r="V159" s="22"/>
      <c r="W159" s="22"/>
    </row>
    <row r="160" ht="16.5" spans="1:23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4"/>
      <c r="L160" s="24"/>
      <c r="M160" s="24"/>
      <c r="N160" s="24"/>
      <c r="O160" s="24"/>
      <c r="P160" s="24"/>
      <c r="Q160" s="24"/>
      <c r="R160" s="24"/>
      <c r="S160" s="22"/>
      <c r="T160" s="22"/>
      <c r="U160" s="22"/>
      <c r="V160" s="22"/>
      <c r="W160" s="22"/>
    </row>
    <row r="161" ht="16.5" spans="1:23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4"/>
      <c r="L161" s="24"/>
      <c r="M161" s="24"/>
      <c r="N161" s="24"/>
      <c r="O161" s="24"/>
      <c r="P161" s="24"/>
      <c r="Q161" s="24"/>
      <c r="R161" s="24"/>
      <c r="S161" s="22"/>
      <c r="T161" s="22"/>
      <c r="U161" s="22"/>
      <c r="V161" s="22"/>
      <c r="W161" s="22"/>
    </row>
    <row r="162" ht="16.5" spans="1:23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4"/>
      <c r="L162" s="24"/>
      <c r="M162" s="24"/>
      <c r="N162" s="24"/>
      <c r="O162" s="24"/>
      <c r="P162" s="24"/>
      <c r="Q162" s="24"/>
      <c r="R162" s="24"/>
      <c r="S162" s="22"/>
      <c r="T162" s="22"/>
      <c r="U162" s="22"/>
      <c r="V162" s="22"/>
      <c r="W162" s="22"/>
    </row>
    <row r="163" ht="16.5" spans="1:2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4"/>
      <c r="L163" s="24"/>
      <c r="M163" s="24"/>
      <c r="N163" s="24"/>
      <c r="O163" s="24"/>
      <c r="P163" s="24"/>
      <c r="Q163" s="24"/>
      <c r="R163" s="24"/>
      <c r="S163" s="22"/>
      <c r="T163" s="22"/>
      <c r="U163" s="22"/>
      <c r="V163" s="22"/>
      <c r="W163" s="22"/>
    </row>
    <row r="164" ht="16.5" spans="1:23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4"/>
      <c r="L164" s="24"/>
      <c r="M164" s="24"/>
      <c r="N164" s="24"/>
      <c r="O164" s="24"/>
      <c r="P164" s="24"/>
      <c r="Q164" s="24"/>
      <c r="R164" s="24"/>
      <c r="S164" s="22"/>
      <c r="T164" s="22"/>
      <c r="U164" s="22"/>
      <c r="V164" s="22"/>
      <c r="W164" s="22"/>
    </row>
    <row r="165" ht="16.5" spans="1:23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4"/>
      <c r="L165" s="24"/>
      <c r="M165" s="24"/>
      <c r="N165" s="24"/>
      <c r="O165" s="24"/>
      <c r="P165" s="24"/>
      <c r="Q165" s="24"/>
      <c r="R165" s="24"/>
      <c r="S165" s="22"/>
      <c r="T165" s="22"/>
      <c r="U165" s="22"/>
      <c r="V165" s="22"/>
      <c r="W165" s="22"/>
    </row>
    <row r="166" ht="16.5" spans="1:23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4"/>
      <c r="L166" s="24"/>
      <c r="M166" s="24"/>
      <c r="N166" s="24"/>
      <c r="O166" s="24"/>
      <c r="P166" s="24"/>
      <c r="Q166" s="24"/>
      <c r="R166" s="24"/>
      <c r="S166" s="22"/>
      <c r="T166" s="22"/>
      <c r="U166" s="22"/>
      <c r="V166" s="22"/>
      <c r="W166" s="22"/>
    </row>
    <row r="167" ht="16.5" spans="1:23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4"/>
      <c r="L167" s="24"/>
      <c r="M167" s="24"/>
      <c r="N167" s="24"/>
      <c r="O167" s="24"/>
      <c r="P167" s="24"/>
      <c r="Q167" s="24"/>
      <c r="R167" s="24"/>
      <c r="S167" s="22"/>
      <c r="T167" s="22"/>
      <c r="U167" s="22"/>
      <c r="V167" s="22"/>
      <c r="W167" s="22"/>
    </row>
    <row r="168" ht="16.5" spans="1:23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4"/>
      <c r="L168" s="24"/>
      <c r="M168" s="24"/>
      <c r="N168" s="24"/>
      <c r="O168" s="24"/>
      <c r="P168" s="24"/>
      <c r="Q168" s="24"/>
      <c r="R168" s="24"/>
      <c r="S168" s="22"/>
      <c r="T168" s="22"/>
      <c r="U168" s="22"/>
      <c r="V168" s="22"/>
      <c r="W168" s="22"/>
    </row>
    <row r="169" ht="16.5" spans="1:23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4"/>
      <c r="L169" s="24"/>
      <c r="M169" s="24"/>
      <c r="N169" s="24"/>
      <c r="O169" s="24"/>
      <c r="P169" s="24"/>
      <c r="Q169" s="24"/>
      <c r="R169" s="24"/>
      <c r="S169" s="22"/>
      <c r="T169" s="22"/>
      <c r="U169" s="22"/>
      <c r="V169" s="22"/>
      <c r="W169" s="22"/>
    </row>
    <row r="170" ht="16.5" spans="1:23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4"/>
      <c r="L170" s="24"/>
      <c r="M170" s="24"/>
      <c r="N170" s="24"/>
      <c r="O170" s="24"/>
      <c r="P170" s="24"/>
      <c r="Q170" s="24"/>
      <c r="R170" s="24"/>
      <c r="S170" s="22"/>
      <c r="T170" s="22"/>
      <c r="U170" s="22"/>
      <c r="V170" s="22"/>
      <c r="W170" s="22"/>
    </row>
    <row r="171" ht="16.5" spans="1:23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4"/>
      <c r="L171" s="24"/>
      <c r="M171" s="24"/>
      <c r="N171" s="24"/>
      <c r="O171" s="24"/>
      <c r="P171" s="24"/>
      <c r="Q171" s="24"/>
      <c r="R171" s="24"/>
      <c r="S171" s="22"/>
      <c r="T171" s="22"/>
      <c r="U171" s="22"/>
      <c r="V171" s="22"/>
      <c r="W171" s="22"/>
    </row>
    <row r="172" ht="16.5" spans="1:23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4"/>
      <c r="L172" s="24"/>
      <c r="M172" s="24"/>
      <c r="N172" s="24"/>
      <c r="O172" s="24"/>
      <c r="P172" s="24"/>
      <c r="Q172" s="24"/>
      <c r="R172" s="24"/>
      <c r="S172" s="22"/>
      <c r="T172" s="22"/>
      <c r="U172" s="22"/>
      <c r="V172" s="22"/>
      <c r="W172" s="22"/>
    </row>
    <row r="173" ht="16.5" spans="1:23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4"/>
      <c r="L173" s="24"/>
      <c r="M173" s="24"/>
      <c r="N173" s="24"/>
      <c r="O173" s="24"/>
      <c r="P173" s="24"/>
      <c r="Q173" s="24"/>
      <c r="R173" s="24"/>
      <c r="S173" s="22"/>
      <c r="T173" s="22"/>
      <c r="U173" s="22"/>
      <c r="V173" s="22"/>
      <c r="W173" s="22"/>
    </row>
    <row r="174" ht="16.5" spans="1:23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4"/>
      <c r="L174" s="24"/>
      <c r="M174" s="24"/>
      <c r="N174" s="24"/>
      <c r="O174" s="24"/>
      <c r="P174" s="24"/>
      <c r="Q174" s="24"/>
      <c r="R174" s="24"/>
      <c r="S174" s="22"/>
      <c r="T174" s="22"/>
      <c r="U174" s="22"/>
      <c r="V174" s="22"/>
      <c r="W174" s="22"/>
    </row>
    <row r="175" ht="16.5" spans="1:23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4"/>
      <c r="L175" s="24"/>
      <c r="M175" s="24"/>
      <c r="N175" s="24"/>
      <c r="O175" s="24"/>
      <c r="P175" s="24"/>
      <c r="Q175" s="24"/>
      <c r="R175" s="24"/>
      <c r="S175" s="22"/>
      <c r="T175" s="22"/>
      <c r="U175" s="22"/>
      <c r="V175" s="22"/>
      <c r="W175" s="22"/>
    </row>
    <row r="176" ht="16.5" spans="1:23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4"/>
      <c r="L176" s="24"/>
      <c r="M176" s="24"/>
      <c r="N176" s="24"/>
      <c r="O176" s="24"/>
      <c r="P176" s="24"/>
      <c r="Q176" s="24"/>
      <c r="R176" s="24"/>
      <c r="S176" s="22"/>
      <c r="T176" s="22"/>
      <c r="U176" s="22"/>
      <c r="V176" s="22"/>
      <c r="W176" s="22"/>
    </row>
    <row r="177" ht="16.5" spans="1:23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4"/>
      <c r="L177" s="24"/>
      <c r="M177" s="24"/>
      <c r="N177" s="24"/>
      <c r="O177" s="24"/>
      <c r="P177" s="24"/>
      <c r="Q177" s="24"/>
      <c r="R177" s="24"/>
      <c r="S177" s="22"/>
      <c r="T177" s="22"/>
      <c r="U177" s="22"/>
      <c r="V177" s="22"/>
      <c r="W177" s="22"/>
    </row>
    <row r="178" ht="16.5" spans="1:23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4"/>
      <c r="L178" s="24"/>
      <c r="M178" s="24"/>
      <c r="N178" s="24"/>
      <c r="O178" s="24"/>
      <c r="P178" s="24"/>
      <c r="Q178" s="24"/>
      <c r="R178" s="24"/>
      <c r="S178" s="22"/>
      <c r="T178" s="22"/>
      <c r="U178" s="22"/>
      <c r="V178" s="22"/>
      <c r="W178" s="22"/>
    </row>
    <row r="179" ht="16.5" spans="1:23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4"/>
      <c r="L179" s="24"/>
      <c r="M179" s="24"/>
      <c r="N179" s="24"/>
      <c r="O179" s="24"/>
      <c r="P179" s="24"/>
      <c r="Q179" s="24"/>
      <c r="R179" s="24"/>
      <c r="S179" s="22"/>
      <c r="T179" s="22"/>
      <c r="U179" s="22"/>
      <c r="V179" s="22"/>
      <c r="W179" s="22"/>
    </row>
    <row r="180" ht="16.5" spans="1:23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4"/>
      <c r="L180" s="24"/>
      <c r="M180" s="24"/>
      <c r="N180" s="24"/>
      <c r="O180" s="24"/>
      <c r="P180" s="24"/>
      <c r="Q180" s="24"/>
      <c r="R180" s="24"/>
      <c r="S180" s="22"/>
      <c r="T180" s="22"/>
      <c r="U180" s="22"/>
      <c r="V180" s="22"/>
      <c r="W180" s="22"/>
    </row>
    <row r="181" ht="16.5" spans="1:23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4"/>
      <c r="L181" s="24"/>
      <c r="M181" s="24"/>
      <c r="N181" s="24"/>
      <c r="O181" s="24"/>
      <c r="P181" s="24"/>
      <c r="Q181" s="24"/>
      <c r="R181" s="24"/>
      <c r="S181" s="22"/>
      <c r="T181" s="22"/>
      <c r="U181" s="22"/>
      <c r="V181" s="22"/>
      <c r="W181" s="22"/>
    </row>
    <row r="182" ht="16.5" spans="1:23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4"/>
      <c r="L182" s="24"/>
      <c r="M182" s="24"/>
      <c r="N182" s="24"/>
      <c r="O182" s="24"/>
      <c r="P182" s="24"/>
      <c r="Q182" s="24"/>
      <c r="R182" s="24"/>
      <c r="S182" s="22"/>
      <c r="T182" s="22"/>
      <c r="U182" s="22"/>
      <c r="V182" s="22"/>
      <c r="W182" s="22"/>
    </row>
    <row r="183" ht="16.5" spans="1:2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4"/>
      <c r="L183" s="24"/>
      <c r="M183" s="24"/>
      <c r="N183" s="24"/>
      <c r="O183" s="24"/>
      <c r="P183" s="24"/>
      <c r="Q183" s="24"/>
      <c r="R183" s="24"/>
      <c r="S183" s="22"/>
      <c r="T183" s="22"/>
      <c r="U183" s="22"/>
      <c r="V183" s="22"/>
      <c r="W183" s="22"/>
    </row>
    <row r="184" ht="16.5" spans="1:23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4"/>
      <c r="L184" s="24"/>
      <c r="M184" s="24"/>
      <c r="N184" s="24"/>
      <c r="O184" s="24"/>
      <c r="P184" s="24"/>
      <c r="Q184" s="24"/>
      <c r="R184" s="24"/>
      <c r="S184" s="22"/>
      <c r="T184" s="22"/>
      <c r="U184" s="22"/>
      <c r="V184" s="22"/>
      <c r="W184" s="22"/>
    </row>
    <row r="185" ht="16.5" spans="1:23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4"/>
      <c r="L185" s="24"/>
      <c r="M185" s="24"/>
      <c r="N185" s="24"/>
      <c r="O185" s="24"/>
      <c r="P185" s="24"/>
      <c r="Q185" s="24"/>
      <c r="R185" s="24"/>
      <c r="S185" s="22"/>
      <c r="T185" s="22"/>
      <c r="U185" s="22"/>
      <c r="V185" s="22"/>
      <c r="W185" s="22"/>
    </row>
    <row r="186" ht="16.5" spans="1:23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4"/>
      <c r="L186" s="24"/>
      <c r="M186" s="24"/>
      <c r="N186" s="24"/>
      <c r="O186" s="24"/>
      <c r="P186" s="24"/>
      <c r="Q186" s="24"/>
      <c r="R186" s="24"/>
      <c r="S186" s="22"/>
      <c r="T186" s="22"/>
      <c r="U186" s="22"/>
      <c r="V186" s="22"/>
      <c r="W186" s="22"/>
    </row>
    <row r="187" ht="16.5" spans="1:23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4"/>
      <c r="L187" s="24"/>
      <c r="M187" s="24"/>
      <c r="N187" s="24"/>
      <c r="O187" s="24"/>
      <c r="P187" s="24"/>
      <c r="Q187" s="24"/>
      <c r="R187" s="24"/>
      <c r="S187" s="22"/>
      <c r="T187" s="22"/>
      <c r="U187" s="22"/>
      <c r="V187" s="22"/>
      <c r="W187" s="22"/>
    </row>
    <row r="188" ht="16.5" spans="1:23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4"/>
      <c r="L188" s="24"/>
      <c r="M188" s="24"/>
      <c r="N188" s="24"/>
      <c r="O188" s="24"/>
      <c r="P188" s="24"/>
      <c r="Q188" s="24"/>
      <c r="R188" s="24"/>
      <c r="S188" s="22"/>
      <c r="T188" s="22"/>
      <c r="U188" s="22"/>
      <c r="V188" s="22"/>
      <c r="W188" s="22"/>
    </row>
    <row r="189" ht="16.5" spans="1:23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4"/>
      <c r="L189" s="24"/>
      <c r="M189" s="24"/>
      <c r="N189" s="24"/>
      <c r="O189" s="24"/>
      <c r="P189" s="24"/>
      <c r="Q189" s="24"/>
      <c r="R189" s="24"/>
      <c r="S189" s="22"/>
      <c r="T189" s="22"/>
      <c r="U189" s="22"/>
      <c r="V189" s="22"/>
      <c r="W189" s="22"/>
    </row>
    <row r="190" ht="16.5" spans="1:23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4"/>
      <c r="L190" s="24"/>
      <c r="M190" s="24"/>
      <c r="N190" s="24"/>
      <c r="O190" s="24"/>
      <c r="P190" s="24"/>
      <c r="Q190" s="24"/>
      <c r="R190" s="24"/>
      <c r="S190" s="22"/>
      <c r="T190" s="22"/>
      <c r="U190" s="22"/>
      <c r="V190" s="22"/>
      <c r="W190" s="22"/>
    </row>
    <row r="191" ht="16.5" spans="1:23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4"/>
      <c r="L191" s="24"/>
      <c r="M191" s="24"/>
      <c r="N191" s="24"/>
      <c r="O191" s="24"/>
      <c r="P191" s="24"/>
      <c r="Q191" s="24"/>
      <c r="R191" s="24"/>
      <c r="S191" s="22"/>
      <c r="T191" s="22"/>
      <c r="U191" s="22"/>
      <c r="V191" s="22"/>
      <c r="W191" s="22"/>
    </row>
    <row r="192" ht="16.5" spans="1:23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4"/>
      <c r="L192" s="24"/>
      <c r="M192" s="24"/>
      <c r="N192" s="24"/>
      <c r="O192" s="24"/>
      <c r="P192" s="24"/>
      <c r="Q192" s="24"/>
      <c r="R192" s="24"/>
      <c r="S192" s="22"/>
      <c r="T192" s="22"/>
      <c r="U192" s="22"/>
      <c r="V192" s="22"/>
      <c r="W192" s="22"/>
    </row>
    <row r="193" ht="16.5" spans="1:2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4"/>
      <c r="L193" s="24"/>
      <c r="M193" s="24"/>
      <c r="N193" s="24"/>
      <c r="O193" s="24"/>
      <c r="P193" s="24"/>
      <c r="Q193" s="24"/>
      <c r="R193" s="24"/>
      <c r="S193" s="22"/>
      <c r="T193" s="22"/>
      <c r="U193" s="22"/>
      <c r="V193" s="22"/>
      <c r="W193" s="22"/>
    </row>
    <row r="194" ht="16.5" spans="1:23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4"/>
      <c r="L194" s="24"/>
      <c r="M194" s="24"/>
      <c r="N194" s="24"/>
      <c r="O194" s="24"/>
      <c r="P194" s="24"/>
      <c r="Q194" s="24"/>
      <c r="R194" s="24"/>
      <c r="S194" s="22"/>
      <c r="T194" s="22"/>
      <c r="U194" s="22"/>
      <c r="V194" s="22"/>
      <c r="W194" s="22"/>
    </row>
    <row r="195" ht="16.5" spans="1:23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4"/>
      <c r="L195" s="24"/>
      <c r="M195" s="24"/>
      <c r="N195" s="24"/>
      <c r="O195" s="24"/>
      <c r="P195" s="24"/>
      <c r="Q195" s="24"/>
      <c r="R195" s="24"/>
      <c r="S195" s="22"/>
      <c r="T195" s="22"/>
      <c r="U195" s="22"/>
      <c r="V195" s="22"/>
      <c r="W195" s="22"/>
    </row>
    <row r="196" ht="16.5" spans="1:23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4"/>
      <c r="L196" s="24"/>
      <c r="M196" s="24"/>
      <c r="N196" s="24"/>
      <c r="O196" s="24"/>
      <c r="P196" s="24"/>
      <c r="Q196" s="24"/>
      <c r="R196" s="24"/>
      <c r="S196" s="22"/>
      <c r="T196" s="22"/>
      <c r="U196" s="22"/>
      <c r="V196" s="22"/>
      <c r="W196" s="22"/>
    </row>
    <row r="197" ht="16.5" spans="1:23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4"/>
      <c r="L197" s="24"/>
      <c r="M197" s="24"/>
      <c r="N197" s="24"/>
      <c r="O197" s="24"/>
      <c r="P197" s="24"/>
      <c r="Q197" s="24"/>
      <c r="R197" s="24"/>
      <c r="S197" s="22"/>
      <c r="T197" s="22"/>
      <c r="U197" s="22"/>
      <c r="V197" s="22"/>
      <c r="W197" s="22"/>
    </row>
    <row r="198" ht="16.5" spans="1:23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4"/>
      <c r="L198" s="24"/>
      <c r="M198" s="24"/>
      <c r="N198" s="24"/>
      <c r="O198" s="24"/>
      <c r="P198" s="24"/>
      <c r="Q198" s="24"/>
      <c r="R198" s="24"/>
      <c r="S198" s="22"/>
      <c r="T198" s="22"/>
      <c r="U198" s="22"/>
      <c r="V198" s="22"/>
      <c r="W198" s="22"/>
    </row>
    <row r="199" ht="16.5" spans="1:23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4"/>
      <c r="L199" s="24"/>
      <c r="M199" s="24"/>
      <c r="N199" s="24"/>
      <c r="O199" s="24"/>
      <c r="P199" s="24"/>
      <c r="Q199" s="24"/>
      <c r="R199" s="24"/>
      <c r="S199" s="22"/>
      <c r="T199" s="22"/>
      <c r="U199" s="22"/>
      <c r="V199" s="22"/>
      <c r="W199" s="22"/>
    </row>
    <row r="200" ht="16.5" spans="1:23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4"/>
      <c r="L200" s="24"/>
      <c r="M200" s="24"/>
      <c r="N200" s="24"/>
      <c r="O200" s="24"/>
      <c r="P200" s="24"/>
      <c r="Q200" s="24"/>
      <c r="R200" s="24"/>
      <c r="S200" s="22"/>
      <c r="T200" s="22"/>
      <c r="U200" s="22"/>
      <c r="V200" s="22"/>
      <c r="W200" s="22"/>
    </row>
    <row r="201" ht="16.5" spans="1:23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4"/>
      <c r="L201" s="24"/>
      <c r="M201" s="24"/>
      <c r="N201" s="24"/>
      <c r="O201" s="24"/>
      <c r="P201" s="24"/>
      <c r="Q201" s="24"/>
      <c r="R201" s="24"/>
      <c r="S201" s="22"/>
      <c r="T201" s="22"/>
      <c r="U201" s="22"/>
      <c r="V201" s="22"/>
      <c r="W201" s="22"/>
    </row>
    <row r="202" ht="16.5" spans="1:23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4"/>
      <c r="L202" s="24"/>
      <c r="M202" s="24"/>
      <c r="N202" s="24"/>
      <c r="O202" s="24"/>
      <c r="P202" s="24"/>
      <c r="Q202" s="24"/>
      <c r="R202" s="24"/>
      <c r="S202" s="22"/>
      <c r="T202" s="22"/>
      <c r="U202" s="22"/>
      <c r="V202" s="22"/>
      <c r="W202" s="22"/>
    </row>
    <row r="203" ht="16.5" spans="1:2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4"/>
      <c r="L203" s="24"/>
      <c r="M203" s="24"/>
      <c r="N203" s="24"/>
      <c r="O203" s="24"/>
      <c r="P203" s="24"/>
      <c r="Q203" s="24"/>
      <c r="R203" s="24"/>
      <c r="S203" s="22"/>
      <c r="T203" s="22"/>
      <c r="U203" s="22"/>
      <c r="V203" s="22"/>
      <c r="W203" s="22"/>
    </row>
    <row r="204" ht="16.5" spans="1:23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4"/>
      <c r="L204" s="24"/>
      <c r="M204" s="24"/>
      <c r="N204" s="24"/>
      <c r="O204" s="24"/>
      <c r="P204" s="24"/>
      <c r="Q204" s="24"/>
      <c r="R204" s="24"/>
      <c r="S204" s="22"/>
      <c r="T204" s="22"/>
      <c r="U204" s="22"/>
      <c r="V204" s="22"/>
      <c r="W204" s="22"/>
    </row>
    <row r="205" ht="16.5" spans="1:23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4"/>
      <c r="L205" s="24"/>
      <c r="M205" s="24"/>
      <c r="N205" s="24"/>
      <c r="O205" s="24"/>
      <c r="P205" s="24"/>
      <c r="Q205" s="24"/>
      <c r="R205" s="24"/>
      <c r="S205" s="22"/>
      <c r="T205" s="22"/>
      <c r="U205" s="22"/>
      <c r="V205" s="22"/>
      <c r="W205" s="22"/>
    </row>
    <row r="206" ht="16.5" spans="1:23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4"/>
      <c r="L206" s="24"/>
      <c r="M206" s="24"/>
      <c r="N206" s="24"/>
      <c r="O206" s="24"/>
      <c r="P206" s="24"/>
      <c r="Q206" s="24"/>
      <c r="R206" s="24"/>
      <c r="S206" s="22"/>
      <c r="T206" s="22"/>
      <c r="U206" s="22"/>
      <c r="V206" s="22"/>
      <c r="W206" s="22"/>
    </row>
    <row r="207" ht="16.5" spans="1:23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4"/>
      <c r="L207" s="24"/>
      <c r="M207" s="24"/>
      <c r="N207" s="24"/>
      <c r="O207" s="24"/>
      <c r="P207" s="24"/>
      <c r="Q207" s="24"/>
      <c r="R207" s="24"/>
      <c r="S207" s="22"/>
      <c r="T207" s="22"/>
      <c r="U207" s="22"/>
      <c r="V207" s="22"/>
      <c r="W207" s="22"/>
    </row>
    <row r="208" ht="16.5" spans="1:23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4"/>
      <c r="L208" s="24"/>
      <c r="M208" s="24"/>
      <c r="N208" s="24"/>
      <c r="O208" s="24"/>
      <c r="P208" s="24"/>
      <c r="Q208" s="24"/>
      <c r="R208" s="24"/>
      <c r="S208" s="22"/>
      <c r="T208" s="22"/>
      <c r="U208" s="22"/>
      <c r="V208" s="22"/>
      <c r="W208" s="22"/>
    </row>
    <row r="209" ht="16.5" spans="1:23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4"/>
      <c r="L209" s="24"/>
      <c r="M209" s="24"/>
      <c r="N209" s="24"/>
      <c r="O209" s="24"/>
      <c r="P209" s="24"/>
      <c r="Q209" s="24"/>
      <c r="R209" s="24"/>
      <c r="S209" s="22"/>
      <c r="T209" s="22"/>
      <c r="U209" s="22"/>
      <c r="V209" s="22"/>
      <c r="W209" s="22"/>
    </row>
    <row r="210" ht="16.5" spans="1:23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4"/>
      <c r="L210" s="24"/>
      <c r="M210" s="24"/>
      <c r="N210" s="24"/>
      <c r="O210" s="24"/>
      <c r="P210" s="24"/>
      <c r="Q210" s="24"/>
      <c r="R210" s="24"/>
      <c r="S210" s="22"/>
      <c r="T210" s="22"/>
      <c r="U210" s="22"/>
      <c r="V210" s="22"/>
      <c r="W210" s="22"/>
    </row>
    <row r="211" ht="16.5" spans="1:23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4"/>
      <c r="L211" s="24"/>
      <c r="M211" s="24"/>
      <c r="N211" s="24"/>
      <c r="O211" s="24"/>
      <c r="P211" s="24"/>
      <c r="Q211" s="24"/>
      <c r="R211" s="24"/>
      <c r="S211" s="22"/>
      <c r="T211" s="22"/>
      <c r="U211" s="22"/>
      <c r="V211" s="22"/>
      <c r="W211" s="22"/>
    </row>
    <row r="212" ht="16.5" spans="1:23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4"/>
      <c r="L212" s="24"/>
      <c r="M212" s="24"/>
      <c r="N212" s="24"/>
      <c r="O212" s="24"/>
      <c r="P212" s="24"/>
      <c r="Q212" s="24"/>
      <c r="R212" s="24"/>
      <c r="S212" s="22"/>
      <c r="T212" s="22"/>
      <c r="U212" s="22"/>
      <c r="V212" s="22"/>
      <c r="W212" s="22"/>
    </row>
    <row r="213" ht="16.5" spans="1:2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4"/>
      <c r="L213" s="24"/>
      <c r="M213" s="24"/>
      <c r="N213" s="24"/>
      <c r="O213" s="24"/>
      <c r="P213" s="24"/>
      <c r="Q213" s="24"/>
      <c r="R213" s="24"/>
      <c r="S213" s="22"/>
      <c r="T213" s="22"/>
      <c r="U213" s="22"/>
      <c r="V213" s="22"/>
      <c r="W213" s="22"/>
    </row>
    <row r="214" ht="16.5" spans="1:23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4"/>
      <c r="L214" s="24"/>
      <c r="M214" s="24"/>
      <c r="N214" s="24"/>
      <c r="O214" s="24"/>
      <c r="P214" s="24"/>
      <c r="Q214" s="24"/>
      <c r="R214" s="24"/>
      <c r="S214" s="22"/>
      <c r="T214" s="22"/>
      <c r="U214" s="22"/>
      <c r="V214" s="22"/>
      <c r="W214" s="22"/>
    </row>
    <row r="215" ht="16.5" spans="1:23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4"/>
      <c r="L215" s="24"/>
      <c r="M215" s="24"/>
      <c r="N215" s="24"/>
      <c r="O215" s="24"/>
      <c r="P215" s="24"/>
      <c r="Q215" s="24"/>
      <c r="R215" s="24"/>
      <c r="S215" s="22"/>
      <c r="T215" s="22"/>
      <c r="U215" s="22"/>
      <c r="V215" s="22"/>
      <c r="W215" s="22"/>
    </row>
    <row r="216" ht="16.5" spans="1:23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4"/>
      <c r="L216" s="24"/>
      <c r="M216" s="24"/>
      <c r="N216" s="24"/>
      <c r="O216" s="24"/>
      <c r="P216" s="24"/>
      <c r="Q216" s="24"/>
      <c r="R216" s="24"/>
      <c r="S216" s="22"/>
      <c r="T216" s="22"/>
      <c r="U216" s="22"/>
      <c r="V216" s="22"/>
      <c r="W216" s="22"/>
    </row>
    <row r="217" ht="16.5" spans="1:23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4"/>
      <c r="L217" s="24"/>
      <c r="M217" s="24"/>
      <c r="N217" s="24"/>
      <c r="O217" s="24"/>
      <c r="P217" s="24"/>
      <c r="Q217" s="24"/>
      <c r="R217" s="24"/>
      <c r="S217" s="22"/>
      <c r="T217" s="22"/>
      <c r="U217" s="22"/>
      <c r="V217" s="22"/>
      <c r="W217" s="22"/>
    </row>
    <row r="218" ht="16.5" spans="1:23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4"/>
      <c r="L218" s="24"/>
      <c r="M218" s="24"/>
      <c r="N218" s="24"/>
      <c r="O218" s="24"/>
      <c r="P218" s="24"/>
      <c r="Q218" s="24"/>
      <c r="R218" s="24"/>
      <c r="S218" s="22"/>
      <c r="T218" s="22"/>
      <c r="U218" s="22"/>
      <c r="V218" s="22"/>
      <c r="W218" s="22"/>
    </row>
    <row r="219" ht="16.5" spans="1:23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4"/>
      <c r="L219" s="24"/>
      <c r="M219" s="24"/>
      <c r="N219" s="24"/>
      <c r="O219" s="24"/>
      <c r="P219" s="24"/>
      <c r="Q219" s="24"/>
      <c r="R219" s="24"/>
      <c r="S219" s="22"/>
      <c r="T219" s="22"/>
      <c r="U219" s="22"/>
      <c r="V219" s="22"/>
      <c r="W219" s="22"/>
    </row>
    <row r="220" ht="16.5" spans="1:23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4"/>
      <c r="L220" s="24"/>
      <c r="M220" s="24"/>
      <c r="N220" s="24"/>
      <c r="O220" s="24"/>
      <c r="P220" s="24"/>
      <c r="Q220" s="24"/>
      <c r="R220" s="24"/>
      <c r="S220" s="22"/>
      <c r="T220" s="22"/>
      <c r="U220" s="22"/>
      <c r="V220" s="22"/>
      <c r="W220" s="22"/>
    </row>
    <row r="221" ht="16.5" spans="1:23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4"/>
      <c r="L221" s="24"/>
      <c r="M221" s="24"/>
      <c r="N221" s="24"/>
      <c r="O221" s="24"/>
      <c r="P221" s="24"/>
      <c r="Q221" s="24"/>
      <c r="R221" s="24"/>
      <c r="S221" s="22"/>
      <c r="T221" s="22"/>
      <c r="U221" s="22"/>
      <c r="V221" s="22"/>
      <c r="W221" s="22"/>
    </row>
    <row r="222" ht="16.5" spans="1:23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4"/>
      <c r="L222" s="24"/>
      <c r="M222" s="24"/>
      <c r="N222" s="24"/>
      <c r="O222" s="24"/>
      <c r="P222" s="24"/>
      <c r="Q222" s="24"/>
      <c r="R222" s="24"/>
      <c r="S222" s="22"/>
      <c r="T222" s="22"/>
      <c r="U222" s="22"/>
      <c r="V222" s="22"/>
      <c r="W222" s="22"/>
    </row>
    <row r="223" ht="16.5" spans="1:2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4"/>
      <c r="L223" s="24"/>
      <c r="M223" s="24"/>
      <c r="N223" s="24"/>
      <c r="O223" s="24"/>
      <c r="P223" s="24"/>
      <c r="Q223" s="24"/>
      <c r="R223" s="24"/>
      <c r="S223" s="22"/>
      <c r="T223" s="22"/>
      <c r="U223" s="22"/>
      <c r="V223" s="22"/>
      <c r="W223" s="22"/>
    </row>
    <row r="224" ht="16.5" spans="1:23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4"/>
      <c r="L224" s="24"/>
      <c r="M224" s="24"/>
      <c r="N224" s="24"/>
      <c r="O224" s="24"/>
      <c r="P224" s="24"/>
      <c r="Q224" s="24"/>
      <c r="R224" s="24"/>
      <c r="S224" s="22"/>
      <c r="T224" s="22"/>
      <c r="U224" s="22"/>
      <c r="V224" s="22"/>
      <c r="W224" s="22"/>
    </row>
    <row r="225" ht="16.5" spans="1:23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4"/>
      <c r="L225" s="24"/>
      <c r="M225" s="24"/>
      <c r="N225" s="24"/>
      <c r="O225" s="24"/>
      <c r="P225" s="24"/>
      <c r="Q225" s="24"/>
      <c r="R225" s="24"/>
      <c r="S225" s="22"/>
      <c r="T225" s="22"/>
      <c r="U225" s="22"/>
      <c r="V225" s="22"/>
      <c r="W225" s="22"/>
    </row>
    <row r="226" ht="16.5" spans="1:23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4"/>
      <c r="L226" s="24"/>
      <c r="M226" s="24"/>
      <c r="N226" s="24"/>
      <c r="O226" s="24"/>
      <c r="P226" s="24"/>
      <c r="Q226" s="24"/>
      <c r="R226" s="24"/>
      <c r="S226" s="22"/>
      <c r="T226" s="22"/>
      <c r="U226" s="22"/>
      <c r="V226" s="22"/>
      <c r="W226" s="22"/>
    </row>
    <row r="227" ht="16.5" spans="1:23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4"/>
      <c r="L227" s="24"/>
      <c r="M227" s="24"/>
      <c r="N227" s="24"/>
      <c r="O227" s="24"/>
      <c r="P227" s="24"/>
      <c r="Q227" s="24"/>
      <c r="R227" s="24"/>
      <c r="S227" s="22"/>
      <c r="T227" s="22"/>
      <c r="U227" s="22"/>
      <c r="V227" s="22"/>
      <c r="W227" s="22"/>
    </row>
    <row r="228" ht="16.5" spans="1:23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4"/>
      <c r="L228" s="24"/>
      <c r="M228" s="24"/>
      <c r="N228" s="24"/>
      <c r="O228" s="24"/>
      <c r="P228" s="24"/>
      <c r="Q228" s="24"/>
      <c r="R228" s="24"/>
      <c r="S228" s="22"/>
      <c r="T228" s="22"/>
      <c r="U228" s="22"/>
      <c r="V228" s="22"/>
      <c r="W228" s="22"/>
    </row>
    <row r="229" ht="16.5" spans="1:23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4"/>
      <c r="L229" s="24"/>
      <c r="M229" s="24"/>
      <c r="N229" s="24"/>
      <c r="O229" s="24"/>
      <c r="P229" s="24"/>
      <c r="Q229" s="24"/>
      <c r="R229" s="24"/>
      <c r="S229" s="22"/>
      <c r="T229" s="22"/>
      <c r="U229" s="22"/>
      <c r="V229" s="22"/>
      <c r="W229" s="22"/>
    </row>
    <row r="230" ht="16.5" spans="1:23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4"/>
      <c r="L230" s="24"/>
      <c r="M230" s="24"/>
      <c r="N230" s="24"/>
      <c r="O230" s="24"/>
      <c r="P230" s="24"/>
      <c r="Q230" s="24"/>
      <c r="R230" s="24"/>
      <c r="S230" s="22"/>
      <c r="T230" s="22"/>
      <c r="U230" s="22"/>
      <c r="V230" s="22"/>
      <c r="W230" s="22"/>
    </row>
    <row r="231" ht="16.5" spans="1:23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4"/>
      <c r="L231" s="24"/>
      <c r="M231" s="24"/>
      <c r="N231" s="24"/>
      <c r="O231" s="24"/>
      <c r="P231" s="24"/>
      <c r="Q231" s="24"/>
      <c r="R231" s="24"/>
      <c r="S231" s="22"/>
      <c r="T231" s="22"/>
      <c r="U231" s="22"/>
      <c r="V231" s="22"/>
      <c r="W231" s="22"/>
    </row>
    <row r="232" ht="16.5" spans="1:23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4"/>
      <c r="L232" s="24"/>
      <c r="M232" s="24"/>
      <c r="N232" s="24"/>
      <c r="O232" s="24"/>
      <c r="P232" s="24"/>
      <c r="Q232" s="24"/>
      <c r="R232" s="24"/>
      <c r="S232" s="22"/>
      <c r="T232" s="22"/>
      <c r="U232" s="22"/>
      <c r="V232" s="22"/>
      <c r="W232" s="22"/>
    </row>
    <row r="233" ht="16.5" spans="1:2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4"/>
      <c r="L233" s="24"/>
      <c r="M233" s="24"/>
      <c r="N233" s="24"/>
      <c r="O233" s="24"/>
      <c r="P233" s="24"/>
      <c r="Q233" s="24"/>
      <c r="R233" s="24"/>
      <c r="S233" s="22"/>
      <c r="T233" s="22"/>
      <c r="U233" s="22"/>
      <c r="V233" s="22"/>
      <c r="W233" s="22"/>
    </row>
    <row r="234" ht="16.5" spans="1:23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4"/>
      <c r="L234" s="24"/>
      <c r="M234" s="24"/>
      <c r="N234" s="24"/>
      <c r="O234" s="24"/>
      <c r="P234" s="24"/>
      <c r="Q234" s="24"/>
      <c r="R234" s="24"/>
      <c r="S234" s="22"/>
      <c r="T234" s="22"/>
      <c r="U234" s="22"/>
      <c r="V234" s="22"/>
      <c r="W234" s="22"/>
    </row>
    <row r="235" ht="16.5" spans="1:23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4"/>
      <c r="L235" s="24"/>
      <c r="M235" s="24"/>
      <c r="N235" s="24"/>
      <c r="O235" s="24"/>
      <c r="P235" s="24"/>
      <c r="Q235" s="24"/>
      <c r="R235" s="24"/>
      <c r="S235" s="22"/>
      <c r="T235" s="22"/>
      <c r="U235" s="22"/>
      <c r="V235" s="22"/>
      <c r="W235" s="22"/>
    </row>
    <row r="236" ht="16.5" spans="1:23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4"/>
      <c r="L236" s="24"/>
      <c r="M236" s="24"/>
      <c r="N236" s="24"/>
      <c r="O236" s="24"/>
      <c r="P236" s="24"/>
      <c r="Q236" s="24"/>
      <c r="R236" s="24"/>
      <c r="S236" s="22"/>
      <c r="T236" s="22"/>
      <c r="U236" s="22"/>
      <c r="V236" s="22"/>
      <c r="W236" s="22"/>
    </row>
    <row r="237" ht="16.5" spans="1:23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4"/>
      <c r="L237" s="24"/>
      <c r="M237" s="24"/>
      <c r="N237" s="24"/>
      <c r="O237" s="24"/>
      <c r="P237" s="24"/>
      <c r="Q237" s="24"/>
      <c r="R237" s="24"/>
      <c r="S237" s="22"/>
      <c r="T237" s="22"/>
      <c r="U237" s="22"/>
      <c r="V237" s="22"/>
      <c r="W237" s="22"/>
    </row>
    <row r="238" ht="16.5" spans="1:23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4"/>
      <c r="L238" s="24"/>
      <c r="M238" s="24"/>
      <c r="N238" s="24"/>
      <c r="O238" s="24"/>
      <c r="P238" s="24"/>
      <c r="Q238" s="24"/>
      <c r="R238" s="24"/>
      <c r="S238" s="22"/>
      <c r="T238" s="22"/>
      <c r="U238" s="22"/>
      <c r="V238" s="22"/>
      <c r="W238" s="22"/>
    </row>
    <row r="239" ht="16.5" spans="1:23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4"/>
      <c r="L239" s="24"/>
      <c r="M239" s="24"/>
      <c r="N239" s="24"/>
      <c r="O239" s="24"/>
      <c r="P239" s="24"/>
      <c r="Q239" s="24"/>
      <c r="R239" s="24"/>
      <c r="S239" s="22"/>
      <c r="T239" s="22"/>
      <c r="U239" s="22"/>
      <c r="V239" s="22"/>
      <c r="W239" s="22"/>
    </row>
    <row r="240" ht="16.5" spans="1:23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4"/>
      <c r="L240" s="24"/>
      <c r="M240" s="24"/>
      <c r="N240" s="24"/>
      <c r="O240" s="24"/>
      <c r="P240" s="24"/>
      <c r="Q240" s="24"/>
      <c r="R240" s="24"/>
      <c r="S240" s="22"/>
      <c r="T240" s="22"/>
      <c r="U240" s="22"/>
      <c r="V240" s="22"/>
      <c r="W240" s="22"/>
    </row>
    <row r="241" ht="16.5" spans="1:23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4"/>
      <c r="L241" s="24"/>
      <c r="M241" s="24"/>
      <c r="N241" s="24"/>
      <c r="O241" s="24"/>
      <c r="P241" s="24"/>
      <c r="Q241" s="24"/>
      <c r="R241" s="24"/>
      <c r="S241" s="22"/>
      <c r="T241" s="22"/>
      <c r="U241" s="22"/>
      <c r="V241" s="22"/>
      <c r="W241" s="22"/>
    </row>
    <row r="242" ht="16.5" spans="1:23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4"/>
      <c r="L242" s="24"/>
      <c r="M242" s="24"/>
      <c r="N242" s="24"/>
      <c r="O242" s="24"/>
      <c r="P242" s="24"/>
      <c r="Q242" s="24"/>
      <c r="R242" s="24"/>
      <c r="S242" s="22"/>
      <c r="T242" s="22"/>
      <c r="U242" s="22"/>
      <c r="V242" s="22"/>
      <c r="W242" s="22"/>
    </row>
    <row r="243" ht="16.5" spans="1:2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4"/>
      <c r="L243" s="24"/>
      <c r="M243" s="24"/>
      <c r="N243" s="24"/>
      <c r="O243" s="24"/>
      <c r="P243" s="24"/>
      <c r="Q243" s="24"/>
      <c r="R243" s="24"/>
      <c r="S243" s="22"/>
      <c r="T243" s="22"/>
      <c r="U243" s="22"/>
      <c r="V243" s="22"/>
      <c r="W243" s="22"/>
    </row>
    <row r="244" ht="16.5" spans="1:23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4"/>
      <c r="L244" s="24"/>
      <c r="M244" s="24"/>
      <c r="N244" s="24"/>
      <c r="O244" s="24"/>
      <c r="P244" s="24"/>
      <c r="Q244" s="24"/>
      <c r="R244" s="24"/>
      <c r="S244" s="22"/>
      <c r="T244" s="22"/>
      <c r="U244" s="22"/>
      <c r="V244" s="22"/>
      <c r="W244" s="22"/>
    </row>
    <row r="245" ht="16.5" spans="1:23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4"/>
      <c r="L245" s="24"/>
      <c r="M245" s="24"/>
      <c r="N245" s="24"/>
      <c r="O245" s="24"/>
      <c r="P245" s="24"/>
      <c r="Q245" s="24"/>
      <c r="R245" s="24"/>
      <c r="S245" s="22"/>
      <c r="T245" s="22"/>
      <c r="U245" s="22"/>
      <c r="V245" s="22"/>
      <c r="W245" s="22"/>
    </row>
    <row r="246" ht="16.5" spans="1:23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4"/>
      <c r="L246" s="24"/>
      <c r="M246" s="24"/>
      <c r="N246" s="24"/>
      <c r="O246" s="24"/>
      <c r="P246" s="24"/>
      <c r="Q246" s="24"/>
      <c r="R246" s="24"/>
      <c r="S246" s="22"/>
      <c r="T246" s="22"/>
      <c r="U246" s="22"/>
      <c r="V246" s="22"/>
      <c r="W246" s="22"/>
    </row>
    <row r="247" ht="16.5" spans="1:23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4"/>
      <c r="L247" s="24"/>
      <c r="M247" s="24"/>
      <c r="N247" s="24"/>
      <c r="O247" s="24"/>
      <c r="P247" s="24"/>
      <c r="Q247" s="24"/>
      <c r="R247" s="24"/>
      <c r="S247" s="22"/>
      <c r="T247" s="22"/>
      <c r="U247" s="22"/>
      <c r="V247" s="22"/>
      <c r="W247" s="22"/>
    </row>
    <row r="248" ht="16.5" spans="1:23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4"/>
      <c r="L248" s="24"/>
      <c r="M248" s="24"/>
      <c r="N248" s="24"/>
      <c r="O248" s="24"/>
      <c r="P248" s="24"/>
      <c r="Q248" s="24"/>
      <c r="R248" s="24"/>
      <c r="S248" s="22"/>
      <c r="T248" s="22"/>
      <c r="U248" s="22"/>
      <c r="V248" s="22"/>
      <c r="W248" s="22"/>
    </row>
    <row r="249" ht="16.5" spans="1:23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4"/>
      <c r="L249" s="24"/>
      <c r="M249" s="24"/>
      <c r="N249" s="24"/>
      <c r="O249" s="24"/>
      <c r="P249" s="24"/>
      <c r="Q249" s="24"/>
      <c r="R249" s="24"/>
      <c r="S249" s="22"/>
      <c r="T249" s="22"/>
      <c r="U249" s="22"/>
      <c r="V249" s="22"/>
      <c r="W249" s="22"/>
    </row>
    <row r="250" ht="16.5" spans="1:23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4"/>
      <c r="L250" s="24"/>
      <c r="M250" s="24"/>
      <c r="N250" s="24"/>
      <c r="O250" s="24"/>
      <c r="P250" s="24"/>
      <c r="Q250" s="24"/>
      <c r="R250" s="24"/>
      <c r="S250" s="22"/>
      <c r="T250" s="22"/>
      <c r="U250" s="22"/>
      <c r="V250" s="22"/>
      <c r="W250" s="22"/>
    </row>
    <row r="251" ht="16.5" spans="1:23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4"/>
      <c r="L251" s="24"/>
      <c r="M251" s="24"/>
      <c r="N251" s="24"/>
      <c r="O251" s="24"/>
      <c r="P251" s="24"/>
      <c r="Q251" s="24"/>
      <c r="R251" s="24"/>
      <c r="S251" s="22"/>
      <c r="T251" s="22"/>
      <c r="U251" s="22"/>
      <c r="V251" s="22"/>
      <c r="W251" s="22"/>
    </row>
    <row r="252" ht="16.5" spans="1:23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4"/>
      <c r="L252" s="24"/>
      <c r="M252" s="24"/>
      <c r="N252" s="24"/>
      <c r="O252" s="24"/>
      <c r="P252" s="24"/>
      <c r="Q252" s="24"/>
      <c r="R252" s="24"/>
      <c r="S252" s="22"/>
      <c r="T252" s="22"/>
      <c r="U252" s="22"/>
      <c r="V252" s="22"/>
      <c r="W252" s="22"/>
    </row>
    <row r="253" ht="16.5" spans="1:2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4"/>
      <c r="L253" s="24"/>
      <c r="M253" s="24"/>
      <c r="N253" s="24"/>
      <c r="O253" s="24"/>
      <c r="P253" s="24"/>
      <c r="Q253" s="24"/>
      <c r="R253" s="24"/>
      <c r="S253" s="22"/>
      <c r="T253" s="22"/>
      <c r="U253" s="22"/>
      <c r="V253" s="22"/>
      <c r="W253" s="22"/>
    </row>
    <row r="254" ht="16.5" spans="1:23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4"/>
      <c r="L254" s="24"/>
      <c r="M254" s="24"/>
      <c r="N254" s="24"/>
      <c r="O254" s="24"/>
      <c r="P254" s="24"/>
      <c r="Q254" s="24"/>
      <c r="R254" s="24"/>
      <c r="S254" s="22"/>
      <c r="T254" s="22"/>
      <c r="U254" s="22"/>
      <c r="V254" s="22"/>
      <c r="W254" s="22"/>
    </row>
    <row r="255" ht="16.5" spans="1:23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4"/>
      <c r="L255" s="24"/>
      <c r="M255" s="24"/>
      <c r="N255" s="24"/>
      <c r="O255" s="24"/>
      <c r="P255" s="24"/>
      <c r="Q255" s="24"/>
      <c r="R255" s="24"/>
      <c r="S255" s="22"/>
      <c r="T255" s="22"/>
      <c r="U255" s="22"/>
      <c r="V255" s="22"/>
      <c r="W255" s="22"/>
    </row>
    <row r="256" ht="16.5" spans="1:23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4"/>
      <c r="L256" s="24"/>
      <c r="M256" s="24"/>
      <c r="N256" s="24"/>
      <c r="O256" s="24"/>
      <c r="P256" s="24"/>
      <c r="Q256" s="24"/>
      <c r="R256" s="24"/>
      <c r="S256" s="22"/>
      <c r="T256" s="22"/>
      <c r="U256" s="22"/>
      <c r="V256" s="22"/>
      <c r="W256" s="22"/>
    </row>
    <row r="257" ht="16.5" spans="1:23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4"/>
      <c r="L257" s="24"/>
      <c r="M257" s="24"/>
      <c r="N257" s="24"/>
      <c r="O257" s="24"/>
      <c r="P257" s="24"/>
      <c r="Q257" s="24"/>
      <c r="R257" s="24"/>
      <c r="S257" s="22"/>
      <c r="T257" s="22"/>
      <c r="U257" s="22"/>
      <c r="V257" s="22"/>
      <c r="W257" s="22"/>
    </row>
    <row r="258" ht="16.5" spans="1:23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4"/>
      <c r="L258" s="24"/>
      <c r="M258" s="24"/>
      <c r="N258" s="24"/>
      <c r="O258" s="24"/>
      <c r="P258" s="24"/>
      <c r="Q258" s="24"/>
      <c r="R258" s="24"/>
      <c r="S258" s="22"/>
      <c r="T258" s="22"/>
      <c r="U258" s="22"/>
      <c r="V258" s="22"/>
      <c r="W258" s="22"/>
    </row>
    <row r="259" ht="16.5" spans="1:23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4"/>
      <c r="L259" s="24"/>
      <c r="M259" s="24"/>
      <c r="N259" s="24"/>
      <c r="O259" s="24"/>
      <c r="P259" s="24"/>
      <c r="Q259" s="24"/>
      <c r="R259" s="24"/>
      <c r="S259" s="22"/>
      <c r="T259" s="22"/>
      <c r="U259" s="22"/>
      <c r="V259" s="22"/>
      <c r="W259" s="22"/>
    </row>
    <row r="260" ht="16.5" spans="1:23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4"/>
      <c r="L260" s="24"/>
      <c r="M260" s="24"/>
      <c r="N260" s="24"/>
      <c r="O260" s="24"/>
      <c r="P260" s="24"/>
      <c r="Q260" s="24"/>
      <c r="R260" s="24"/>
      <c r="S260" s="22"/>
      <c r="T260" s="22"/>
      <c r="U260" s="22"/>
      <c r="V260" s="22"/>
      <c r="W260" s="22"/>
    </row>
    <row r="261" ht="16.5" spans="1:23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4"/>
      <c r="L261" s="24"/>
      <c r="M261" s="24"/>
      <c r="N261" s="24"/>
      <c r="O261" s="24"/>
      <c r="P261" s="24"/>
      <c r="Q261" s="24"/>
      <c r="R261" s="24"/>
      <c r="S261" s="22"/>
      <c r="T261" s="22"/>
      <c r="U261" s="22"/>
      <c r="V261" s="22"/>
      <c r="W261" s="22"/>
    </row>
    <row r="262" ht="16.5" spans="1:23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4"/>
      <c r="L262" s="24"/>
      <c r="M262" s="24"/>
      <c r="N262" s="24"/>
      <c r="O262" s="24"/>
      <c r="P262" s="24"/>
      <c r="Q262" s="24"/>
      <c r="R262" s="24"/>
      <c r="S262" s="22"/>
      <c r="T262" s="22"/>
      <c r="U262" s="22"/>
      <c r="V262" s="22"/>
      <c r="W262" s="22"/>
    </row>
    <row r="263" ht="16.5" spans="1:2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4"/>
      <c r="L263" s="24"/>
      <c r="M263" s="24"/>
      <c r="N263" s="24"/>
      <c r="O263" s="24"/>
      <c r="P263" s="24"/>
      <c r="Q263" s="24"/>
      <c r="R263" s="24"/>
      <c r="S263" s="22"/>
      <c r="T263" s="22"/>
      <c r="U263" s="22"/>
      <c r="V263" s="22"/>
      <c r="W263" s="22"/>
    </row>
    <row r="264" ht="16.5" spans="1:23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4"/>
      <c r="L264" s="24"/>
      <c r="M264" s="24"/>
      <c r="N264" s="24"/>
      <c r="O264" s="24"/>
      <c r="P264" s="24"/>
      <c r="Q264" s="24"/>
      <c r="R264" s="24"/>
      <c r="S264" s="22"/>
      <c r="T264" s="22"/>
      <c r="U264" s="22"/>
      <c r="V264" s="22"/>
      <c r="W264" s="22"/>
    </row>
    <row r="265" ht="16.5" spans="1:23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4"/>
      <c r="L265" s="24"/>
      <c r="M265" s="24"/>
      <c r="N265" s="24"/>
      <c r="O265" s="24"/>
      <c r="P265" s="24"/>
      <c r="Q265" s="24"/>
      <c r="R265" s="24"/>
      <c r="S265" s="22"/>
      <c r="T265" s="22"/>
      <c r="U265" s="22"/>
      <c r="V265" s="22"/>
      <c r="W265" s="22"/>
    </row>
    <row r="266" ht="16.5" spans="1:23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4"/>
      <c r="L266" s="24"/>
      <c r="M266" s="24"/>
      <c r="N266" s="24"/>
      <c r="O266" s="24"/>
      <c r="P266" s="24"/>
      <c r="Q266" s="24"/>
      <c r="R266" s="24"/>
      <c r="S266" s="22"/>
      <c r="T266" s="22"/>
      <c r="U266" s="22"/>
      <c r="V266" s="22"/>
      <c r="W266" s="22"/>
    </row>
    <row r="267" ht="16.5" spans="1:23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4"/>
      <c r="L267" s="24"/>
      <c r="M267" s="24"/>
      <c r="N267" s="24"/>
      <c r="O267" s="24"/>
      <c r="P267" s="24"/>
      <c r="Q267" s="24"/>
      <c r="R267" s="24"/>
      <c r="S267" s="22"/>
      <c r="T267" s="22"/>
      <c r="U267" s="22"/>
      <c r="V267" s="22"/>
      <c r="W267" s="22"/>
    </row>
    <row r="268" ht="16.5" spans="1:23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4"/>
      <c r="L268" s="24"/>
      <c r="M268" s="24"/>
      <c r="N268" s="24"/>
      <c r="O268" s="24"/>
      <c r="P268" s="24"/>
      <c r="Q268" s="24"/>
      <c r="R268" s="24"/>
      <c r="S268" s="22"/>
      <c r="T268" s="22"/>
      <c r="U268" s="22"/>
      <c r="V268" s="22"/>
      <c r="W268" s="22"/>
    </row>
    <row r="269" ht="16.5" spans="1:23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4"/>
      <c r="L269" s="24"/>
      <c r="M269" s="24"/>
      <c r="N269" s="24"/>
      <c r="O269" s="24"/>
      <c r="P269" s="24"/>
      <c r="Q269" s="24"/>
      <c r="R269" s="24"/>
      <c r="S269" s="22"/>
      <c r="T269" s="22"/>
      <c r="U269" s="22"/>
      <c r="V269" s="22"/>
      <c r="W269" s="22"/>
    </row>
    <row r="270" ht="16.5" spans="1:23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4"/>
      <c r="L270" s="24"/>
      <c r="M270" s="24"/>
      <c r="N270" s="24"/>
      <c r="O270" s="24"/>
      <c r="P270" s="24"/>
      <c r="Q270" s="24"/>
      <c r="R270" s="24"/>
      <c r="S270" s="22"/>
      <c r="T270" s="22"/>
      <c r="U270" s="22"/>
      <c r="V270" s="22"/>
      <c r="W270" s="22"/>
    </row>
    <row r="271" ht="16.5" spans="1:23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4"/>
      <c r="L271" s="24"/>
      <c r="M271" s="24"/>
      <c r="N271" s="24"/>
      <c r="O271" s="24"/>
      <c r="P271" s="24"/>
      <c r="Q271" s="24"/>
      <c r="R271" s="24"/>
      <c r="S271" s="22"/>
      <c r="T271" s="22"/>
      <c r="U271" s="22"/>
      <c r="V271" s="22"/>
      <c r="W271" s="22"/>
    </row>
    <row r="272" ht="16.5" spans="1:23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4"/>
      <c r="L272" s="24"/>
      <c r="M272" s="24"/>
      <c r="N272" s="24"/>
      <c r="O272" s="24"/>
      <c r="P272" s="24"/>
      <c r="Q272" s="24"/>
      <c r="R272" s="24"/>
      <c r="S272" s="22"/>
      <c r="T272" s="22"/>
      <c r="U272" s="22"/>
      <c r="V272" s="22"/>
      <c r="W272" s="22"/>
    </row>
    <row r="273" ht="16.5" spans="1:2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4"/>
      <c r="L273" s="24"/>
      <c r="M273" s="24"/>
      <c r="N273" s="24"/>
      <c r="O273" s="24"/>
      <c r="P273" s="24"/>
      <c r="Q273" s="24"/>
      <c r="R273" s="24"/>
      <c r="S273" s="22"/>
      <c r="T273" s="22"/>
      <c r="U273" s="22"/>
      <c r="V273" s="22"/>
      <c r="W273" s="22"/>
    </row>
    <row r="274" ht="16.5" spans="1:23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4"/>
      <c r="L274" s="24"/>
      <c r="M274" s="24"/>
      <c r="N274" s="24"/>
      <c r="O274" s="24"/>
      <c r="P274" s="24"/>
      <c r="Q274" s="24"/>
      <c r="R274" s="24"/>
      <c r="S274" s="22"/>
      <c r="T274" s="22"/>
      <c r="U274" s="22"/>
      <c r="V274" s="22"/>
      <c r="W274" s="22"/>
    </row>
    <row r="275" ht="16.5" spans="1:23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4"/>
      <c r="L275" s="24"/>
      <c r="M275" s="24"/>
      <c r="N275" s="24"/>
      <c r="O275" s="24"/>
      <c r="P275" s="24"/>
      <c r="Q275" s="24"/>
      <c r="R275" s="24"/>
      <c r="S275" s="22"/>
      <c r="T275" s="22"/>
      <c r="U275" s="22"/>
      <c r="V275" s="22"/>
      <c r="W275" s="22"/>
    </row>
    <row r="276" ht="16.5" spans="1:23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4"/>
      <c r="L276" s="24"/>
      <c r="M276" s="24"/>
      <c r="N276" s="24"/>
      <c r="O276" s="24"/>
      <c r="P276" s="24"/>
      <c r="Q276" s="24"/>
      <c r="R276" s="24"/>
      <c r="S276" s="22"/>
      <c r="T276" s="22"/>
      <c r="U276" s="22"/>
      <c r="V276" s="22"/>
      <c r="W276" s="22"/>
    </row>
    <row r="277" ht="16.5" spans="1:23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4"/>
      <c r="L277" s="24"/>
      <c r="M277" s="24"/>
      <c r="N277" s="24"/>
      <c r="O277" s="24"/>
      <c r="P277" s="24"/>
      <c r="Q277" s="24"/>
      <c r="R277" s="24"/>
      <c r="S277" s="22"/>
      <c r="T277" s="22"/>
      <c r="U277" s="22"/>
      <c r="V277" s="22"/>
      <c r="W277" s="22"/>
    </row>
    <row r="278" ht="16.5" spans="1:23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4"/>
      <c r="L278" s="24"/>
      <c r="M278" s="24"/>
      <c r="N278" s="24"/>
      <c r="O278" s="24"/>
      <c r="P278" s="24"/>
      <c r="Q278" s="24"/>
      <c r="R278" s="24"/>
      <c r="S278" s="22"/>
      <c r="T278" s="22"/>
      <c r="U278" s="22"/>
      <c r="V278" s="22"/>
      <c r="W278" s="22"/>
    </row>
    <row r="279" ht="16.5" spans="1:23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4"/>
      <c r="L279" s="24"/>
      <c r="M279" s="24"/>
      <c r="N279" s="24"/>
      <c r="O279" s="24"/>
      <c r="P279" s="24"/>
      <c r="Q279" s="24"/>
      <c r="R279" s="24"/>
      <c r="S279" s="22"/>
      <c r="T279" s="22"/>
      <c r="U279" s="22"/>
      <c r="V279" s="22"/>
      <c r="W279" s="22"/>
    </row>
    <row r="280" ht="16.5" spans="1:23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4"/>
      <c r="L280" s="24"/>
      <c r="M280" s="24"/>
      <c r="N280" s="24"/>
      <c r="O280" s="24"/>
      <c r="P280" s="24"/>
      <c r="Q280" s="24"/>
      <c r="R280" s="24"/>
      <c r="S280" s="22"/>
      <c r="T280" s="22"/>
      <c r="U280" s="22"/>
      <c r="V280" s="22"/>
      <c r="W280" s="22"/>
    </row>
    <row r="281" ht="16.5" spans="1:23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4"/>
      <c r="L281" s="24"/>
      <c r="M281" s="24"/>
      <c r="N281" s="24"/>
      <c r="O281" s="24"/>
      <c r="P281" s="24"/>
      <c r="Q281" s="24"/>
      <c r="R281" s="24"/>
      <c r="S281" s="22"/>
      <c r="T281" s="22"/>
      <c r="U281" s="22"/>
      <c r="V281" s="22"/>
      <c r="W281" s="22"/>
    </row>
    <row r="282" ht="16.5" spans="1:23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4"/>
      <c r="L282" s="24"/>
      <c r="M282" s="24"/>
      <c r="N282" s="24"/>
      <c r="O282" s="24"/>
      <c r="P282" s="24"/>
      <c r="Q282" s="24"/>
      <c r="R282" s="24"/>
      <c r="S282" s="22"/>
      <c r="T282" s="22"/>
      <c r="U282" s="22"/>
      <c r="V282" s="22"/>
      <c r="W282" s="22"/>
    </row>
    <row r="283" ht="16.5" spans="1:2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4"/>
      <c r="L283" s="24"/>
      <c r="M283" s="24"/>
      <c r="N283" s="24"/>
      <c r="O283" s="24"/>
      <c r="P283" s="24"/>
      <c r="Q283" s="24"/>
      <c r="R283" s="24"/>
      <c r="S283" s="22"/>
      <c r="T283" s="22"/>
      <c r="U283" s="22"/>
      <c r="V283" s="22"/>
      <c r="W283" s="22"/>
    </row>
    <row r="284" ht="16.5" spans="1:23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4"/>
      <c r="L284" s="24"/>
      <c r="M284" s="24"/>
      <c r="N284" s="24"/>
      <c r="O284" s="24"/>
      <c r="P284" s="24"/>
      <c r="Q284" s="24"/>
      <c r="R284" s="24"/>
      <c r="S284" s="22"/>
      <c r="T284" s="22"/>
      <c r="U284" s="22"/>
      <c r="V284" s="22"/>
      <c r="W284" s="22"/>
    </row>
    <row r="285" ht="16.5" spans="1:23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4"/>
      <c r="L285" s="24"/>
      <c r="M285" s="24"/>
      <c r="N285" s="24"/>
      <c r="O285" s="24"/>
      <c r="P285" s="24"/>
      <c r="Q285" s="24"/>
      <c r="R285" s="24"/>
      <c r="S285" s="22"/>
      <c r="T285" s="22"/>
      <c r="U285" s="22"/>
      <c r="V285" s="22"/>
      <c r="W285" s="22"/>
    </row>
    <row r="286" ht="16.5" spans="1:23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4"/>
      <c r="L286" s="24"/>
      <c r="M286" s="24"/>
      <c r="N286" s="24"/>
      <c r="O286" s="24"/>
      <c r="P286" s="24"/>
      <c r="Q286" s="24"/>
      <c r="R286" s="24"/>
      <c r="S286" s="22"/>
      <c r="T286" s="22"/>
      <c r="U286" s="22"/>
      <c r="V286" s="22"/>
      <c r="W286" s="22"/>
    </row>
    <row r="287" ht="16.5" spans="1:23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4"/>
      <c r="L287" s="24"/>
      <c r="M287" s="24"/>
      <c r="N287" s="24"/>
      <c r="O287" s="24"/>
      <c r="P287" s="24"/>
      <c r="Q287" s="24"/>
      <c r="R287" s="24"/>
      <c r="S287" s="22"/>
      <c r="T287" s="22"/>
      <c r="U287" s="22"/>
      <c r="V287" s="22"/>
      <c r="W287" s="22"/>
    </row>
    <row r="288" ht="16.5" spans="1:23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4"/>
      <c r="L288" s="24"/>
      <c r="M288" s="24"/>
      <c r="N288" s="24"/>
      <c r="O288" s="24"/>
      <c r="P288" s="24"/>
      <c r="Q288" s="24"/>
      <c r="R288" s="24"/>
      <c r="S288" s="22"/>
      <c r="T288" s="22"/>
      <c r="U288" s="22"/>
      <c r="V288" s="22"/>
      <c r="W288" s="22"/>
    </row>
    <row r="289" ht="16.5" spans="1:23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4"/>
      <c r="L289" s="24"/>
      <c r="M289" s="24"/>
      <c r="N289" s="24"/>
      <c r="O289" s="24"/>
      <c r="P289" s="24"/>
      <c r="Q289" s="24"/>
      <c r="R289" s="24"/>
      <c r="S289" s="22"/>
      <c r="T289" s="22"/>
      <c r="U289" s="22"/>
      <c r="V289" s="22"/>
      <c r="W289" s="22"/>
    </row>
    <row r="290" ht="16.5" spans="1:23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4"/>
      <c r="L290" s="24"/>
      <c r="M290" s="24"/>
      <c r="N290" s="24"/>
      <c r="O290" s="24"/>
      <c r="P290" s="24"/>
      <c r="Q290" s="24"/>
      <c r="R290" s="24"/>
      <c r="S290" s="22"/>
      <c r="T290" s="22"/>
      <c r="U290" s="22"/>
      <c r="V290" s="22"/>
      <c r="W290" s="22"/>
    </row>
    <row r="291" ht="16.5" spans="1:23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4"/>
      <c r="L291" s="24"/>
      <c r="M291" s="24"/>
      <c r="N291" s="24"/>
      <c r="O291" s="24"/>
      <c r="P291" s="24"/>
      <c r="Q291" s="24"/>
      <c r="R291" s="24"/>
      <c r="S291" s="22"/>
      <c r="T291" s="22"/>
      <c r="U291" s="22"/>
      <c r="V291" s="22"/>
      <c r="W291" s="22"/>
    </row>
    <row r="292" ht="16.5" spans="1:23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4"/>
      <c r="L292" s="24"/>
      <c r="M292" s="24"/>
      <c r="N292" s="24"/>
      <c r="O292" s="24"/>
      <c r="P292" s="24"/>
      <c r="Q292" s="24"/>
      <c r="R292" s="24"/>
      <c r="S292" s="22"/>
      <c r="T292" s="22"/>
      <c r="U292" s="22"/>
      <c r="V292" s="22"/>
      <c r="W292" s="22"/>
    </row>
    <row r="293" ht="16.5" spans="1:2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4"/>
      <c r="L293" s="24"/>
      <c r="M293" s="24"/>
      <c r="N293" s="24"/>
      <c r="O293" s="24"/>
      <c r="P293" s="24"/>
      <c r="Q293" s="24"/>
      <c r="R293" s="24"/>
      <c r="S293" s="22"/>
      <c r="T293" s="22"/>
      <c r="U293" s="22"/>
      <c r="V293" s="22"/>
      <c r="W293" s="22"/>
    </row>
    <row r="294" ht="16.5" spans="1:23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4"/>
      <c r="L294" s="24"/>
      <c r="M294" s="24"/>
      <c r="N294" s="24"/>
      <c r="O294" s="24"/>
      <c r="P294" s="24"/>
      <c r="Q294" s="24"/>
      <c r="R294" s="24"/>
      <c r="S294" s="22"/>
      <c r="T294" s="22"/>
      <c r="U294" s="22"/>
      <c r="V294" s="22"/>
      <c r="W294" s="22"/>
    </row>
    <row r="295" ht="16.5" spans="1:23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4"/>
      <c r="L295" s="24"/>
      <c r="M295" s="24"/>
      <c r="N295" s="24"/>
      <c r="O295" s="24"/>
      <c r="P295" s="24"/>
      <c r="Q295" s="24"/>
      <c r="R295" s="24"/>
      <c r="S295" s="22"/>
      <c r="T295" s="22"/>
      <c r="U295" s="22"/>
      <c r="V295" s="22"/>
      <c r="W295" s="22"/>
    </row>
    <row r="296" ht="16.5" spans="1:23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4"/>
      <c r="L296" s="24"/>
      <c r="M296" s="24"/>
      <c r="N296" s="24"/>
      <c r="O296" s="24"/>
      <c r="P296" s="24"/>
      <c r="Q296" s="24"/>
      <c r="R296" s="24"/>
      <c r="S296" s="22"/>
      <c r="T296" s="22"/>
      <c r="U296" s="22"/>
      <c r="V296" s="22"/>
      <c r="W296" s="22"/>
    </row>
    <row r="297" ht="16.5" spans="1:23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4"/>
      <c r="L297" s="24"/>
      <c r="M297" s="24"/>
      <c r="N297" s="24"/>
      <c r="O297" s="24"/>
      <c r="P297" s="24"/>
      <c r="Q297" s="24"/>
      <c r="R297" s="24"/>
      <c r="S297" s="22"/>
      <c r="T297" s="22"/>
      <c r="U297" s="22"/>
      <c r="V297" s="22"/>
      <c r="W297" s="22"/>
    </row>
    <row r="298" ht="16.5" spans="1:23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4"/>
      <c r="L298" s="24"/>
      <c r="M298" s="24"/>
      <c r="N298" s="24"/>
      <c r="O298" s="24"/>
      <c r="P298" s="24"/>
      <c r="Q298" s="24"/>
      <c r="R298" s="24"/>
      <c r="S298" s="22"/>
      <c r="T298" s="22"/>
      <c r="U298" s="22"/>
      <c r="V298" s="22"/>
      <c r="W298" s="22"/>
    </row>
    <row r="299" ht="16.5" spans="1:23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4"/>
      <c r="L299" s="24"/>
      <c r="M299" s="24"/>
      <c r="N299" s="24"/>
      <c r="O299" s="24"/>
      <c r="P299" s="24"/>
      <c r="Q299" s="24"/>
      <c r="R299" s="24"/>
      <c r="S299" s="22"/>
      <c r="T299" s="22"/>
      <c r="U299" s="22"/>
      <c r="V299" s="22"/>
      <c r="W299" s="22"/>
    </row>
    <row r="300" ht="16.5" spans="1:23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4"/>
      <c r="L300" s="24"/>
      <c r="M300" s="24"/>
      <c r="N300" s="24"/>
      <c r="O300" s="24"/>
      <c r="P300" s="24"/>
      <c r="Q300" s="24"/>
      <c r="R300" s="24"/>
      <c r="S300" s="22"/>
      <c r="T300" s="22"/>
      <c r="U300" s="22"/>
      <c r="V300" s="22"/>
      <c r="W300" s="22"/>
    </row>
    <row r="301" ht="16.5" spans="1:23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4"/>
      <c r="L301" s="24"/>
      <c r="M301" s="24"/>
      <c r="N301" s="24"/>
      <c r="O301" s="24"/>
      <c r="P301" s="24"/>
      <c r="Q301" s="24"/>
      <c r="R301" s="24"/>
      <c r="S301" s="22"/>
      <c r="T301" s="22"/>
      <c r="U301" s="22"/>
      <c r="V301" s="22"/>
      <c r="W301" s="22"/>
    </row>
    <row r="302" ht="16.5" spans="1:23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4"/>
      <c r="L302" s="24"/>
      <c r="M302" s="24"/>
      <c r="N302" s="24"/>
      <c r="O302" s="24"/>
      <c r="P302" s="24"/>
      <c r="Q302" s="24"/>
      <c r="R302" s="24"/>
      <c r="S302" s="22"/>
      <c r="T302" s="22"/>
      <c r="U302" s="22"/>
      <c r="V302" s="22"/>
      <c r="W302" s="22"/>
    </row>
    <row r="303" ht="16.5" spans="1:2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4"/>
      <c r="L303" s="24"/>
      <c r="M303" s="24"/>
      <c r="N303" s="24"/>
      <c r="O303" s="24"/>
      <c r="P303" s="24"/>
      <c r="Q303" s="24"/>
      <c r="R303" s="24"/>
      <c r="S303" s="22"/>
      <c r="T303" s="22"/>
      <c r="U303" s="22"/>
      <c r="V303" s="22"/>
      <c r="W303" s="22"/>
    </row>
    <row r="304" ht="16.5" spans="1:23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4"/>
      <c r="L304" s="24"/>
      <c r="M304" s="24"/>
      <c r="N304" s="24"/>
      <c r="O304" s="24"/>
      <c r="P304" s="24"/>
      <c r="Q304" s="24"/>
      <c r="R304" s="24"/>
      <c r="S304" s="22"/>
      <c r="T304" s="22"/>
      <c r="U304" s="22"/>
      <c r="V304" s="22"/>
      <c r="W304" s="22"/>
    </row>
    <row r="305" ht="16.5" spans="1:23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4"/>
      <c r="L305" s="24"/>
      <c r="M305" s="24"/>
      <c r="N305" s="24"/>
      <c r="O305" s="24"/>
      <c r="P305" s="24"/>
      <c r="Q305" s="24"/>
      <c r="R305" s="24"/>
      <c r="S305" s="22"/>
      <c r="T305" s="22"/>
      <c r="U305" s="22"/>
      <c r="V305" s="22"/>
      <c r="W305" s="22"/>
    </row>
    <row r="306" ht="16.5" spans="1:23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4"/>
      <c r="L306" s="24"/>
      <c r="M306" s="24"/>
      <c r="N306" s="24"/>
      <c r="O306" s="24"/>
      <c r="P306" s="24"/>
      <c r="Q306" s="24"/>
      <c r="R306" s="24"/>
      <c r="S306" s="22"/>
      <c r="T306" s="22"/>
      <c r="U306" s="22"/>
      <c r="V306" s="22"/>
      <c r="W306" s="22"/>
    </row>
    <row r="307" ht="16.5" spans="1:23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4"/>
      <c r="L307" s="24"/>
      <c r="M307" s="24"/>
      <c r="N307" s="24"/>
      <c r="O307" s="24"/>
      <c r="P307" s="24"/>
      <c r="Q307" s="24"/>
      <c r="R307" s="24"/>
      <c r="S307" s="22"/>
      <c r="T307" s="22"/>
      <c r="U307" s="22"/>
      <c r="V307" s="22"/>
      <c r="W307" s="22"/>
    </row>
    <row r="308" ht="16.5" spans="1:23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4"/>
      <c r="L308" s="24"/>
      <c r="M308" s="24"/>
      <c r="N308" s="24"/>
      <c r="O308" s="24"/>
      <c r="P308" s="24"/>
      <c r="Q308" s="24"/>
      <c r="R308" s="24"/>
      <c r="S308" s="22"/>
      <c r="T308" s="22"/>
      <c r="U308" s="22"/>
      <c r="V308" s="22"/>
      <c r="W308" s="22"/>
    </row>
    <row r="309" ht="16.5" spans="1:23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4"/>
      <c r="L309" s="24"/>
      <c r="M309" s="24"/>
      <c r="N309" s="24"/>
      <c r="O309" s="24"/>
      <c r="P309" s="24"/>
      <c r="Q309" s="24"/>
      <c r="R309" s="24"/>
      <c r="S309" s="22"/>
      <c r="T309" s="22"/>
      <c r="U309" s="22"/>
      <c r="V309" s="22"/>
      <c r="W309" s="22"/>
    </row>
    <row r="310" ht="16.5" spans="1:23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4"/>
      <c r="L310" s="24"/>
      <c r="M310" s="24"/>
      <c r="N310" s="24"/>
      <c r="O310" s="24"/>
      <c r="P310" s="24"/>
      <c r="Q310" s="24"/>
      <c r="R310" s="24"/>
      <c r="S310" s="22"/>
      <c r="T310" s="22"/>
      <c r="U310" s="22"/>
      <c r="V310" s="22"/>
      <c r="W310" s="22"/>
    </row>
    <row r="311" ht="16.5" spans="1:23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4"/>
      <c r="L311" s="24"/>
      <c r="M311" s="24"/>
      <c r="N311" s="24"/>
      <c r="O311" s="24"/>
      <c r="P311" s="24"/>
      <c r="Q311" s="24"/>
      <c r="R311" s="24"/>
      <c r="S311" s="22"/>
      <c r="T311" s="22"/>
      <c r="U311" s="22"/>
      <c r="V311" s="22"/>
      <c r="W311" s="22"/>
    </row>
    <row r="312" ht="16.5" spans="1:23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4"/>
      <c r="L312" s="24"/>
      <c r="M312" s="24"/>
      <c r="N312" s="24"/>
      <c r="O312" s="24"/>
      <c r="P312" s="24"/>
      <c r="Q312" s="24"/>
      <c r="R312" s="24"/>
      <c r="S312" s="22"/>
      <c r="T312" s="22"/>
      <c r="U312" s="22"/>
      <c r="V312" s="22"/>
      <c r="W312" s="22"/>
    </row>
    <row r="313" ht="16.5" spans="1:2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4"/>
      <c r="L313" s="24"/>
      <c r="M313" s="24"/>
      <c r="N313" s="24"/>
      <c r="O313" s="24"/>
      <c r="P313" s="24"/>
      <c r="Q313" s="24"/>
      <c r="R313" s="24"/>
      <c r="S313" s="22"/>
      <c r="T313" s="22"/>
      <c r="U313" s="22"/>
      <c r="V313" s="22"/>
      <c r="W313" s="22"/>
    </row>
    <row r="314" ht="16.5" spans="1:23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4"/>
      <c r="L314" s="24"/>
      <c r="M314" s="24"/>
      <c r="N314" s="24"/>
      <c r="O314" s="24"/>
      <c r="P314" s="24"/>
      <c r="Q314" s="24"/>
      <c r="R314" s="24"/>
      <c r="S314" s="22"/>
      <c r="T314" s="22"/>
      <c r="U314" s="22"/>
      <c r="V314" s="22"/>
      <c r="W314" s="22"/>
    </row>
    <row r="315" ht="16.5" spans="1:23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4"/>
      <c r="L315" s="24"/>
      <c r="M315" s="24"/>
      <c r="N315" s="24"/>
      <c r="O315" s="24"/>
      <c r="P315" s="24"/>
      <c r="Q315" s="24"/>
      <c r="R315" s="24"/>
      <c r="S315" s="22"/>
      <c r="T315" s="22"/>
      <c r="U315" s="22"/>
      <c r="V315" s="22"/>
      <c r="W315" s="22"/>
    </row>
    <row r="316" ht="16.5" spans="1:23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4"/>
      <c r="L316" s="24"/>
      <c r="M316" s="24"/>
      <c r="N316" s="24"/>
      <c r="O316" s="24"/>
      <c r="P316" s="24"/>
      <c r="Q316" s="24"/>
      <c r="R316" s="24"/>
      <c r="S316" s="22"/>
      <c r="T316" s="22"/>
      <c r="U316" s="22"/>
      <c r="V316" s="22"/>
      <c r="W316" s="22"/>
    </row>
    <row r="317" ht="16.5" spans="1:23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4"/>
      <c r="L317" s="24"/>
      <c r="M317" s="24"/>
      <c r="N317" s="24"/>
      <c r="O317" s="24"/>
      <c r="P317" s="24"/>
      <c r="Q317" s="24"/>
      <c r="R317" s="24"/>
      <c r="S317" s="22"/>
      <c r="T317" s="22"/>
      <c r="U317" s="22"/>
      <c r="V317" s="22"/>
      <c r="W317" s="22"/>
    </row>
    <row r="318" ht="16.5" spans="1:23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4"/>
      <c r="L318" s="24"/>
      <c r="M318" s="24"/>
      <c r="N318" s="24"/>
      <c r="O318" s="24"/>
      <c r="P318" s="24"/>
      <c r="Q318" s="24"/>
      <c r="R318" s="24"/>
      <c r="S318" s="22"/>
      <c r="T318" s="22"/>
      <c r="U318" s="22"/>
      <c r="V318" s="22"/>
      <c r="W318" s="22"/>
    </row>
    <row r="319" ht="16.5" spans="1:23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4"/>
      <c r="L319" s="24"/>
      <c r="M319" s="24"/>
      <c r="N319" s="24"/>
      <c r="O319" s="24"/>
      <c r="P319" s="24"/>
      <c r="Q319" s="24"/>
      <c r="R319" s="24"/>
      <c r="S319" s="22"/>
      <c r="T319" s="22"/>
      <c r="U319" s="22"/>
      <c r="V319" s="22"/>
      <c r="W319" s="22"/>
    </row>
    <row r="320" ht="16.5" spans="1:23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4"/>
      <c r="L320" s="24"/>
      <c r="M320" s="24"/>
      <c r="N320" s="24"/>
      <c r="O320" s="24"/>
      <c r="P320" s="24"/>
      <c r="Q320" s="24"/>
      <c r="R320" s="24"/>
      <c r="S320" s="22"/>
      <c r="T320" s="22"/>
      <c r="U320" s="22"/>
      <c r="V320" s="22"/>
      <c r="W320" s="22"/>
    </row>
    <row r="321" ht="16.5" spans="1:23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4"/>
      <c r="L321" s="24"/>
      <c r="M321" s="24"/>
      <c r="N321" s="24"/>
      <c r="O321" s="24"/>
      <c r="P321" s="24"/>
      <c r="Q321" s="24"/>
      <c r="R321" s="24"/>
      <c r="S321" s="22"/>
      <c r="T321" s="22"/>
      <c r="U321" s="22"/>
      <c r="V321" s="22"/>
      <c r="W321" s="22"/>
    </row>
    <row r="322" ht="16.5" spans="1:23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4"/>
      <c r="L322" s="24"/>
      <c r="M322" s="24"/>
      <c r="N322" s="24"/>
      <c r="O322" s="24"/>
      <c r="P322" s="24"/>
      <c r="Q322" s="24"/>
      <c r="R322" s="24"/>
      <c r="S322" s="22"/>
      <c r="T322" s="22"/>
      <c r="U322" s="22"/>
      <c r="V322" s="22"/>
      <c r="W322" s="22"/>
    </row>
    <row r="323" ht="16.5" spans="1:2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4"/>
      <c r="L323" s="24"/>
      <c r="M323" s="24"/>
      <c r="N323" s="24"/>
      <c r="O323" s="24"/>
      <c r="P323" s="24"/>
      <c r="Q323" s="24"/>
      <c r="R323" s="24"/>
      <c r="S323" s="22"/>
      <c r="T323" s="22"/>
      <c r="U323" s="22"/>
      <c r="V323" s="22"/>
      <c r="W323" s="22"/>
    </row>
    <row r="324" ht="16.5" spans="1:23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4"/>
      <c r="L324" s="24"/>
      <c r="M324" s="24"/>
      <c r="N324" s="24"/>
      <c r="O324" s="24"/>
      <c r="P324" s="24"/>
      <c r="Q324" s="24"/>
      <c r="R324" s="24"/>
      <c r="S324" s="22"/>
      <c r="T324" s="22"/>
      <c r="U324" s="22"/>
      <c r="V324" s="22"/>
      <c r="W324" s="22"/>
    </row>
    <row r="325" ht="16.5" spans="1:23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4"/>
      <c r="L325" s="24"/>
      <c r="M325" s="24"/>
      <c r="N325" s="24"/>
      <c r="O325" s="24"/>
      <c r="P325" s="24"/>
      <c r="Q325" s="24"/>
      <c r="R325" s="24"/>
      <c r="S325" s="22"/>
      <c r="T325" s="22"/>
      <c r="U325" s="22"/>
      <c r="V325" s="22"/>
      <c r="W325" s="22"/>
    </row>
    <row r="326" ht="16.5" spans="1:23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4"/>
      <c r="L326" s="24"/>
      <c r="M326" s="24"/>
      <c r="N326" s="24"/>
      <c r="O326" s="24"/>
      <c r="P326" s="24"/>
      <c r="Q326" s="24"/>
      <c r="R326" s="24"/>
      <c r="S326" s="22"/>
      <c r="T326" s="22"/>
      <c r="U326" s="22"/>
      <c r="V326" s="22"/>
      <c r="W326" s="22"/>
    </row>
    <row r="327" ht="16.5" spans="1:23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4"/>
      <c r="L327" s="24"/>
      <c r="M327" s="24"/>
      <c r="N327" s="24"/>
      <c r="O327" s="24"/>
      <c r="P327" s="24"/>
      <c r="Q327" s="24"/>
      <c r="R327" s="24"/>
      <c r="S327" s="22"/>
      <c r="T327" s="22"/>
      <c r="U327" s="22"/>
      <c r="V327" s="22"/>
      <c r="W327" s="22"/>
    </row>
    <row r="328" ht="16.5" spans="1:23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4"/>
      <c r="L328" s="24"/>
      <c r="M328" s="24"/>
      <c r="N328" s="24"/>
      <c r="O328" s="24"/>
      <c r="P328" s="24"/>
      <c r="Q328" s="24"/>
      <c r="R328" s="24"/>
      <c r="S328" s="22"/>
      <c r="T328" s="22"/>
      <c r="U328" s="22"/>
      <c r="V328" s="22"/>
      <c r="W328" s="22"/>
    </row>
    <row r="329" ht="16.5" spans="1:23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4"/>
      <c r="L329" s="24"/>
      <c r="M329" s="24"/>
      <c r="N329" s="24"/>
      <c r="O329" s="24"/>
      <c r="P329" s="24"/>
      <c r="Q329" s="24"/>
      <c r="R329" s="24"/>
      <c r="S329" s="22"/>
      <c r="T329" s="22"/>
      <c r="U329" s="22"/>
      <c r="V329" s="22"/>
      <c r="W329" s="22"/>
    </row>
    <row r="330" ht="16.5" spans="1:23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4"/>
      <c r="L330" s="24"/>
      <c r="M330" s="24"/>
      <c r="N330" s="24"/>
      <c r="O330" s="24"/>
      <c r="P330" s="24"/>
      <c r="Q330" s="24"/>
      <c r="R330" s="24"/>
      <c r="S330" s="22"/>
      <c r="T330" s="22"/>
      <c r="U330" s="22"/>
      <c r="V330" s="22"/>
      <c r="W330" s="22"/>
    </row>
    <row r="331" ht="16.5" spans="1:23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4"/>
      <c r="L331" s="24"/>
      <c r="M331" s="24"/>
      <c r="N331" s="24"/>
      <c r="O331" s="24"/>
      <c r="P331" s="24"/>
      <c r="Q331" s="24"/>
      <c r="R331" s="24"/>
      <c r="S331" s="22"/>
      <c r="T331" s="22"/>
      <c r="U331" s="22"/>
      <c r="V331" s="22"/>
      <c r="W331" s="22"/>
    </row>
    <row r="332" ht="16.5" spans="1:23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4"/>
      <c r="L332" s="24"/>
      <c r="M332" s="24"/>
      <c r="N332" s="24"/>
      <c r="O332" s="24"/>
      <c r="P332" s="24"/>
      <c r="Q332" s="24"/>
      <c r="R332" s="24"/>
      <c r="S332" s="22"/>
      <c r="T332" s="22"/>
      <c r="U332" s="22"/>
      <c r="V332" s="22"/>
      <c r="W332" s="22"/>
    </row>
    <row r="333" ht="16.5" spans="1:2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4"/>
      <c r="L333" s="24"/>
      <c r="M333" s="24"/>
      <c r="N333" s="24"/>
      <c r="O333" s="24"/>
      <c r="P333" s="24"/>
      <c r="Q333" s="24"/>
      <c r="R333" s="24"/>
      <c r="S333" s="22"/>
      <c r="T333" s="22"/>
      <c r="U333" s="22"/>
      <c r="V333" s="22"/>
      <c r="W333" s="22"/>
    </row>
    <row r="334" ht="16.5" spans="1:23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4"/>
      <c r="L334" s="24"/>
      <c r="M334" s="24"/>
      <c r="N334" s="24"/>
      <c r="O334" s="24"/>
      <c r="P334" s="24"/>
      <c r="Q334" s="24"/>
      <c r="R334" s="24"/>
      <c r="S334" s="22"/>
      <c r="T334" s="22"/>
      <c r="U334" s="22"/>
      <c r="V334" s="22"/>
      <c r="W334" s="22"/>
    </row>
    <row r="335" ht="16.5" spans="1:23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4"/>
      <c r="L335" s="24"/>
      <c r="M335" s="24"/>
      <c r="N335" s="24"/>
      <c r="O335" s="24"/>
      <c r="P335" s="24"/>
      <c r="Q335" s="24"/>
      <c r="R335" s="24"/>
      <c r="S335" s="22"/>
      <c r="T335" s="22"/>
      <c r="U335" s="22"/>
      <c r="V335" s="22"/>
      <c r="W335" s="22"/>
    </row>
    <row r="336" ht="16.5" spans="1:23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4"/>
      <c r="L336" s="24"/>
      <c r="M336" s="24"/>
      <c r="N336" s="24"/>
      <c r="O336" s="24"/>
      <c r="P336" s="24"/>
      <c r="Q336" s="24"/>
      <c r="R336" s="24"/>
      <c r="S336" s="22"/>
      <c r="T336" s="22"/>
      <c r="U336" s="22"/>
      <c r="V336" s="22"/>
      <c r="W336" s="22"/>
    </row>
    <row r="337" ht="16.5" spans="1:23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4"/>
      <c r="L337" s="24"/>
      <c r="M337" s="24"/>
      <c r="N337" s="24"/>
      <c r="O337" s="24"/>
      <c r="P337" s="24"/>
      <c r="Q337" s="24"/>
      <c r="R337" s="24"/>
      <c r="S337" s="22"/>
      <c r="T337" s="22"/>
      <c r="U337" s="22"/>
      <c r="V337" s="22"/>
      <c r="W337" s="22"/>
    </row>
    <row r="338" ht="16.5" spans="1:23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4"/>
      <c r="L338" s="24"/>
      <c r="M338" s="24"/>
      <c r="N338" s="24"/>
      <c r="O338" s="24"/>
      <c r="P338" s="24"/>
      <c r="Q338" s="24"/>
      <c r="R338" s="24"/>
      <c r="S338" s="22"/>
      <c r="T338" s="22"/>
      <c r="U338" s="22"/>
      <c r="V338" s="22"/>
      <c r="W338" s="22"/>
    </row>
    <row r="339" ht="16.5" spans="1:23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4"/>
      <c r="L339" s="24"/>
      <c r="M339" s="24"/>
      <c r="N339" s="24"/>
      <c r="O339" s="24"/>
      <c r="P339" s="24"/>
      <c r="Q339" s="24"/>
      <c r="R339" s="24"/>
      <c r="S339" s="22"/>
      <c r="T339" s="22"/>
      <c r="U339" s="22"/>
      <c r="V339" s="22"/>
      <c r="W339" s="22"/>
    </row>
    <row r="340" ht="16.5" spans="1:23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4"/>
      <c r="L340" s="24"/>
      <c r="M340" s="24"/>
      <c r="N340" s="24"/>
      <c r="O340" s="24"/>
      <c r="P340" s="24"/>
      <c r="Q340" s="24"/>
      <c r="R340" s="24"/>
      <c r="S340" s="22"/>
      <c r="T340" s="22"/>
      <c r="U340" s="22"/>
      <c r="V340" s="22"/>
      <c r="W340" s="22"/>
    </row>
    <row r="341" ht="16.5" spans="1:23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4"/>
      <c r="L341" s="24"/>
      <c r="M341" s="24"/>
      <c r="N341" s="24"/>
      <c r="O341" s="24"/>
      <c r="P341" s="24"/>
      <c r="Q341" s="24"/>
      <c r="R341" s="24"/>
      <c r="S341" s="22"/>
      <c r="T341" s="22"/>
      <c r="U341" s="22"/>
      <c r="V341" s="22"/>
      <c r="W341" s="22"/>
    </row>
    <row r="342" ht="16.5" spans="1:23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4"/>
      <c r="L342" s="24"/>
      <c r="M342" s="24"/>
      <c r="N342" s="24"/>
      <c r="O342" s="24"/>
      <c r="P342" s="24"/>
      <c r="Q342" s="24"/>
      <c r="R342" s="24"/>
      <c r="S342" s="22"/>
      <c r="T342" s="22"/>
      <c r="U342" s="22"/>
      <c r="V342" s="22"/>
      <c r="W342" s="22"/>
    </row>
    <row r="343" ht="16.5" spans="1:2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4"/>
      <c r="L343" s="24"/>
      <c r="M343" s="24"/>
      <c r="N343" s="24"/>
      <c r="O343" s="24"/>
      <c r="P343" s="24"/>
      <c r="Q343" s="24"/>
      <c r="R343" s="24"/>
      <c r="S343" s="22"/>
      <c r="T343" s="22"/>
      <c r="U343" s="22"/>
      <c r="V343" s="22"/>
      <c r="W343" s="22"/>
    </row>
    <row r="344" ht="16.5" spans="1:23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4"/>
      <c r="L344" s="24"/>
      <c r="M344" s="24"/>
      <c r="N344" s="24"/>
      <c r="O344" s="24"/>
      <c r="P344" s="24"/>
      <c r="Q344" s="24"/>
      <c r="R344" s="24"/>
      <c r="S344" s="22"/>
      <c r="T344" s="22"/>
      <c r="U344" s="22"/>
      <c r="V344" s="22"/>
      <c r="W344" s="22"/>
    </row>
    <row r="345" ht="16.5" spans="1:23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4"/>
      <c r="L345" s="24"/>
      <c r="M345" s="24"/>
      <c r="N345" s="24"/>
      <c r="O345" s="24"/>
      <c r="P345" s="24"/>
      <c r="Q345" s="24"/>
      <c r="R345" s="24"/>
      <c r="S345" s="22"/>
      <c r="T345" s="22"/>
      <c r="U345" s="22"/>
      <c r="V345" s="22"/>
      <c r="W345" s="22"/>
    </row>
    <row r="346" ht="16.5" spans="1:23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4"/>
      <c r="L346" s="24"/>
      <c r="M346" s="24"/>
      <c r="N346" s="24"/>
      <c r="O346" s="24"/>
      <c r="P346" s="24"/>
      <c r="Q346" s="24"/>
      <c r="R346" s="24"/>
      <c r="S346" s="22"/>
      <c r="T346" s="22"/>
      <c r="U346" s="22"/>
      <c r="V346" s="22"/>
      <c r="W346" s="22"/>
    </row>
    <row r="347" ht="16.5" spans="1:23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4"/>
      <c r="L347" s="24"/>
      <c r="M347" s="24"/>
      <c r="N347" s="24"/>
      <c r="O347" s="24"/>
      <c r="P347" s="24"/>
      <c r="Q347" s="24"/>
      <c r="R347" s="24"/>
      <c r="S347" s="22"/>
      <c r="T347" s="22"/>
      <c r="U347" s="22"/>
      <c r="V347" s="22"/>
      <c r="W347" s="22"/>
    </row>
    <row r="348" ht="16.5" spans="1:23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4"/>
      <c r="L348" s="24"/>
      <c r="M348" s="24"/>
      <c r="N348" s="24"/>
      <c r="O348" s="24"/>
      <c r="P348" s="24"/>
      <c r="Q348" s="24"/>
      <c r="R348" s="24"/>
      <c r="S348" s="22"/>
      <c r="T348" s="22"/>
      <c r="U348" s="22"/>
      <c r="V348" s="22"/>
      <c r="W348" s="22"/>
    </row>
    <row r="349" ht="16.5" spans="1:23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4"/>
      <c r="L349" s="24"/>
      <c r="M349" s="24"/>
      <c r="N349" s="24"/>
      <c r="O349" s="24"/>
      <c r="P349" s="24"/>
      <c r="Q349" s="24"/>
      <c r="R349" s="24"/>
      <c r="S349" s="22"/>
      <c r="T349" s="22"/>
      <c r="U349" s="22"/>
      <c r="V349" s="22"/>
      <c r="W349" s="22"/>
    </row>
    <row r="350" ht="16.5" spans="1:23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4"/>
      <c r="L350" s="24"/>
      <c r="M350" s="24"/>
      <c r="N350" s="24"/>
      <c r="O350" s="24"/>
      <c r="P350" s="24"/>
      <c r="Q350" s="24"/>
      <c r="R350" s="24"/>
      <c r="S350" s="22"/>
      <c r="T350" s="22"/>
      <c r="U350" s="22"/>
      <c r="V350" s="22"/>
      <c r="W350" s="22"/>
    </row>
    <row r="351" ht="16.5" spans="1:23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4"/>
      <c r="L351" s="24"/>
      <c r="M351" s="24"/>
      <c r="N351" s="24"/>
      <c r="O351" s="24"/>
      <c r="P351" s="24"/>
      <c r="Q351" s="24"/>
      <c r="R351" s="24"/>
      <c r="S351" s="22"/>
      <c r="T351" s="22"/>
      <c r="U351" s="22"/>
      <c r="V351" s="22"/>
      <c r="W351" s="22"/>
    </row>
    <row r="352" ht="16.5" spans="1:23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4"/>
      <c r="L352" s="24"/>
      <c r="M352" s="24"/>
      <c r="N352" s="24"/>
      <c r="O352" s="24"/>
      <c r="P352" s="24"/>
      <c r="Q352" s="24"/>
      <c r="R352" s="24"/>
      <c r="S352" s="22"/>
      <c r="T352" s="22"/>
      <c r="U352" s="22"/>
      <c r="V352" s="22"/>
      <c r="W352" s="22"/>
    </row>
    <row r="353" ht="16.5" spans="1:2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4"/>
      <c r="L353" s="24"/>
      <c r="M353" s="24"/>
      <c r="N353" s="24"/>
      <c r="O353" s="24"/>
      <c r="P353" s="24"/>
      <c r="Q353" s="24"/>
      <c r="R353" s="24"/>
      <c r="S353" s="22"/>
      <c r="T353" s="22"/>
      <c r="U353" s="22"/>
      <c r="V353" s="22"/>
      <c r="W353" s="22"/>
    </row>
    <row r="354" ht="16.5" spans="1:23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4"/>
      <c r="L354" s="24"/>
      <c r="M354" s="24"/>
      <c r="N354" s="24"/>
      <c r="O354" s="24"/>
      <c r="P354" s="24"/>
      <c r="Q354" s="24"/>
      <c r="R354" s="24"/>
      <c r="S354" s="22"/>
      <c r="T354" s="22"/>
      <c r="U354" s="22"/>
      <c r="V354" s="22"/>
      <c r="W354" s="22"/>
    </row>
    <row r="355" ht="16.5" spans="1:23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4"/>
      <c r="L355" s="24"/>
      <c r="M355" s="24"/>
      <c r="N355" s="24"/>
      <c r="O355" s="24"/>
      <c r="P355" s="24"/>
      <c r="Q355" s="24"/>
      <c r="R355" s="24"/>
      <c r="S355" s="22"/>
      <c r="T355" s="22"/>
      <c r="U355" s="22"/>
      <c r="V355" s="22"/>
      <c r="W355" s="22"/>
    </row>
    <row r="356" ht="16.5" spans="1:23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4"/>
      <c r="L356" s="24"/>
      <c r="M356" s="24"/>
      <c r="N356" s="24"/>
      <c r="O356" s="24"/>
      <c r="P356" s="24"/>
      <c r="Q356" s="24"/>
      <c r="R356" s="24"/>
      <c r="S356" s="22"/>
      <c r="T356" s="22"/>
      <c r="U356" s="22"/>
      <c r="V356" s="22"/>
      <c r="W356" s="22"/>
    </row>
    <row r="357" ht="16.5" spans="1:23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4"/>
      <c r="L357" s="24"/>
      <c r="M357" s="24"/>
      <c r="N357" s="24"/>
      <c r="O357" s="24"/>
      <c r="P357" s="24"/>
      <c r="Q357" s="24"/>
      <c r="R357" s="24"/>
      <c r="S357" s="22"/>
      <c r="T357" s="22"/>
      <c r="U357" s="22"/>
      <c r="V357" s="22"/>
      <c r="W357" s="22"/>
    </row>
    <row r="358" ht="16.5" spans="1:23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4"/>
      <c r="L358" s="24"/>
      <c r="M358" s="24"/>
      <c r="N358" s="24"/>
      <c r="O358" s="24"/>
      <c r="P358" s="24"/>
      <c r="Q358" s="24"/>
      <c r="R358" s="24"/>
      <c r="S358" s="22"/>
      <c r="T358" s="22"/>
      <c r="U358" s="22"/>
      <c r="V358" s="22"/>
      <c r="W358" s="22"/>
    </row>
    <row r="359" ht="16.5" spans="1:23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4"/>
      <c r="L359" s="24"/>
      <c r="M359" s="24"/>
      <c r="N359" s="24"/>
      <c r="O359" s="24"/>
      <c r="P359" s="24"/>
      <c r="Q359" s="24"/>
      <c r="R359" s="24"/>
      <c r="S359" s="22"/>
      <c r="T359" s="22"/>
      <c r="U359" s="22"/>
      <c r="V359" s="22"/>
      <c r="W359" s="22"/>
    </row>
    <row r="360" ht="16.5" spans="1:23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4"/>
      <c r="L360" s="24"/>
      <c r="M360" s="24"/>
      <c r="N360" s="24"/>
      <c r="O360" s="24"/>
      <c r="P360" s="24"/>
      <c r="Q360" s="24"/>
      <c r="R360" s="24"/>
      <c r="S360" s="22"/>
      <c r="T360" s="22"/>
      <c r="U360" s="22"/>
      <c r="V360" s="22"/>
      <c r="W360" s="22"/>
    </row>
    <row r="361" ht="16.5" spans="1:23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4"/>
      <c r="L361" s="24"/>
      <c r="M361" s="24"/>
      <c r="N361" s="24"/>
      <c r="O361" s="24"/>
      <c r="P361" s="24"/>
      <c r="Q361" s="24"/>
      <c r="R361" s="24"/>
      <c r="S361" s="22"/>
      <c r="T361" s="22"/>
      <c r="U361" s="22"/>
      <c r="V361" s="22"/>
      <c r="W361" s="22"/>
    </row>
    <row r="362" ht="16.5" spans="1:23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4"/>
      <c r="L362" s="24"/>
      <c r="M362" s="24"/>
      <c r="N362" s="24"/>
      <c r="O362" s="24"/>
      <c r="P362" s="24"/>
      <c r="Q362" s="24"/>
      <c r="R362" s="24"/>
      <c r="S362" s="22"/>
      <c r="T362" s="22"/>
      <c r="U362" s="22"/>
      <c r="V362" s="22"/>
      <c r="W362" s="22"/>
    </row>
    <row r="363" ht="16.5" spans="1:2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4"/>
      <c r="L363" s="24"/>
      <c r="M363" s="24"/>
      <c r="N363" s="24"/>
      <c r="O363" s="24"/>
      <c r="P363" s="24"/>
      <c r="Q363" s="24"/>
      <c r="R363" s="24"/>
      <c r="S363" s="22"/>
      <c r="T363" s="22"/>
      <c r="U363" s="22"/>
      <c r="V363" s="22"/>
      <c r="W363" s="22"/>
    </row>
    <row r="364" ht="16.5" spans="1:23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4"/>
      <c r="L364" s="24"/>
      <c r="M364" s="24"/>
      <c r="N364" s="24"/>
      <c r="O364" s="24"/>
      <c r="P364" s="24"/>
      <c r="Q364" s="24"/>
      <c r="R364" s="24"/>
      <c r="S364" s="22"/>
      <c r="T364" s="22"/>
      <c r="U364" s="22"/>
      <c r="V364" s="22"/>
      <c r="W364" s="22"/>
    </row>
    <row r="365" ht="16.5" spans="1:23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4"/>
      <c r="L365" s="24"/>
      <c r="M365" s="24"/>
      <c r="N365" s="24"/>
      <c r="O365" s="24"/>
      <c r="P365" s="24"/>
      <c r="Q365" s="24"/>
      <c r="R365" s="24"/>
      <c r="S365" s="22"/>
      <c r="T365" s="22"/>
      <c r="U365" s="22"/>
      <c r="V365" s="22"/>
      <c r="W365" s="22"/>
    </row>
    <row r="366" ht="16.5" spans="1:23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4"/>
      <c r="L366" s="24"/>
      <c r="M366" s="24"/>
      <c r="N366" s="24"/>
      <c r="O366" s="24"/>
      <c r="P366" s="24"/>
      <c r="Q366" s="24"/>
      <c r="R366" s="24"/>
      <c r="S366" s="22"/>
      <c r="T366" s="22"/>
      <c r="U366" s="22"/>
      <c r="V366" s="22"/>
      <c r="W366" s="22"/>
    </row>
    <row r="367" ht="16.5" spans="1:23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4"/>
      <c r="L367" s="24"/>
      <c r="M367" s="24"/>
      <c r="N367" s="24"/>
      <c r="O367" s="24"/>
      <c r="P367" s="24"/>
      <c r="Q367" s="24"/>
      <c r="R367" s="24"/>
      <c r="S367" s="22"/>
      <c r="T367" s="22"/>
      <c r="U367" s="22"/>
      <c r="V367" s="22"/>
      <c r="W367" s="22"/>
    </row>
    <row r="368" ht="16.5" spans="1:23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4"/>
      <c r="L368" s="24"/>
      <c r="M368" s="24"/>
      <c r="N368" s="24"/>
      <c r="O368" s="24"/>
      <c r="P368" s="24"/>
      <c r="Q368" s="24"/>
      <c r="R368" s="24"/>
      <c r="S368" s="22"/>
      <c r="T368" s="22"/>
      <c r="U368" s="22"/>
      <c r="V368" s="22"/>
      <c r="W368" s="22"/>
    </row>
    <row r="369" ht="16.5" spans="1:23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4"/>
      <c r="L369" s="24"/>
      <c r="M369" s="24"/>
      <c r="N369" s="24"/>
      <c r="O369" s="24"/>
      <c r="P369" s="24"/>
      <c r="Q369" s="24"/>
      <c r="R369" s="24"/>
      <c r="S369" s="22"/>
      <c r="T369" s="22"/>
      <c r="U369" s="22"/>
      <c r="V369" s="22"/>
      <c r="W369" s="22"/>
    </row>
    <row r="370" ht="16.5" spans="1:23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4"/>
      <c r="L370" s="24"/>
      <c r="M370" s="24"/>
      <c r="N370" s="24"/>
      <c r="O370" s="24"/>
      <c r="P370" s="24"/>
      <c r="Q370" s="24"/>
      <c r="R370" s="24"/>
      <c r="S370" s="22"/>
      <c r="T370" s="22"/>
      <c r="U370" s="22"/>
      <c r="V370" s="22"/>
      <c r="W370" s="22"/>
    </row>
    <row r="371" ht="16.5" spans="1:23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4"/>
      <c r="L371" s="24"/>
      <c r="M371" s="24"/>
      <c r="N371" s="24"/>
      <c r="O371" s="24"/>
      <c r="P371" s="24"/>
      <c r="Q371" s="24"/>
      <c r="R371" s="24"/>
      <c r="S371" s="22"/>
      <c r="T371" s="22"/>
      <c r="U371" s="22"/>
      <c r="V371" s="22"/>
      <c r="W371" s="22"/>
    </row>
    <row r="372" ht="16.5" spans="1:23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4"/>
      <c r="L372" s="24"/>
      <c r="M372" s="24"/>
      <c r="N372" s="24"/>
      <c r="O372" s="24"/>
      <c r="P372" s="24"/>
      <c r="Q372" s="24"/>
      <c r="R372" s="24"/>
      <c r="S372" s="22"/>
      <c r="T372" s="22"/>
      <c r="U372" s="22"/>
      <c r="V372" s="22"/>
      <c r="W372" s="22"/>
    </row>
    <row r="373" ht="16.5" spans="1:2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4"/>
      <c r="L373" s="24"/>
      <c r="M373" s="24"/>
      <c r="N373" s="24"/>
      <c r="O373" s="24"/>
      <c r="P373" s="24"/>
      <c r="Q373" s="24"/>
      <c r="R373" s="24"/>
      <c r="S373" s="22"/>
      <c r="T373" s="22"/>
      <c r="U373" s="22"/>
      <c r="V373" s="22"/>
      <c r="W373" s="22"/>
    </row>
    <row r="374" ht="16.5" spans="1:23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4"/>
      <c r="L374" s="24"/>
      <c r="M374" s="24"/>
      <c r="N374" s="24"/>
      <c r="O374" s="24"/>
      <c r="P374" s="24"/>
      <c r="Q374" s="24"/>
      <c r="R374" s="24"/>
      <c r="S374" s="22"/>
      <c r="T374" s="22"/>
      <c r="U374" s="22"/>
      <c r="V374" s="22"/>
      <c r="W374" s="22"/>
    </row>
    <row r="375" ht="16.5" spans="1:23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4"/>
      <c r="L375" s="24"/>
      <c r="M375" s="24"/>
      <c r="N375" s="24"/>
      <c r="O375" s="24"/>
      <c r="P375" s="24"/>
      <c r="Q375" s="24"/>
      <c r="R375" s="24"/>
      <c r="S375" s="22"/>
      <c r="T375" s="22"/>
      <c r="U375" s="22"/>
      <c r="V375" s="22"/>
      <c r="W375" s="22"/>
    </row>
    <row r="376" ht="16.5" spans="1:23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4"/>
      <c r="L376" s="24"/>
      <c r="M376" s="24"/>
      <c r="N376" s="24"/>
      <c r="O376" s="24"/>
      <c r="P376" s="24"/>
      <c r="Q376" s="24"/>
      <c r="R376" s="24"/>
      <c r="S376" s="22"/>
      <c r="T376" s="22"/>
      <c r="U376" s="22"/>
      <c r="V376" s="22"/>
      <c r="W376" s="22"/>
    </row>
    <row r="377" ht="16.5" spans="1:23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4"/>
      <c r="L377" s="24"/>
      <c r="M377" s="24"/>
      <c r="N377" s="24"/>
      <c r="O377" s="24"/>
      <c r="P377" s="24"/>
      <c r="Q377" s="24"/>
      <c r="R377" s="24"/>
      <c r="S377" s="22"/>
      <c r="T377" s="22"/>
      <c r="U377" s="22"/>
      <c r="V377" s="22"/>
      <c r="W377" s="22"/>
    </row>
    <row r="378" ht="16.5" spans="1:23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4"/>
      <c r="L378" s="24"/>
      <c r="M378" s="24"/>
      <c r="N378" s="24"/>
      <c r="O378" s="24"/>
      <c r="P378" s="24"/>
      <c r="Q378" s="24"/>
      <c r="R378" s="24"/>
      <c r="S378" s="22"/>
      <c r="T378" s="22"/>
      <c r="U378" s="22"/>
      <c r="V378" s="22"/>
      <c r="W378" s="22"/>
    </row>
    <row r="379" ht="16.5" spans="1:23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4"/>
      <c r="L379" s="24"/>
      <c r="M379" s="24"/>
      <c r="N379" s="24"/>
      <c r="O379" s="24"/>
      <c r="P379" s="24"/>
      <c r="Q379" s="24"/>
      <c r="R379" s="24"/>
      <c r="S379" s="22"/>
      <c r="T379" s="22"/>
      <c r="U379" s="22"/>
      <c r="V379" s="22"/>
      <c r="W379" s="22"/>
    </row>
    <row r="380" ht="16.5" spans="1:23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4"/>
      <c r="L380" s="24"/>
      <c r="M380" s="24"/>
      <c r="N380" s="24"/>
      <c r="O380" s="24"/>
      <c r="P380" s="24"/>
      <c r="Q380" s="24"/>
      <c r="R380" s="24"/>
      <c r="S380" s="22"/>
      <c r="T380" s="22"/>
      <c r="U380" s="22"/>
      <c r="V380" s="22"/>
      <c r="W380" s="22"/>
    </row>
    <row r="381" ht="16.5" spans="1:23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4"/>
      <c r="L381" s="24"/>
      <c r="M381" s="24"/>
      <c r="N381" s="24"/>
      <c r="O381" s="24"/>
      <c r="P381" s="24"/>
      <c r="Q381" s="24"/>
      <c r="R381" s="24"/>
      <c r="S381" s="22"/>
      <c r="T381" s="22"/>
      <c r="U381" s="22"/>
      <c r="V381" s="22"/>
      <c r="W381" s="22"/>
    </row>
    <row r="382" ht="16.5" spans="1:2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4"/>
      <c r="L382" s="24"/>
      <c r="M382" s="24"/>
      <c r="N382" s="24"/>
      <c r="O382" s="24"/>
      <c r="P382" s="24"/>
      <c r="Q382" s="24"/>
      <c r="R382" s="24"/>
      <c r="S382" s="22"/>
      <c r="T382" s="22"/>
      <c r="U382" s="22"/>
      <c r="V382" s="22"/>
      <c r="W382" s="22"/>
    </row>
    <row r="383" ht="16.5" spans="1:2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4"/>
      <c r="L383" s="24"/>
      <c r="M383" s="24"/>
      <c r="N383" s="24"/>
      <c r="O383" s="24"/>
      <c r="P383" s="24"/>
      <c r="Q383" s="24"/>
      <c r="R383" s="24"/>
      <c r="S383" s="22"/>
      <c r="T383" s="22"/>
      <c r="U383" s="22"/>
      <c r="V383" s="22"/>
      <c r="W383" s="22"/>
    </row>
    <row r="384" ht="16.5" spans="1:2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4"/>
      <c r="L384" s="24"/>
      <c r="M384" s="24"/>
      <c r="N384" s="24"/>
      <c r="O384" s="24"/>
      <c r="P384" s="24"/>
      <c r="Q384" s="24"/>
      <c r="R384" s="24"/>
      <c r="S384" s="22"/>
      <c r="T384" s="22"/>
      <c r="U384" s="22"/>
      <c r="V384" s="22"/>
      <c r="W384" s="22"/>
    </row>
    <row r="385" ht="16.5" spans="1:2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4"/>
      <c r="L385" s="24"/>
      <c r="M385" s="24"/>
      <c r="N385" s="24"/>
      <c r="O385" s="24"/>
      <c r="P385" s="24"/>
      <c r="Q385" s="24"/>
      <c r="R385" s="24"/>
      <c r="S385" s="22"/>
      <c r="T385" s="22"/>
      <c r="U385" s="22"/>
      <c r="V385" s="22"/>
      <c r="W385" s="22"/>
    </row>
    <row r="386" ht="16.5" spans="1:2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4"/>
      <c r="L386" s="24"/>
      <c r="M386" s="24"/>
      <c r="N386" s="24"/>
      <c r="O386" s="24"/>
      <c r="P386" s="24"/>
      <c r="Q386" s="24"/>
      <c r="R386" s="24"/>
      <c r="S386" s="22"/>
      <c r="T386" s="22"/>
      <c r="U386" s="22"/>
      <c r="V386" s="22"/>
      <c r="W386" s="22"/>
    </row>
    <row r="387" ht="16.5" spans="1:2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4"/>
      <c r="L387" s="24"/>
      <c r="M387" s="24"/>
      <c r="N387" s="24"/>
      <c r="O387" s="24"/>
      <c r="P387" s="24"/>
      <c r="Q387" s="24"/>
      <c r="R387" s="24"/>
      <c r="S387" s="22"/>
      <c r="T387" s="22"/>
      <c r="U387" s="22"/>
      <c r="V387" s="22"/>
      <c r="W387" s="22"/>
    </row>
    <row r="388" ht="16.5" spans="1:2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4"/>
      <c r="L388" s="24"/>
      <c r="M388" s="24"/>
      <c r="N388" s="24"/>
      <c r="O388" s="24"/>
      <c r="P388" s="24"/>
      <c r="Q388" s="24"/>
      <c r="R388" s="24"/>
      <c r="S388" s="22"/>
      <c r="T388" s="22"/>
      <c r="U388" s="22"/>
      <c r="V388" s="22"/>
      <c r="W388" s="22"/>
    </row>
    <row r="389" ht="16.5" spans="1:2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4"/>
      <c r="L389" s="24"/>
      <c r="M389" s="24"/>
      <c r="N389" s="24"/>
      <c r="O389" s="24"/>
      <c r="P389" s="24"/>
      <c r="Q389" s="24"/>
      <c r="R389" s="24"/>
      <c r="S389" s="22"/>
      <c r="T389" s="22"/>
      <c r="U389" s="22"/>
      <c r="V389" s="22"/>
      <c r="W389" s="22"/>
    </row>
    <row r="390" ht="16.5" spans="1:2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4"/>
      <c r="L390" s="24"/>
      <c r="M390" s="24"/>
      <c r="N390" s="24"/>
      <c r="O390" s="24"/>
      <c r="P390" s="24"/>
      <c r="Q390" s="24"/>
      <c r="R390" s="24"/>
      <c r="S390" s="22"/>
      <c r="T390" s="22"/>
      <c r="U390" s="22"/>
      <c r="V390" s="22"/>
      <c r="W390" s="22"/>
    </row>
    <row r="391" ht="16.5" spans="1:2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4"/>
      <c r="L391" s="24"/>
      <c r="M391" s="24"/>
      <c r="N391" s="24"/>
      <c r="O391" s="24"/>
      <c r="P391" s="24"/>
      <c r="Q391" s="24"/>
      <c r="R391" s="24"/>
      <c r="S391" s="22"/>
      <c r="T391" s="22"/>
      <c r="U391" s="22"/>
      <c r="V391" s="22"/>
      <c r="W391" s="22"/>
    </row>
    <row r="392" ht="16.5" spans="1:2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4"/>
      <c r="L392" s="24"/>
      <c r="M392" s="24"/>
      <c r="N392" s="24"/>
      <c r="O392" s="24"/>
      <c r="P392" s="24"/>
      <c r="Q392" s="24"/>
      <c r="R392" s="24"/>
      <c r="S392" s="22"/>
      <c r="T392" s="22"/>
      <c r="U392" s="22"/>
      <c r="V392" s="22"/>
      <c r="W392" s="22"/>
    </row>
    <row r="393" ht="16.5" spans="1:2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4"/>
      <c r="L393" s="24"/>
      <c r="M393" s="24"/>
      <c r="N393" s="24"/>
      <c r="O393" s="24"/>
      <c r="P393" s="24"/>
      <c r="Q393" s="24"/>
      <c r="R393" s="24"/>
      <c r="S393" s="22"/>
      <c r="T393" s="22"/>
      <c r="U393" s="22"/>
      <c r="V393" s="22"/>
      <c r="W393" s="22"/>
    </row>
    <row r="394" ht="16.5" spans="1:2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4"/>
      <c r="L394" s="24"/>
      <c r="M394" s="24"/>
      <c r="N394" s="24"/>
      <c r="O394" s="24"/>
      <c r="P394" s="24"/>
      <c r="Q394" s="24"/>
      <c r="R394" s="24"/>
      <c r="S394" s="22"/>
      <c r="T394" s="22"/>
      <c r="U394" s="22"/>
      <c r="V394" s="22"/>
      <c r="W394" s="22"/>
    </row>
    <row r="395" ht="16.5" spans="1:2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4"/>
      <c r="L395" s="24"/>
      <c r="M395" s="24"/>
      <c r="N395" s="24"/>
      <c r="O395" s="24"/>
      <c r="P395" s="24"/>
      <c r="Q395" s="24"/>
      <c r="R395" s="24"/>
      <c r="S395" s="22"/>
      <c r="T395" s="22"/>
      <c r="U395" s="22"/>
      <c r="V395" s="22"/>
      <c r="W395" s="22"/>
    </row>
    <row r="396" ht="16.5" spans="1:2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4"/>
      <c r="L396" s="24"/>
      <c r="M396" s="24"/>
      <c r="N396" s="24"/>
      <c r="O396" s="24"/>
      <c r="P396" s="24"/>
      <c r="Q396" s="24"/>
      <c r="R396" s="24"/>
      <c r="S396" s="22"/>
      <c r="T396" s="22"/>
      <c r="U396" s="22"/>
      <c r="V396" s="22"/>
      <c r="W396" s="22"/>
    </row>
    <row r="397" ht="16.5" spans="1:2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4"/>
      <c r="L397" s="24"/>
      <c r="M397" s="24"/>
      <c r="N397" s="24"/>
      <c r="O397" s="24"/>
      <c r="P397" s="24"/>
      <c r="Q397" s="24"/>
      <c r="R397" s="24"/>
      <c r="S397" s="22"/>
      <c r="T397" s="22"/>
      <c r="U397" s="22"/>
      <c r="V397" s="22"/>
      <c r="W397" s="22"/>
    </row>
    <row r="398" ht="16.5" spans="1:2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4"/>
      <c r="L398" s="24"/>
      <c r="M398" s="24"/>
      <c r="N398" s="24"/>
      <c r="O398" s="24"/>
      <c r="P398" s="24"/>
      <c r="Q398" s="24"/>
      <c r="R398" s="24"/>
      <c r="S398" s="22"/>
      <c r="T398" s="22"/>
      <c r="U398" s="22"/>
      <c r="V398" s="22"/>
      <c r="W398" s="22"/>
    </row>
    <row r="399" ht="16.5" spans="1:2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4"/>
      <c r="L399" s="24"/>
      <c r="M399" s="24"/>
      <c r="N399" s="24"/>
      <c r="O399" s="24"/>
      <c r="P399" s="24"/>
      <c r="Q399" s="24"/>
      <c r="R399" s="24"/>
      <c r="S399" s="22"/>
      <c r="T399" s="22"/>
      <c r="U399" s="22"/>
      <c r="V399" s="22"/>
      <c r="W399" s="22"/>
    </row>
    <row r="400" ht="16.5" spans="1:2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4"/>
      <c r="L400" s="24"/>
      <c r="M400" s="24"/>
      <c r="N400" s="24"/>
      <c r="O400" s="24"/>
      <c r="P400" s="24"/>
      <c r="Q400" s="24"/>
      <c r="R400" s="24"/>
      <c r="S400" s="22"/>
      <c r="T400" s="22"/>
      <c r="U400" s="22"/>
      <c r="V400" s="22"/>
      <c r="W400" s="22"/>
    </row>
    <row r="401" ht="16.5" spans="1:2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4"/>
      <c r="L401" s="24"/>
      <c r="M401" s="24"/>
      <c r="N401" s="24"/>
      <c r="O401" s="24"/>
      <c r="P401" s="24"/>
      <c r="Q401" s="24"/>
      <c r="R401" s="24"/>
      <c r="S401" s="22"/>
      <c r="T401" s="22"/>
      <c r="U401" s="22"/>
      <c r="V401" s="22"/>
      <c r="W401" s="22"/>
    </row>
    <row r="402" ht="16.5" spans="1:2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4"/>
      <c r="L402" s="24"/>
      <c r="M402" s="24"/>
      <c r="N402" s="24"/>
      <c r="O402" s="24"/>
      <c r="P402" s="24"/>
      <c r="Q402" s="24"/>
      <c r="R402" s="24"/>
      <c r="S402" s="22"/>
      <c r="T402" s="22"/>
      <c r="U402" s="22"/>
      <c r="V402" s="22"/>
      <c r="W402" s="22"/>
    </row>
    <row r="403" ht="16.5" spans="1:2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4"/>
      <c r="L403" s="24"/>
      <c r="M403" s="24"/>
      <c r="N403" s="24"/>
      <c r="O403" s="24"/>
      <c r="P403" s="24"/>
      <c r="Q403" s="24"/>
      <c r="R403" s="24"/>
      <c r="S403" s="22"/>
      <c r="T403" s="22"/>
      <c r="U403" s="22"/>
      <c r="V403" s="22"/>
      <c r="W403" s="22"/>
    </row>
    <row r="404" ht="16.5" spans="1:2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4"/>
      <c r="L404" s="24"/>
      <c r="M404" s="24"/>
      <c r="N404" s="24"/>
      <c r="O404" s="24"/>
      <c r="P404" s="24"/>
      <c r="Q404" s="24"/>
      <c r="R404" s="24"/>
      <c r="S404" s="22"/>
      <c r="T404" s="22"/>
      <c r="U404" s="22"/>
      <c r="V404" s="22"/>
      <c r="W404" s="22"/>
    </row>
    <row r="405" ht="16.5" spans="1:2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4"/>
      <c r="L405" s="24"/>
      <c r="M405" s="24"/>
      <c r="N405" s="24"/>
      <c r="O405" s="24"/>
      <c r="P405" s="24"/>
      <c r="Q405" s="24"/>
      <c r="R405" s="24"/>
      <c r="S405" s="22"/>
      <c r="T405" s="22"/>
      <c r="U405" s="22"/>
      <c r="V405" s="22"/>
      <c r="W405" s="22"/>
    </row>
    <row r="406" ht="16.5" spans="1:2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4"/>
      <c r="L406" s="24"/>
      <c r="M406" s="24"/>
      <c r="N406" s="24"/>
      <c r="O406" s="24"/>
      <c r="P406" s="24"/>
      <c r="Q406" s="24"/>
      <c r="R406" s="24"/>
      <c r="S406" s="22"/>
      <c r="T406" s="22"/>
      <c r="U406" s="22"/>
      <c r="V406" s="22"/>
      <c r="W406" s="22"/>
    </row>
    <row r="407" ht="16.5" spans="1:2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4"/>
      <c r="L407" s="24"/>
      <c r="M407" s="24"/>
      <c r="N407" s="24"/>
      <c r="O407" s="24"/>
      <c r="P407" s="24"/>
      <c r="Q407" s="24"/>
      <c r="R407" s="24"/>
      <c r="S407" s="22"/>
      <c r="T407" s="22"/>
      <c r="U407" s="22"/>
      <c r="V407" s="22"/>
      <c r="W407" s="22"/>
    </row>
    <row r="408" ht="16.5" spans="1:2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4"/>
      <c r="L408" s="24"/>
      <c r="M408" s="24"/>
      <c r="N408" s="24"/>
      <c r="O408" s="24"/>
      <c r="P408" s="24"/>
      <c r="Q408" s="24"/>
      <c r="R408" s="24"/>
      <c r="S408" s="22"/>
      <c r="T408" s="22"/>
      <c r="U408" s="22"/>
      <c r="V408" s="22"/>
      <c r="W408" s="22"/>
    </row>
    <row r="409" ht="16.5" spans="1:2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4"/>
      <c r="L409" s="24"/>
      <c r="M409" s="24"/>
      <c r="N409" s="24"/>
      <c r="O409" s="24"/>
      <c r="P409" s="24"/>
      <c r="Q409" s="24"/>
      <c r="R409" s="24"/>
      <c r="S409" s="22"/>
      <c r="T409" s="22"/>
      <c r="U409" s="22"/>
      <c r="V409" s="22"/>
      <c r="W409" s="22"/>
    </row>
    <row r="410" ht="16.5" spans="1:2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4"/>
      <c r="L410" s="24"/>
      <c r="M410" s="24"/>
      <c r="N410" s="24"/>
      <c r="O410" s="24"/>
      <c r="P410" s="24"/>
      <c r="Q410" s="24"/>
      <c r="R410" s="24"/>
      <c r="S410" s="22"/>
      <c r="T410" s="22"/>
      <c r="U410" s="22"/>
      <c r="V410" s="22"/>
      <c r="W410" s="22"/>
    </row>
    <row r="411" ht="16.5" spans="1:2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4"/>
      <c r="L411" s="24"/>
      <c r="M411" s="24"/>
      <c r="N411" s="24"/>
      <c r="O411" s="24"/>
      <c r="P411" s="24"/>
      <c r="Q411" s="24"/>
      <c r="R411" s="24"/>
      <c r="S411" s="22"/>
      <c r="T411" s="22"/>
      <c r="U411" s="22"/>
      <c r="V411" s="22"/>
      <c r="W411" s="22"/>
    </row>
    <row r="412" ht="16.5" spans="1:2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4"/>
      <c r="L412" s="24"/>
      <c r="M412" s="24"/>
      <c r="N412" s="24"/>
      <c r="O412" s="24"/>
      <c r="P412" s="24"/>
      <c r="Q412" s="24"/>
      <c r="R412" s="24"/>
      <c r="S412" s="22"/>
      <c r="T412" s="22"/>
      <c r="U412" s="22"/>
      <c r="V412" s="22"/>
      <c r="W412" s="22"/>
    </row>
    <row r="413" ht="16.5" spans="1:2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4"/>
      <c r="L413" s="24"/>
      <c r="M413" s="24"/>
      <c r="N413" s="24"/>
      <c r="O413" s="24"/>
      <c r="P413" s="24"/>
      <c r="Q413" s="24"/>
      <c r="R413" s="24"/>
      <c r="S413" s="22"/>
      <c r="T413" s="22"/>
      <c r="U413" s="22"/>
      <c r="V413" s="22"/>
      <c r="W413" s="22"/>
    </row>
    <row r="414" ht="16.5" spans="1:2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4"/>
      <c r="L414" s="24"/>
      <c r="M414" s="24"/>
      <c r="N414" s="24"/>
      <c r="O414" s="24"/>
      <c r="P414" s="24"/>
      <c r="Q414" s="24"/>
      <c r="R414" s="24"/>
      <c r="S414" s="22"/>
      <c r="T414" s="22"/>
      <c r="U414" s="22"/>
      <c r="V414" s="22"/>
      <c r="W414" s="22"/>
    </row>
    <row r="415" ht="16.5" spans="1:2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4"/>
      <c r="L415" s="24"/>
      <c r="M415" s="24"/>
      <c r="N415" s="24"/>
      <c r="O415" s="24"/>
      <c r="P415" s="24"/>
      <c r="Q415" s="24"/>
      <c r="R415" s="24"/>
      <c r="S415" s="22"/>
      <c r="T415" s="22"/>
      <c r="U415" s="22"/>
      <c r="V415" s="22"/>
      <c r="W415" s="22"/>
    </row>
    <row r="416" ht="16.5" spans="1:2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4"/>
      <c r="L416" s="24"/>
      <c r="M416" s="24"/>
      <c r="N416" s="24"/>
      <c r="O416" s="24"/>
      <c r="P416" s="24"/>
      <c r="Q416" s="24"/>
      <c r="R416" s="24"/>
      <c r="S416" s="22"/>
      <c r="T416" s="22"/>
      <c r="U416" s="22"/>
      <c r="V416" s="22"/>
      <c r="W416" s="22"/>
    </row>
    <row r="417" ht="16.5" spans="1:2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4"/>
      <c r="L417" s="24"/>
      <c r="M417" s="24"/>
      <c r="N417" s="24"/>
      <c r="O417" s="24"/>
      <c r="P417" s="24"/>
      <c r="Q417" s="24"/>
      <c r="R417" s="24"/>
      <c r="S417" s="22"/>
      <c r="T417" s="22"/>
      <c r="U417" s="22"/>
      <c r="V417" s="22"/>
      <c r="W417" s="22"/>
    </row>
    <row r="418" ht="16.5" spans="1:2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4"/>
      <c r="L418" s="24"/>
      <c r="M418" s="24"/>
      <c r="N418" s="24"/>
      <c r="O418" s="24"/>
      <c r="P418" s="24"/>
      <c r="Q418" s="24"/>
      <c r="R418" s="24"/>
      <c r="S418" s="22"/>
      <c r="T418" s="22"/>
      <c r="U418" s="22"/>
      <c r="V418" s="22"/>
      <c r="W418" s="22"/>
    </row>
    <row r="419" ht="16.5" spans="1:2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4"/>
      <c r="L419" s="24"/>
      <c r="M419" s="24"/>
      <c r="N419" s="24"/>
      <c r="O419" s="24"/>
      <c r="P419" s="24"/>
      <c r="Q419" s="24"/>
      <c r="R419" s="24"/>
      <c r="S419" s="22"/>
      <c r="T419" s="22"/>
      <c r="U419" s="22"/>
      <c r="V419" s="22"/>
      <c r="W419" s="22"/>
    </row>
    <row r="420" ht="16.5" spans="1:2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4"/>
      <c r="L420" s="24"/>
      <c r="M420" s="24"/>
      <c r="N420" s="24"/>
      <c r="O420" s="24"/>
      <c r="P420" s="24"/>
      <c r="Q420" s="24"/>
      <c r="R420" s="24"/>
      <c r="S420" s="22"/>
      <c r="T420" s="22"/>
      <c r="U420" s="22"/>
      <c r="V420" s="22"/>
      <c r="W420" s="22"/>
    </row>
    <row r="421" ht="16.5" spans="1:2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4"/>
      <c r="L421" s="24"/>
      <c r="M421" s="24"/>
      <c r="N421" s="24"/>
      <c r="O421" s="24"/>
      <c r="P421" s="24"/>
      <c r="Q421" s="24"/>
      <c r="R421" s="24"/>
      <c r="S421" s="22"/>
      <c r="T421" s="22"/>
      <c r="U421" s="22"/>
      <c r="V421" s="22"/>
      <c r="W421" s="22"/>
    </row>
    <row r="422" ht="16.5" spans="1:2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4"/>
      <c r="L422" s="24"/>
      <c r="M422" s="24"/>
      <c r="N422" s="24"/>
      <c r="O422" s="24"/>
      <c r="P422" s="24"/>
      <c r="Q422" s="24"/>
      <c r="R422" s="24"/>
      <c r="S422" s="22"/>
      <c r="T422" s="22"/>
      <c r="U422" s="22"/>
      <c r="V422" s="22"/>
      <c r="W422" s="22"/>
    </row>
    <row r="423" ht="16.5" spans="1:2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4"/>
      <c r="L423" s="24"/>
      <c r="M423" s="24"/>
      <c r="N423" s="24"/>
      <c r="O423" s="24"/>
      <c r="P423" s="24"/>
      <c r="Q423" s="24"/>
      <c r="R423" s="24"/>
      <c r="S423" s="22"/>
      <c r="T423" s="22"/>
      <c r="U423" s="22"/>
      <c r="V423" s="22"/>
      <c r="W423" s="22"/>
    </row>
    <row r="424" ht="16.5" spans="1:2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4"/>
      <c r="L424" s="24"/>
      <c r="M424" s="24"/>
      <c r="N424" s="24"/>
      <c r="O424" s="24"/>
      <c r="P424" s="24"/>
      <c r="Q424" s="24"/>
      <c r="R424" s="24"/>
      <c r="S424" s="22"/>
      <c r="T424" s="22"/>
      <c r="U424" s="22"/>
      <c r="V424" s="22"/>
      <c r="W424" s="22"/>
    </row>
    <row r="425" ht="16.5" spans="1:2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4"/>
      <c r="L425" s="24"/>
      <c r="M425" s="24"/>
      <c r="N425" s="24"/>
      <c r="O425" s="24"/>
      <c r="P425" s="24"/>
      <c r="Q425" s="24"/>
      <c r="R425" s="24"/>
      <c r="S425" s="22"/>
      <c r="T425" s="22"/>
      <c r="U425" s="22"/>
      <c r="V425" s="22"/>
      <c r="W425" s="22"/>
    </row>
    <row r="426" ht="16.5" spans="1:2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4"/>
      <c r="L426" s="24"/>
      <c r="M426" s="24"/>
      <c r="N426" s="24"/>
      <c r="O426" s="24"/>
      <c r="P426" s="24"/>
      <c r="Q426" s="24"/>
      <c r="R426" s="24"/>
      <c r="S426" s="22"/>
      <c r="T426" s="22"/>
      <c r="U426" s="22"/>
      <c r="V426" s="22"/>
      <c r="W426" s="22"/>
    </row>
    <row r="427" ht="16.5" spans="1:2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4"/>
      <c r="L427" s="24"/>
      <c r="M427" s="24"/>
      <c r="N427" s="24"/>
      <c r="O427" s="24"/>
      <c r="P427" s="24"/>
      <c r="Q427" s="24"/>
      <c r="R427" s="24"/>
      <c r="S427" s="22"/>
      <c r="T427" s="22"/>
      <c r="U427" s="22"/>
      <c r="V427" s="22"/>
      <c r="W427" s="22"/>
    </row>
    <row r="428" ht="16.5" spans="1:2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4"/>
      <c r="L428" s="24"/>
      <c r="M428" s="24"/>
      <c r="N428" s="24"/>
      <c r="O428" s="24"/>
      <c r="P428" s="24"/>
      <c r="Q428" s="24"/>
      <c r="R428" s="24"/>
      <c r="S428" s="22"/>
      <c r="T428" s="22"/>
      <c r="U428" s="22"/>
      <c r="V428" s="22"/>
      <c r="W428" s="22"/>
    </row>
    <row r="429" ht="16.5" spans="1:2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4"/>
      <c r="L429" s="24"/>
      <c r="M429" s="24"/>
      <c r="N429" s="24"/>
      <c r="O429" s="24"/>
      <c r="P429" s="24"/>
      <c r="Q429" s="24"/>
      <c r="R429" s="24"/>
      <c r="S429" s="22"/>
      <c r="T429" s="22"/>
      <c r="U429" s="22"/>
      <c r="V429" s="22"/>
      <c r="W429" s="22"/>
    </row>
    <row r="430" ht="16.5" spans="1:2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4"/>
      <c r="L430" s="24"/>
      <c r="M430" s="24"/>
      <c r="N430" s="24"/>
      <c r="O430" s="24"/>
      <c r="P430" s="24"/>
      <c r="Q430" s="24"/>
      <c r="R430" s="24"/>
      <c r="S430" s="22"/>
      <c r="T430" s="22"/>
      <c r="U430" s="22"/>
      <c r="V430" s="22"/>
      <c r="W430" s="22"/>
    </row>
    <row r="431" ht="16.5" spans="1:2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4"/>
      <c r="L431" s="24"/>
      <c r="M431" s="24"/>
      <c r="N431" s="24"/>
      <c r="O431" s="24"/>
      <c r="P431" s="24"/>
      <c r="Q431" s="24"/>
      <c r="R431" s="24"/>
      <c r="S431" s="22"/>
      <c r="T431" s="22"/>
      <c r="U431" s="22"/>
      <c r="V431" s="22"/>
      <c r="W431" s="22"/>
    </row>
    <row r="432" ht="16.5" spans="1:2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4"/>
      <c r="L432" s="24"/>
      <c r="M432" s="24"/>
      <c r="N432" s="24"/>
      <c r="O432" s="24"/>
      <c r="P432" s="24"/>
      <c r="Q432" s="24"/>
      <c r="R432" s="24"/>
      <c r="S432" s="22"/>
      <c r="T432" s="22"/>
      <c r="U432" s="22"/>
      <c r="V432" s="22"/>
      <c r="W432" s="22"/>
    </row>
    <row r="433" ht="16.5" spans="1:2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4"/>
      <c r="L433" s="24"/>
      <c r="M433" s="24"/>
      <c r="N433" s="24"/>
      <c r="O433" s="24"/>
      <c r="P433" s="24"/>
      <c r="Q433" s="24"/>
      <c r="R433" s="24"/>
      <c r="S433" s="22"/>
      <c r="T433" s="22"/>
      <c r="U433" s="22"/>
      <c r="V433" s="22"/>
      <c r="W433" s="22"/>
    </row>
    <row r="434" ht="16.5" spans="1:2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4"/>
      <c r="L434" s="24"/>
      <c r="M434" s="24"/>
      <c r="N434" s="24"/>
      <c r="O434" s="24"/>
      <c r="P434" s="24"/>
      <c r="Q434" s="24"/>
      <c r="R434" s="24"/>
      <c r="S434" s="22"/>
      <c r="T434" s="22"/>
      <c r="U434" s="22"/>
      <c r="V434" s="22"/>
      <c r="W434" s="22"/>
    </row>
    <row r="435" ht="16.5" spans="1:2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4"/>
      <c r="L435" s="24"/>
      <c r="M435" s="24"/>
      <c r="N435" s="24"/>
      <c r="O435" s="24"/>
      <c r="P435" s="24"/>
      <c r="Q435" s="24"/>
      <c r="R435" s="24"/>
      <c r="S435" s="22"/>
      <c r="T435" s="22"/>
      <c r="U435" s="22"/>
      <c r="V435" s="22"/>
      <c r="W435" s="22"/>
    </row>
    <row r="436" ht="16.5" spans="1:2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4"/>
      <c r="L436" s="24"/>
      <c r="M436" s="24"/>
      <c r="N436" s="24"/>
      <c r="O436" s="24"/>
      <c r="P436" s="24"/>
      <c r="Q436" s="24"/>
      <c r="R436" s="24"/>
      <c r="S436" s="22"/>
      <c r="T436" s="22"/>
      <c r="U436" s="22"/>
      <c r="V436" s="22"/>
      <c r="W436" s="22"/>
    </row>
    <row r="437" ht="16.5" spans="1:2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4"/>
      <c r="L437" s="24"/>
      <c r="M437" s="24"/>
      <c r="N437" s="24"/>
      <c r="O437" s="24"/>
      <c r="P437" s="24"/>
      <c r="Q437" s="24"/>
      <c r="R437" s="24"/>
      <c r="S437" s="22"/>
      <c r="T437" s="22"/>
      <c r="U437" s="22"/>
      <c r="V437" s="22"/>
      <c r="W437" s="22"/>
    </row>
    <row r="438" ht="16.5" spans="1:2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4"/>
      <c r="L438" s="24"/>
      <c r="M438" s="24"/>
      <c r="N438" s="24"/>
      <c r="O438" s="24"/>
      <c r="P438" s="24"/>
      <c r="Q438" s="24"/>
      <c r="R438" s="24"/>
      <c r="S438" s="22"/>
      <c r="T438" s="22"/>
      <c r="U438" s="22"/>
      <c r="V438" s="22"/>
      <c r="W438" s="22"/>
    </row>
    <row r="439" ht="16.5" spans="1:2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4"/>
      <c r="L439" s="24"/>
      <c r="M439" s="24"/>
      <c r="N439" s="24"/>
      <c r="O439" s="24"/>
      <c r="P439" s="24"/>
      <c r="Q439" s="24"/>
      <c r="R439" s="24"/>
      <c r="S439" s="22"/>
      <c r="T439" s="22"/>
      <c r="U439" s="22"/>
      <c r="V439" s="22"/>
      <c r="W439" s="22"/>
    </row>
    <row r="440" ht="16.5" spans="1:2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4"/>
      <c r="L440" s="24"/>
      <c r="M440" s="24"/>
      <c r="N440" s="24"/>
      <c r="O440" s="24"/>
      <c r="P440" s="24"/>
      <c r="Q440" s="24"/>
      <c r="R440" s="24"/>
      <c r="S440" s="22"/>
      <c r="T440" s="22"/>
      <c r="U440" s="22"/>
      <c r="V440" s="22"/>
      <c r="W440" s="22"/>
    </row>
    <row r="441" ht="16.5" spans="1:2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4"/>
      <c r="L441" s="24"/>
      <c r="M441" s="24"/>
      <c r="N441" s="24"/>
      <c r="O441" s="24"/>
      <c r="P441" s="24"/>
      <c r="Q441" s="24"/>
      <c r="R441" s="24"/>
      <c r="S441" s="22"/>
      <c r="T441" s="22"/>
      <c r="U441" s="22"/>
      <c r="V441" s="22"/>
      <c r="W441" s="22"/>
    </row>
    <row r="442" ht="16.5" spans="1:2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4"/>
      <c r="L442" s="24"/>
      <c r="M442" s="24"/>
      <c r="N442" s="24"/>
      <c r="O442" s="24"/>
      <c r="P442" s="24"/>
      <c r="Q442" s="24"/>
      <c r="R442" s="24"/>
      <c r="S442" s="22"/>
      <c r="T442" s="22"/>
      <c r="U442" s="22"/>
      <c r="V442" s="22"/>
      <c r="W442" s="22"/>
    </row>
    <row r="443" ht="16.5" spans="1:2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4"/>
      <c r="L443" s="24"/>
      <c r="M443" s="24"/>
      <c r="N443" s="24"/>
      <c r="O443" s="24"/>
      <c r="P443" s="24"/>
      <c r="Q443" s="24"/>
      <c r="R443" s="24"/>
      <c r="S443" s="22"/>
      <c r="T443" s="22"/>
      <c r="U443" s="22"/>
      <c r="V443" s="22"/>
      <c r="W443" s="22"/>
    </row>
    <row r="444" ht="16.5" spans="1:2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4"/>
      <c r="L444" s="24"/>
      <c r="M444" s="24"/>
      <c r="N444" s="24"/>
      <c r="O444" s="24"/>
      <c r="P444" s="24"/>
      <c r="Q444" s="24"/>
      <c r="R444" s="24"/>
      <c r="S444" s="22"/>
      <c r="T444" s="22"/>
      <c r="U444" s="22"/>
      <c r="V444" s="22"/>
      <c r="W444" s="22"/>
    </row>
    <row r="445" ht="16.5" spans="1:2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4"/>
      <c r="L445" s="24"/>
      <c r="M445" s="24"/>
      <c r="N445" s="24"/>
      <c r="O445" s="24"/>
      <c r="P445" s="24"/>
      <c r="Q445" s="24"/>
      <c r="R445" s="24"/>
      <c r="S445" s="22"/>
      <c r="T445" s="22"/>
      <c r="U445" s="22"/>
      <c r="V445" s="22"/>
      <c r="W445" s="22"/>
    </row>
    <row r="446" ht="16.5" spans="1:2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4"/>
      <c r="L446" s="24"/>
      <c r="M446" s="24"/>
      <c r="N446" s="24"/>
      <c r="O446" s="24"/>
      <c r="P446" s="24"/>
      <c r="Q446" s="24"/>
      <c r="R446" s="24"/>
      <c r="S446" s="22"/>
      <c r="T446" s="22"/>
      <c r="U446" s="22"/>
      <c r="V446" s="22"/>
      <c r="W446" s="22"/>
    </row>
    <row r="447" ht="16.5" spans="1:2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4"/>
      <c r="L447" s="24"/>
      <c r="M447" s="24"/>
      <c r="N447" s="24"/>
      <c r="O447" s="24"/>
      <c r="P447" s="24"/>
      <c r="Q447" s="24"/>
      <c r="R447" s="24"/>
      <c r="S447" s="22"/>
      <c r="T447" s="22"/>
      <c r="U447" s="22"/>
      <c r="V447" s="22"/>
      <c r="W447" s="22"/>
    </row>
    <row r="448" ht="16.5" spans="1:2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4"/>
      <c r="L448" s="24"/>
      <c r="M448" s="24"/>
      <c r="N448" s="24"/>
      <c r="O448" s="24"/>
      <c r="P448" s="24"/>
      <c r="Q448" s="24"/>
      <c r="R448" s="24"/>
      <c r="S448" s="22"/>
      <c r="T448" s="22"/>
      <c r="U448" s="22"/>
      <c r="V448" s="22"/>
      <c r="W448" s="22"/>
    </row>
    <row r="449" ht="16.5" spans="1:2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4"/>
      <c r="L449" s="24"/>
      <c r="M449" s="24"/>
      <c r="N449" s="24"/>
      <c r="O449" s="24"/>
      <c r="P449" s="24"/>
      <c r="Q449" s="24"/>
      <c r="R449" s="24"/>
      <c r="S449" s="22"/>
      <c r="T449" s="22"/>
      <c r="U449" s="22"/>
      <c r="V449" s="22"/>
      <c r="W449" s="22"/>
    </row>
    <row r="450" ht="16.5" spans="1:2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4"/>
      <c r="L450" s="24"/>
      <c r="M450" s="24"/>
      <c r="N450" s="24"/>
      <c r="O450" s="24"/>
      <c r="P450" s="24"/>
      <c r="Q450" s="24"/>
      <c r="R450" s="24"/>
      <c r="S450" s="22"/>
      <c r="T450" s="22"/>
      <c r="U450" s="22"/>
      <c r="V450" s="22"/>
      <c r="W450" s="22"/>
    </row>
    <row r="451" ht="16.5" spans="1:2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4"/>
      <c r="L451" s="24"/>
      <c r="M451" s="24"/>
      <c r="N451" s="24"/>
      <c r="O451" s="24"/>
      <c r="P451" s="24"/>
      <c r="Q451" s="24"/>
      <c r="R451" s="24"/>
      <c r="S451" s="22"/>
      <c r="T451" s="22"/>
      <c r="U451" s="22"/>
      <c r="V451" s="22"/>
      <c r="W451" s="22"/>
    </row>
    <row r="452" ht="16.5" spans="1:2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4"/>
      <c r="L452" s="24"/>
      <c r="M452" s="24"/>
      <c r="N452" s="24"/>
      <c r="O452" s="24"/>
      <c r="P452" s="24"/>
      <c r="Q452" s="24"/>
      <c r="R452" s="24"/>
      <c r="S452" s="22"/>
      <c r="T452" s="22"/>
      <c r="U452" s="22"/>
      <c r="V452" s="22"/>
      <c r="W452" s="22"/>
    </row>
    <row r="453" ht="16.5" spans="1:2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4"/>
      <c r="L453" s="24"/>
      <c r="M453" s="24"/>
      <c r="N453" s="24"/>
      <c r="O453" s="24"/>
      <c r="P453" s="24"/>
      <c r="Q453" s="24"/>
      <c r="R453" s="24"/>
      <c r="S453" s="22"/>
      <c r="T453" s="22"/>
      <c r="U453" s="22"/>
      <c r="V453" s="22"/>
      <c r="W453" s="22"/>
    </row>
    <row r="454" ht="16.5" spans="1:2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4"/>
      <c r="L454" s="24"/>
      <c r="M454" s="24"/>
      <c r="N454" s="24"/>
      <c r="O454" s="24"/>
      <c r="P454" s="24"/>
      <c r="Q454" s="24"/>
      <c r="R454" s="24"/>
      <c r="S454" s="22"/>
      <c r="T454" s="22"/>
      <c r="U454" s="22"/>
      <c r="V454" s="22"/>
      <c r="W454" s="22"/>
    </row>
    <row r="455" ht="16.5" spans="1:2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4"/>
      <c r="L455" s="24"/>
      <c r="M455" s="24"/>
      <c r="N455" s="24"/>
      <c r="O455" s="24"/>
      <c r="P455" s="24"/>
      <c r="Q455" s="24"/>
      <c r="R455" s="24"/>
      <c r="S455" s="22"/>
      <c r="T455" s="22"/>
      <c r="U455" s="22"/>
      <c r="V455" s="22"/>
      <c r="W455" s="22"/>
    </row>
    <row r="456" ht="16.5" spans="1:2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4"/>
      <c r="L456" s="24"/>
      <c r="M456" s="24"/>
      <c r="N456" s="24"/>
      <c r="O456" s="24"/>
      <c r="P456" s="24"/>
      <c r="Q456" s="24"/>
      <c r="R456" s="24"/>
      <c r="S456" s="22"/>
      <c r="T456" s="22"/>
      <c r="U456" s="22"/>
      <c r="V456" s="22"/>
      <c r="W456" s="22"/>
    </row>
    <row r="457" ht="16.5" spans="1:2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4"/>
      <c r="L457" s="24"/>
      <c r="M457" s="24"/>
      <c r="N457" s="24"/>
      <c r="O457" s="24"/>
      <c r="P457" s="24"/>
      <c r="Q457" s="24"/>
      <c r="R457" s="24"/>
      <c r="S457" s="22"/>
      <c r="T457" s="22"/>
      <c r="U457" s="22"/>
      <c r="V457" s="22"/>
      <c r="W457" s="22"/>
    </row>
    <row r="458" ht="16.5" spans="1:2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4"/>
      <c r="L458" s="24"/>
      <c r="M458" s="24"/>
      <c r="N458" s="24"/>
      <c r="O458" s="24"/>
      <c r="P458" s="24"/>
      <c r="Q458" s="24"/>
      <c r="R458" s="24"/>
      <c r="S458" s="22"/>
      <c r="T458" s="22"/>
      <c r="U458" s="22"/>
      <c r="V458" s="22"/>
      <c r="W458" s="22"/>
    </row>
    <row r="459" ht="16.5" spans="1:2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4"/>
      <c r="L459" s="24"/>
      <c r="M459" s="24"/>
      <c r="N459" s="24"/>
      <c r="O459" s="24"/>
      <c r="P459" s="24"/>
      <c r="Q459" s="24"/>
      <c r="R459" s="24"/>
      <c r="S459" s="22"/>
      <c r="T459" s="22"/>
      <c r="U459" s="22"/>
      <c r="V459" s="22"/>
      <c r="W459" s="22"/>
    </row>
    <row r="460" ht="16.5" spans="1:2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4"/>
      <c r="L460" s="24"/>
      <c r="M460" s="24"/>
      <c r="N460" s="24"/>
      <c r="O460" s="24"/>
      <c r="P460" s="24"/>
      <c r="Q460" s="24"/>
      <c r="R460" s="24"/>
      <c r="S460" s="22"/>
      <c r="T460" s="22"/>
      <c r="U460" s="22"/>
      <c r="V460" s="22"/>
      <c r="W460" s="22"/>
    </row>
    <row r="461" ht="16.5" spans="1:2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4"/>
      <c r="L461" s="24"/>
      <c r="M461" s="24"/>
      <c r="N461" s="24"/>
      <c r="O461" s="24"/>
      <c r="P461" s="24"/>
      <c r="Q461" s="24"/>
      <c r="R461" s="24"/>
      <c r="S461" s="22"/>
      <c r="T461" s="22"/>
      <c r="U461" s="22"/>
      <c r="V461" s="22"/>
      <c r="W461" s="22"/>
    </row>
    <row r="462" ht="16.5" spans="1:2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4"/>
      <c r="L462" s="24"/>
      <c r="M462" s="24"/>
      <c r="N462" s="24"/>
      <c r="O462" s="24"/>
      <c r="P462" s="24"/>
      <c r="Q462" s="24"/>
      <c r="R462" s="24"/>
      <c r="S462" s="22"/>
      <c r="T462" s="22"/>
      <c r="U462" s="22"/>
      <c r="V462" s="22"/>
      <c r="W462" s="22"/>
    </row>
    <row r="463" ht="16.5" spans="1:2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4"/>
      <c r="L463" s="24"/>
      <c r="M463" s="24"/>
      <c r="N463" s="24"/>
      <c r="O463" s="24"/>
      <c r="P463" s="24"/>
      <c r="Q463" s="24"/>
      <c r="R463" s="24"/>
      <c r="S463" s="22"/>
      <c r="T463" s="22"/>
      <c r="U463" s="22"/>
      <c r="V463" s="22"/>
      <c r="W463" s="22"/>
    </row>
    <row r="464" ht="16.5" spans="1:2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4"/>
      <c r="L464" s="24"/>
      <c r="M464" s="24"/>
      <c r="N464" s="24"/>
      <c r="O464" s="24"/>
      <c r="P464" s="24"/>
      <c r="Q464" s="24"/>
      <c r="R464" s="24"/>
      <c r="S464" s="22"/>
      <c r="T464" s="22"/>
      <c r="U464" s="22"/>
      <c r="V464" s="22"/>
      <c r="W464" s="22"/>
    </row>
    <row r="465" ht="16.5" spans="1:2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4"/>
      <c r="L465" s="24"/>
      <c r="M465" s="24"/>
      <c r="N465" s="24"/>
      <c r="O465" s="24"/>
      <c r="P465" s="24"/>
      <c r="Q465" s="24"/>
      <c r="R465" s="24"/>
      <c r="S465" s="22"/>
      <c r="T465" s="22"/>
      <c r="U465" s="22"/>
      <c r="V465" s="22"/>
      <c r="W465" s="22"/>
    </row>
    <row r="466" ht="16.5" spans="1:2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4"/>
      <c r="L466" s="24"/>
      <c r="M466" s="24"/>
      <c r="N466" s="24"/>
      <c r="O466" s="24"/>
      <c r="P466" s="24"/>
      <c r="Q466" s="24"/>
      <c r="R466" s="24"/>
      <c r="S466" s="22"/>
      <c r="T466" s="22"/>
      <c r="U466" s="22"/>
      <c r="V466" s="22"/>
      <c r="W466" s="22"/>
    </row>
    <row r="467" ht="16.5" spans="1:2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4"/>
      <c r="L467" s="24"/>
      <c r="M467" s="24"/>
      <c r="N467" s="24"/>
      <c r="O467" s="24"/>
      <c r="P467" s="24"/>
      <c r="Q467" s="24"/>
      <c r="R467" s="24"/>
      <c r="S467" s="22"/>
      <c r="T467" s="22"/>
      <c r="U467" s="22"/>
      <c r="V467" s="22"/>
      <c r="W467" s="22"/>
    </row>
    <row r="468" ht="16.5" spans="1:2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4"/>
      <c r="L468" s="24"/>
      <c r="M468" s="24"/>
      <c r="N468" s="24"/>
      <c r="O468" s="24"/>
      <c r="P468" s="24"/>
      <c r="Q468" s="24"/>
      <c r="R468" s="24"/>
      <c r="S468" s="22"/>
      <c r="T468" s="22"/>
      <c r="U468" s="22"/>
      <c r="V468" s="22"/>
      <c r="W468" s="22"/>
    </row>
    <row r="469" ht="16.5" spans="1:2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4"/>
      <c r="L469" s="24"/>
      <c r="M469" s="24"/>
      <c r="N469" s="24"/>
      <c r="O469" s="24"/>
      <c r="P469" s="24"/>
      <c r="Q469" s="24"/>
      <c r="R469" s="24"/>
      <c r="S469" s="22"/>
      <c r="T469" s="22"/>
      <c r="U469" s="22"/>
      <c r="V469" s="22"/>
      <c r="W469" s="22"/>
    </row>
    <row r="470" ht="16.5" spans="1:2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4"/>
      <c r="L470" s="24"/>
      <c r="M470" s="24"/>
      <c r="N470" s="24"/>
      <c r="O470" s="24"/>
      <c r="P470" s="24"/>
      <c r="Q470" s="24"/>
      <c r="R470" s="24"/>
      <c r="S470" s="22"/>
      <c r="T470" s="22"/>
      <c r="U470" s="22"/>
      <c r="V470" s="22"/>
      <c r="W470" s="22"/>
    </row>
    <row r="471" ht="16.5" spans="1:2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4"/>
      <c r="L471" s="24"/>
      <c r="M471" s="24"/>
      <c r="N471" s="24"/>
      <c r="O471" s="24"/>
      <c r="P471" s="24"/>
      <c r="Q471" s="24"/>
      <c r="R471" s="24"/>
      <c r="S471" s="22"/>
      <c r="T471" s="22"/>
      <c r="U471" s="22"/>
      <c r="V471" s="22"/>
      <c r="W471" s="22"/>
    </row>
    <row r="472" ht="16.5" spans="1:2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4"/>
      <c r="L472" s="24"/>
      <c r="M472" s="24"/>
      <c r="N472" s="24"/>
      <c r="O472" s="24"/>
      <c r="P472" s="24"/>
      <c r="Q472" s="24"/>
      <c r="R472" s="24"/>
      <c r="S472" s="22"/>
      <c r="T472" s="22"/>
      <c r="U472" s="22"/>
      <c r="V472" s="22"/>
      <c r="W472" s="22"/>
    </row>
    <row r="473" ht="16.5" spans="1:2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4"/>
      <c r="L473" s="24"/>
      <c r="M473" s="24"/>
      <c r="N473" s="24"/>
      <c r="O473" s="24"/>
      <c r="P473" s="24"/>
      <c r="Q473" s="24"/>
      <c r="R473" s="24"/>
      <c r="S473" s="22"/>
      <c r="T473" s="22"/>
      <c r="U473" s="22"/>
      <c r="V473" s="22"/>
      <c r="W473" s="22"/>
    </row>
    <row r="474" ht="16.5" spans="1:2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4"/>
      <c r="L474" s="24"/>
      <c r="M474" s="24"/>
      <c r="N474" s="24"/>
      <c r="O474" s="24"/>
      <c r="P474" s="24"/>
      <c r="Q474" s="24"/>
      <c r="R474" s="24"/>
      <c r="S474" s="22"/>
      <c r="T474" s="22"/>
      <c r="U474" s="22"/>
      <c r="V474" s="22"/>
      <c r="W474" s="22"/>
    </row>
    <row r="475" ht="16.5" spans="1:2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4"/>
      <c r="L475" s="24"/>
      <c r="M475" s="24"/>
      <c r="N475" s="24"/>
      <c r="O475" s="24"/>
      <c r="P475" s="24"/>
      <c r="Q475" s="24"/>
      <c r="R475" s="24"/>
      <c r="S475" s="22"/>
      <c r="T475" s="22"/>
      <c r="U475" s="22"/>
      <c r="V475" s="22"/>
      <c r="W475" s="22"/>
    </row>
    <row r="476" ht="16.5" spans="1:2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4"/>
      <c r="L476" s="24"/>
      <c r="M476" s="24"/>
      <c r="N476" s="24"/>
      <c r="O476" s="24"/>
      <c r="P476" s="24"/>
      <c r="Q476" s="24"/>
      <c r="R476" s="24"/>
      <c r="S476" s="22"/>
      <c r="T476" s="22"/>
      <c r="U476" s="22"/>
      <c r="V476" s="22"/>
      <c r="W476" s="22"/>
    </row>
    <row r="477" ht="16.5" spans="1:2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4"/>
      <c r="L477" s="24"/>
      <c r="M477" s="24"/>
      <c r="N477" s="24"/>
      <c r="O477" s="24"/>
      <c r="P477" s="24"/>
      <c r="Q477" s="24"/>
      <c r="R477" s="24"/>
      <c r="S477" s="22"/>
      <c r="T477" s="22"/>
      <c r="U477" s="22"/>
      <c r="V477" s="22"/>
      <c r="W477" s="22"/>
    </row>
    <row r="478" ht="16.5" spans="1:2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4"/>
      <c r="L478" s="24"/>
      <c r="M478" s="24"/>
      <c r="N478" s="24"/>
      <c r="O478" s="24"/>
      <c r="P478" s="24"/>
      <c r="Q478" s="24"/>
      <c r="R478" s="24"/>
      <c r="S478" s="22"/>
      <c r="T478" s="22"/>
      <c r="U478" s="22"/>
      <c r="V478" s="22"/>
      <c r="W478" s="22"/>
    </row>
    <row r="479" ht="16.5" spans="1:2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4"/>
      <c r="L479" s="24"/>
      <c r="M479" s="24"/>
      <c r="N479" s="24"/>
      <c r="O479" s="24"/>
      <c r="P479" s="24"/>
      <c r="Q479" s="24"/>
      <c r="R479" s="24"/>
      <c r="S479" s="22"/>
      <c r="T479" s="22"/>
      <c r="U479" s="22"/>
      <c r="V479" s="22"/>
      <c r="W479" s="22"/>
    </row>
    <row r="480" ht="16.5" spans="1:2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4"/>
      <c r="L480" s="24"/>
      <c r="M480" s="24"/>
      <c r="N480" s="24"/>
      <c r="O480" s="24"/>
      <c r="P480" s="24"/>
      <c r="Q480" s="24"/>
      <c r="R480" s="24"/>
      <c r="S480" s="22"/>
      <c r="T480" s="22"/>
      <c r="U480" s="22"/>
      <c r="V480" s="22"/>
      <c r="W480" s="22"/>
    </row>
    <row r="481" ht="16.5" spans="1:2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4"/>
      <c r="L481" s="24"/>
      <c r="M481" s="24"/>
      <c r="N481" s="24"/>
      <c r="O481" s="24"/>
      <c r="P481" s="24"/>
      <c r="Q481" s="24"/>
      <c r="R481" s="24"/>
      <c r="S481" s="22"/>
      <c r="T481" s="22"/>
      <c r="U481" s="22"/>
      <c r="V481" s="22"/>
      <c r="W481" s="22"/>
    </row>
    <row r="482" ht="16.5" spans="1:2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4"/>
      <c r="L482" s="24"/>
      <c r="M482" s="24"/>
      <c r="N482" s="24"/>
      <c r="O482" s="24"/>
      <c r="P482" s="24"/>
      <c r="Q482" s="24"/>
      <c r="R482" s="24"/>
      <c r="S482" s="22"/>
      <c r="T482" s="22"/>
      <c r="U482" s="22"/>
      <c r="V482" s="22"/>
      <c r="W482" s="22"/>
    </row>
    <row r="483" ht="16.5" spans="1:2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4"/>
      <c r="L483" s="24"/>
      <c r="M483" s="24"/>
      <c r="N483" s="24"/>
      <c r="O483" s="24"/>
      <c r="P483" s="24"/>
      <c r="Q483" s="24"/>
      <c r="R483" s="24"/>
      <c r="S483" s="22"/>
      <c r="T483" s="22"/>
      <c r="U483" s="22"/>
      <c r="V483" s="22"/>
      <c r="W483" s="22"/>
    </row>
    <row r="484" ht="16.5" spans="1:2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4"/>
      <c r="L484" s="24"/>
      <c r="M484" s="24"/>
      <c r="N484" s="24"/>
      <c r="O484" s="24"/>
      <c r="P484" s="24"/>
      <c r="Q484" s="24"/>
      <c r="R484" s="24"/>
      <c r="S484" s="22"/>
      <c r="T484" s="22"/>
      <c r="U484" s="22"/>
      <c r="V484" s="22"/>
      <c r="W484" s="22"/>
    </row>
    <row r="485" ht="16.5" spans="1:2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4"/>
      <c r="L485" s="24"/>
      <c r="M485" s="24"/>
      <c r="N485" s="24"/>
      <c r="O485" s="24"/>
      <c r="P485" s="24"/>
      <c r="Q485" s="24"/>
      <c r="R485" s="24"/>
      <c r="S485" s="22"/>
      <c r="T485" s="22"/>
      <c r="U485" s="22"/>
      <c r="V485" s="22"/>
      <c r="W485" s="22"/>
    </row>
    <row r="486" ht="16.5" spans="1:2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4"/>
      <c r="L486" s="24"/>
      <c r="M486" s="24"/>
      <c r="N486" s="24"/>
      <c r="O486" s="24"/>
      <c r="P486" s="24"/>
      <c r="Q486" s="24"/>
      <c r="R486" s="24"/>
      <c r="S486" s="22"/>
      <c r="T486" s="22"/>
      <c r="U486" s="22"/>
      <c r="V486" s="22"/>
      <c r="W486" s="22"/>
    </row>
    <row r="487" ht="16.5" spans="1:2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4"/>
      <c r="L487" s="24"/>
      <c r="M487" s="24"/>
      <c r="N487" s="24"/>
      <c r="O487" s="24"/>
      <c r="P487" s="24"/>
      <c r="Q487" s="24"/>
      <c r="R487" s="24"/>
      <c r="S487" s="22"/>
      <c r="T487" s="22"/>
      <c r="U487" s="22"/>
      <c r="V487" s="22"/>
      <c r="W487" s="22"/>
    </row>
    <row r="488" ht="16.5" spans="1:2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4"/>
      <c r="L488" s="24"/>
      <c r="M488" s="24"/>
      <c r="N488" s="24"/>
      <c r="O488" s="24"/>
      <c r="P488" s="24"/>
      <c r="Q488" s="24"/>
      <c r="R488" s="24"/>
      <c r="S488" s="22"/>
      <c r="T488" s="22"/>
      <c r="U488" s="22"/>
      <c r="V488" s="22"/>
      <c r="W488" s="22"/>
    </row>
    <row r="489" ht="16.5" spans="1:2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4"/>
      <c r="L489" s="24"/>
      <c r="M489" s="24"/>
      <c r="N489" s="24"/>
      <c r="O489" s="24"/>
      <c r="P489" s="24"/>
      <c r="Q489" s="24"/>
      <c r="R489" s="24"/>
      <c r="S489" s="22"/>
      <c r="T489" s="22"/>
      <c r="U489" s="22"/>
      <c r="V489" s="22"/>
      <c r="W489" s="22"/>
    </row>
    <row r="490" ht="16.5" spans="1:23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4"/>
      <c r="L490" s="24"/>
      <c r="M490" s="24"/>
      <c r="N490" s="24"/>
      <c r="O490" s="24"/>
      <c r="P490" s="24"/>
      <c r="Q490" s="24"/>
      <c r="R490" s="24"/>
      <c r="S490" s="22"/>
      <c r="T490" s="22"/>
      <c r="U490" s="22"/>
      <c r="V490" s="22"/>
      <c r="W490" s="22"/>
    </row>
    <row r="491" ht="16.5" spans="1:23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4"/>
      <c r="L491" s="24"/>
      <c r="M491" s="24"/>
      <c r="N491" s="24"/>
      <c r="O491" s="24"/>
      <c r="P491" s="24"/>
      <c r="Q491" s="24"/>
      <c r="R491" s="24"/>
      <c r="S491" s="22"/>
      <c r="T491" s="22"/>
      <c r="U491" s="22"/>
      <c r="V491" s="22"/>
      <c r="W491" s="22"/>
    </row>
    <row r="492" ht="16.5" spans="1:23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4"/>
      <c r="L492" s="24"/>
      <c r="M492" s="24"/>
      <c r="N492" s="24"/>
      <c r="O492" s="24"/>
      <c r="P492" s="24"/>
      <c r="Q492" s="24"/>
      <c r="R492" s="24"/>
      <c r="S492" s="22"/>
      <c r="T492" s="22"/>
      <c r="U492" s="22"/>
      <c r="V492" s="22"/>
      <c r="W492" s="22"/>
    </row>
    <row r="493" ht="16.5" spans="1:2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4"/>
      <c r="L493" s="24"/>
      <c r="M493" s="24"/>
      <c r="N493" s="24"/>
      <c r="O493" s="24"/>
      <c r="P493" s="24"/>
      <c r="Q493" s="24"/>
      <c r="R493" s="24"/>
      <c r="S493" s="22"/>
      <c r="T493" s="22"/>
      <c r="U493" s="22"/>
      <c r="V493" s="22"/>
      <c r="W493" s="22"/>
    </row>
    <row r="494" ht="16.5" spans="1:23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4"/>
      <c r="L494" s="24"/>
      <c r="M494" s="24"/>
      <c r="N494" s="24"/>
      <c r="O494" s="24"/>
      <c r="P494" s="24"/>
      <c r="Q494" s="24"/>
      <c r="R494" s="24"/>
      <c r="S494" s="22"/>
      <c r="T494" s="22"/>
      <c r="U494" s="22"/>
      <c r="V494" s="22"/>
      <c r="W494" s="22"/>
    </row>
    <row r="495" ht="16.5" spans="1:23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4"/>
      <c r="L495" s="24"/>
      <c r="M495" s="24"/>
      <c r="N495" s="24"/>
      <c r="O495" s="24"/>
      <c r="P495" s="24"/>
      <c r="Q495" s="24"/>
      <c r="R495" s="24"/>
      <c r="S495" s="22"/>
      <c r="T495" s="22"/>
      <c r="U495" s="22"/>
      <c r="V495" s="22"/>
      <c r="W495" s="22"/>
    </row>
    <row r="496" ht="16.5" spans="1:23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4"/>
      <c r="L496" s="24"/>
      <c r="M496" s="24"/>
      <c r="N496" s="24"/>
      <c r="O496" s="24"/>
      <c r="P496" s="24"/>
      <c r="Q496" s="24"/>
      <c r="R496" s="24"/>
      <c r="S496" s="22"/>
      <c r="T496" s="22"/>
      <c r="U496" s="22"/>
      <c r="V496" s="22"/>
      <c r="W496" s="22"/>
    </row>
    <row r="497" ht="16.5" spans="1:23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4"/>
      <c r="L497" s="24"/>
      <c r="M497" s="24"/>
      <c r="N497" s="24"/>
      <c r="O497" s="24"/>
      <c r="P497" s="24"/>
      <c r="Q497" s="24"/>
      <c r="R497" s="24"/>
      <c r="S497" s="22"/>
      <c r="T497" s="22"/>
      <c r="U497" s="22"/>
      <c r="V497" s="22"/>
      <c r="W497" s="22"/>
    </row>
    <row r="498" ht="16.5" spans="1:23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4"/>
      <c r="L498" s="24"/>
      <c r="M498" s="24"/>
      <c r="N498" s="24"/>
      <c r="O498" s="24"/>
      <c r="P498" s="24"/>
      <c r="Q498" s="24"/>
      <c r="R498" s="24"/>
      <c r="S498" s="22"/>
      <c r="T498" s="22"/>
      <c r="U498" s="22"/>
      <c r="V498" s="22"/>
      <c r="W498" s="22"/>
    </row>
    <row r="499" ht="16.5" spans="1:23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4"/>
      <c r="L499" s="24"/>
      <c r="M499" s="24"/>
      <c r="N499" s="24"/>
      <c r="O499" s="24"/>
      <c r="P499" s="24"/>
      <c r="Q499" s="24"/>
      <c r="R499" s="24"/>
      <c r="S499" s="22"/>
      <c r="T499" s="22"/>
      <c r="U499" s="22"/>
      <c r="V499" s="22"/>
      <c r="W499" s="22"/>
    </row>
    <row r="500" ht="16.5" spans="1:23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4"/>
      <c r="L500" s="24"/>
      <c r="M500" s="24"/>
      <c r="N500" s="24"/>
      <c r="O500" s="24"/>
      <c r="P500" s="24"/>
      <c r="Q500" s="24"/>
      <c r="R500" s="24"/>
      <c r="S500" s="22"/>
      <c r="T500" s="22"/>
      <c r="U500" s="22"/>
      <c r="V500" s="22"/>
      <c r="W500" s="22"/>
    </row>
    <row r="501" ht="16.5" spans="1:23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4"/>
      <c r="L501" s="24"/>
      <c r="M501" s="24"/>
      <c r="N501" s="24"/>
      <c r="O501" s="24"/>
      <c r="P501" s="24"/>
      <c r="Q501" s="24"/>
      <c r="R501" s="24"/>
      <c r="S501" s="22"/>
      <c r="T501" s="22"/>
      <c r="U501" s="22"/>
      <c r="V501" s="22"/>
      <c r="W501" s="22"/>
    </row>
    <row r="502" ht="16.5" spans="1:23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4"/>
      <c r="L502" s="24"/>
      <c r="M502" s="24"/>
      <c r="N502" s="24"/>
      <c r="O502" s="24"/>
      <c r="P502" s="24"/>
      <c r="Q502" s="24"/>
      <c r="R502" s="24"/>
      <c r="S502" s="22"/>
      <c r="T502" s="22"/>
      <c r="U502" s="22"/>
      <c r="V502" s="22"/>
      <c r="W502" s="22"/>
    </row>
    <row r="503" ht="16.5" spans="1:2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4"/>
      <c r="L503" s="24"/>
      <c r="M503" s="24"/>
      <c r="N503" s="24"/>
      <c r="O503" s="24"/>
      <c r="P503" s="24"/>
      <c r="Q503" s="24"/>
      <c r="R503" s="24"/>
      <c r="S503" s="22"/>
      <c r="T503" s="22"/>
      <c r="U503" s="22"/>
      <c r="V503" s="22"/>
      <c r="W503" s="22"/>
    </row>
    <row r="504" ht="16.5" spans="1:23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4"/>
      <c r="L504" s="24"/>
      <c r="M504" s="24"/>
      <c r="N504" s="24"/>
      <c r="O504" s="24"/>
      <c r="P504" s="24"/>
      <c r="Q504" s="24"/>
      <c r="R504" s="24"/>
      <c r="S504" s="22"/>
      <c r="T504" s="22"/>
      <c r="U504" s="22"/>
      <c r="V504" s="22"/>
      <c r="W504" s="22"/>
    </row>
    <row r="505" ht="16.5" spans="1:23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4"/>
      <c r="L505" s="24"/>
      <c r="M505" s="24"/>
      <c r="N505" s="24"/>
      <c r="O505" s="24"/>
      <c r="P505" s="24"/>
      <c r="Q505" s="24"/>
      <c r="R505" s="24"/>
      <c r="S505" s="22"/>
      <c r="T505" s="22"/>
      <c r="U505" s="22"/>
      <c r="V505" s="22"/>
      <c r="W505" s="22"/>
    </row>
    <row r="506" ht="16.5" spans="1:23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4"/>
      <c r="L506" s="24"/>
      <c r="M506" s="24"/>
      <c r="N506" s="24"/>
      <c r="O506" s="24"/>
      <c r="P506" s="24"/>
      <c r="Q506" s="24"/>
      <c r="R506" s="24"/>
      <c r="S506" s="22"/>
      <c r="T506" s="22"/>
      <c r="U506" s="22"/>
      <c r="V506" s="22"/>
      <c r="W506" s="22"/>
    </row>
    <row r="507" ht="16.5" spans="1:2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4"/>
      <c r="L507" s="24"/>
      <c r="M507" s="24"/>
      <c r="N507" s="24"/>
      <c r="O507" s="24"/>
      <c r="P507" s="24"/>
      <c r="Q507" s="24"/>
      <c r="R507" s="24"/>
      <c r="S507" s="22"/>
      <c r="T507" s="22"/>
      <c r="U507" s="22"/>
      <c r="V507" s="22"/>
      <c r="W507" s="22"/>
    </row>
    <row r="508" ht="16.5" spans="1:23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6"/>
      <c r="L508" s="26"/>
      <c r="M508" s="26"/>
      <c r="N508" s="26"/>
      <c r="O508" s="26"/>
      <c r="P508" s="26"/>
      <c r="Q508" s="26"/>
      <c r="R508" s="26"/>
      <c r="S508" s="22"/>
      <c r="T508" s="22"/>
      <c r="U508" s="22"/>
      <c r="V508" s="22"/>
      <c r="W508" s="22"/>
    </row>
    <row r="509" ht="16.5" spans="1:23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6"/>
      <c r="L509" s="26"/>
      <c r="M509" s="26"/>
      <c r="N509" s="26"/>
      <c r="O509" s="26"/>
      <c r="P509" s="26"/>
      <c r="Q509" s="26"/>
      <c r="R509" s="26"/>
      <c r="S509" s="22"/>
      <c r="T509" s="22"/>
      <c r="U509" s="22"/>
      <c r="V509" s="22"/>
      <c r="W509" s="22"/>
    </row>
    <row r="510" ht="16.5" spans="1:23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6"/>
      <c r="L510" s="26"/>
      <c r="M510" s="26"/>
      <c r="N510" s="26"/>
      <c r="O510" s="26"/>
      <c r="P510" s="26"/>
      <c r="Q510" s="26"/>
      <c r="R510" s="26"/>
      <c r="S510" s="22"/>
      <c r="T510" s="22"/>
      <c r="U510" s="22"/>
      <c r="V510" s="22"/>
      <c r="W510" s="22"/>
    </row>
    <row r="511" ht="16.5" spans="1:23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6"/>
      <c r="L511" s="26"/>
      <c r="M511" s="26"/>
      <c r="N511" s="26"/>
      <c r="O511" s="26"/>
      <c r="P511" s="26"/>
      <c r="Q511" s="26"/>
      <c r="R511" s="26"/>
      <c r="S511" s="22"/>
      <c r="T511" s="22"/>
      <c r="U511" s="22"/>
      <c r="V511" s="22"/>
      <c r="W511" s="22"/>
    </row>
    <row r="512" ht="16.5" spans="1:23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6"/>
      <c r="L512" s="26"/>
      <c r="M512" s="26"/>
      <c r="N512" s="26"/>
      <c r="O512" s="26"/>
      <c r="P512" s="26"/>
      <c r="Q512" s="26"/>
      <c r="R512" s="26"/>
      <c r="S512" s="22"/>
      <c r="T512" s="22"/>
      <c r="U512" s="22"/>
      <c r="V512" s="22"/>
      <c r="W512" s="22"/>
    </row>
    <row r="513" ht="16.5" spans="1:23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6"/>
      <c r="L513" s="26"/>
      <c r="M513" s="26"/>
      <c r="N513" s="26"/>
      <c r="O513" s="26"/>
      <c r="P513" s="26"/>
      <c r="Q513" s="26"/>
      <c r="R513" s="26"/>
      <c r="S513" s="22"/>
      <c r="T513" s="22"/>
      <c r="U513" s="22"/>
      <c r="V513" s="22"/>
      <c r="W513" s="22"/>
    </row>
    <row r="514" ht="16.5" spans="1:23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6"/>
      <c r="L514" s="26"/>
      <c r="M514" s="26"/>
      <c r="N514" s="26"/>
      <c r="O514" s="26"/>
      <c r="P514" s="26"/>
      <c r="Q514" s="26"/>
      <c r="R514" s="26"/>
      <c r="S514" s="22"/>
      <c r="T514" s="22"/>
      <c r="U514" s="22"/>
      <c r="V514" s="22"/>
      <c r="W514" s="22"/>
    </row>
    <row r="515" ht="16.5" spans="1:23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6"/>
      <c r="L515" s="26"/>
      <c r="M515" s="26"/>
      <c r="N515" s="26"/>
      <c r="O515" s="26"/>
      <c r="P515" s="26"/>
      <c r="Q515" s="26"/>
      <c r="R515" s="26"/>
      <c r="S515" s="22"/>
      <c r="T515" s="22"/>
      <c r="U515" s="22"/>
      <c r="V515" s="22"/>
      <c r="W515" s="22"/>
    </row>
    <row r="516" ht="16.5" spans="1:23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6"/>
      <c r="L516" s="26"/>
      <c r="M516" s="26"/>
      <c r="N516" s="26"/>
      <c r="O516" s="26"/>
      <c r="P516" s="26"/>
      <c r="Q516" s="26"/>
      <c r="R516" s="26"/>
      <c r="S516" s="22"/>
      <c r="T516" s="22"/>
      <c r="U516" s="22"/>
      <c r="V516" s="22"/>
      <c r="W516" s="22"/>
    </row>
    <row r="517" ht="16.5" spans="1:23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6"/>
      <c r="L517" s="26"/>
      <c r="M517" s="26"/>
      <c r="N517" s="26"/>
      <c r="O517" s="26"/>
      <c r="P517" s="26"/>
      <c r="Q517" s="26"/>
      <c r="R517" s="26"/>
      <c r="S517" s="22"/>
      <c r="T517" s="22"/>
      <c r="U517" s="22"/>
      <c r="V517" s="22"/>
      <c r="W517" s="22"/>
    </row>
    <row r="518" ht="16.5" spans="1:23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6"/>
      <c r="L518" s="26"/>
      <c r="M518" s="26"/>
      <c r="N518" s="26"/>
      <c r="O518" s="26"/>
      <c r="P518" s="26"/>
      <c r="Q518" s="26"/>
      <c r="R518" s="26"/>
      <c r="S518" s="22"/>
      <c r="T518" s="22"/>
      <c r="U518" s="22"/>
      <c r="V518" s="22"/>
      <c r="W518" s="22"/>
    </row>
    <row r="519" ht="16.5" spans="1:23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6"/>
      <c r="L519" s="26"/>
      <c r="M519" s="26"/>
      <c r="N519" s="26"/>
      <c r="O519" s="26"/>
      <c r="P519" s="26"/>
      <c r="Q519" s="26"/>
      <c r="R519" s="26"/>
      <c r="S519" s="22"/>
      <c r="T519" s="22"/>
      <c r="U519" s="22"/>
      <c r="V519" s="22"/>
      <c r="W519" s="22"/>
    </row>
    <row r="520" ht="16.5" spans="1:23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6"/>
      <c r="L520" s="26"/>
      <c r="M520" s="26"/>
      <c r="N520" s="26"/>
      <c r="O520" s="26"/>
      <c r="P520" s="26"/>
      <c r="Q520" s="26"/>
      <c r="R520" s="26"/>
      <c r="S520" s="22"/>
      <c r="T520" s="22"/>
      <c r="U520" s="22"/>
      <c r="V520" s="22"/>
      <c r="W520" s="22"/>
    </row>
    <row r="521" ht="16.5" spans="1:23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6"/>
      <c r="L521" s="26"/>
      <c r="M521" s="26"/>
      <c r="N521" s="26"/>
      <c r="O521" s="26"/>
      <c r="P521" s="26"/>
      <c r="Q521" s="26"/>
      <c r="R521" s="26"/>
      <c r="S521" s="22"/>
      <c r="T521" s="22"/>
      <c r="U521" s="22"/>
      <c r="V521" s="22"/>
      <c r="W521" s="22"/>
    </row>
    <row r="522" ht="16.5" spans="1:23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6"/>
      <c r="L522" s="26"/>
      <c r="M522" s="26"/>
      <c r="N522" s="26"/>
      <c r="O522" s="26"/>
      <c r="P522" s="26"/>
      <c r="Q522" s="26"/>
      <c r="R522" s="26"/>
      <c r="S522" s="22"/>
      <c r="T522" s="22"/>
      <c r="U522" s="22"/>
      <c r="V522" s="22"/>
      <c r="W522" s="22"/>
    </row>
    <row r="523" ht="16.5" spans="1:23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6"/>
      <c r="L523" s="26"/>
      <c r="M523" s="26"/>
      <c r="N523" s="26"/>
      <c r="O523" s="26"/>
      <c r="P523" s="26"/>
      <c r="Q523" s="26"/>
      <c r="R523" s="26"/>
      <c r="S523" s="22"/>
      <c r="T523" s="22"/>
      <c r="U523" s="22"/>
      <c r="V523" s="22"/>
      <c r="W523" s="22"/>
    </row>
    <row r="524" ht="16.5" spans="1:23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6"/>
      <c r="L524" s="26"/>
      <c r="M524" s="26"/>
      <c r="N524" s="26"/>
      <c r="O524" s="26"/>
      <c r="P524" s="26"/>
      <c r="Q524" s="26"/>
      <c r="R524" s="26"/>
      <c r="S524" s="22"/>
      <c r="T524" s="22"/>
      <c r="U524" s="22"/>
      <c r="V524" s="22"/>
      <c r="W524" s="22"/>
    </row>
    <row r="525" ht="16.5" spans="1:23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6"/>
      <c r="L525" s="26"/>
      <c r="M525" s="26"/>
      <c r="N525" s="26"/>
      <c r="O525" s="26"/>
      <c r="P525" s="26"/>
      <c r="Q525" s="26"/>
      <c r="R525" s="26"/>
      <c r="S525" s="22"/>
      <c r="T525" s="22"/>
      <c r="U525" s="22"/>
      <c r="V525" s="22"/>
      <c r="W525" s="22"/>
    </row>
    <row r="526" ht="16.5" spans="1:23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6"/>
      <c r="L526" s="26"/>
      <c r="M526" s="26"/>
      <c r="N526" s="26"/>
      <c r="O526" s="26"/>
      <c r="P526" s="26"/>
      <c r="Q526" s="26"/>
      <c r="R526" s="26"/>
      <c r="S526" s="22"/>
      <c r="T526" s="22"/>
      <c r="U526" s="22"/>
      <c r="V526" s="22"/>
      <c r="W526" s="22"/>
    </row>
    <row r="527" ht="16.5" spans="1:23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6"/>
      <c r="L527" s="26"/>
      <c r="M527" s="26"/>
      <c r="N527" s="26"/>
      <c r="O527" s="26"/>
      <c r="P527" s="26"/>
      <c r="Q527" s="26"/>
      <c r="R527" s="26"/>
      <c r="S527" s="22"/>
      <c r="T527" s="22"/>
      <c r="U527" s="22"/>
      <c r="V527" s="22"/>
      <c r="W527" s="22"/>
    </row>
    <row r="528" ht="16.5" spans="1:23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6"/>
      <c r="L528" s="26"/>
      <c r="M528" s="26"/>
      <c r="N528" s="26"/>
      <c r="O528" s="26"/>
      <c r="P528" s="26"/>
      <c r="Q528" s="26"/>
      <c r="R528" s="26"/>
      <c r="S528" s="22"/>
      <c r="T528" s="22"/>
      <c r="U528" s="22"/>
      <c r="V528" s="22"/>
      <c r="W528" s="22"/>
    </row>
    <row r="529" ht="16.5" spans="1:23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6"/>
      <c r="L529" s="26"/>
      <c r="M529" s="26"/>
      <c r="N529" s="26"/>
      <c r="O529" s="26"/>
      <c r="P529" s="26"/>
      <c r="Q529" s="26"/>
      <c r="R529" s="26"/>
      <c r="S529" s="22"/>
      <c r="T529" s="22"/>
      <c r="U529" s="22"/>
      <c r="V529" s="22"/>
      <c r="W529" s="22"/>
    </row>
    <row r="530" ht="16.5" spans="1:23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6"/>
      <c r="L530" s="26"/>
      <c r="M530" s="26"/>
      <c r="N530" s="26"/>
      <c r="O530" s="26"/>
      <c r="P530" s="26"/>
      <c r="Q530" s="26"/>
      <c r="R530" s="26"/>
      <c r="S530" s="22"/>
      <c r="T530" s="22"/>
      <c r="U530" s="22"/>
      <c r="V530" s="22"/>
      <c r="W530" s="22"/>
    </row>
    <row r="531" ht="16.5" spans="1:23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6"/>
      <c r="L531" s="26"/>
      <c r="M531" s="26"/>
      <c r="N531" s="26"/>
      <c r="O531" s="26"/>
      <c r="P531" s="26"/>
      <c r="Q531" s="26"/>
      <c r="R531" s="26"/>
      <c r="S531" s="22"/>
      <c r="T531" s="22"/>
      <c r="U531" s="22"/>
      <c r="V531" s="22"/>
      <c r="W531" s="22"/>
    </row>
    <row r="532" ht="16.5" spans="1:23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6"/>
      <c r="L532" s="26"/>
      <c r="M532" s="26"/>
      <c r="N532" s="26"/>
      <c r="O532" s="26"/>
      <c r="P532" s="26"/>
      <c r="Q532" s="26"/>
      <c r="R532" s="26"/>
      <c r="S532" s="22"/>
      <c r="T532" s="22"/>
      <c r="U532" s="22"/>
      <c r="V532" s="22"/>
      <c r="W532" s="22"/>
    </row>
    <row r="533" ht="16.5" spans="1:23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6"/>
      <c r="L533" s="26"/>
      <c r="M533" s="26"/>
      <c r="N533" s="26"/>
      <c r="O533" s="26"/>
      <c r="P533" s="26"/>
      <c r="Q533" s="26"/>
      <c r="R533" s="26"/>
      <c r="S533" s="22"/>
      <c r="T533" s="22"/>
      <c r="U533" s="22"/>
      <c r="V533" s="22"/>
      <c r="W533" s="22"/>
    </row>
    <row r="534" ht="16.5" spans="1:23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6"/>
      <c r="L534" s="26"/>
      <c r="M534" s="26"/>
      <c r="N534" s="26"/>
      <c r="O534" s="26"/>
      <c r="P534" s="26"/>
      <c r="Q534" s="26"/>
      <c r="R534" s="26"/>
      <c r="S534" s="22"/>
      <c r="T534" s="22"/>
      <c r="U534" s="22"/>
      <c r="V534" s="22"/>
      <c r="W534" s="22"/>
    </row>
    <row r="535" ht="16.5" spans="1:23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6"/>
      <c r="L535" s="26"/>
      <c r="M535" s="26"/>
      <c r="N535" s="26"/>
      <c r="O535" s="26"/>
      <c r="P535" s="26"/>
      <c r="Q535" s="26"/>
      <c r="R535" s="26"/>
      <c r="S535" s="22"/>
      <c r="T535" s="22"/>
      <c r="U535" s="22"/>
      <c r="V535" s="22"/>
      <c r="W535" s="22"/>
    </row>
    <row r="536" ht="16.5" spans="1:23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6"/>
      <c r="L536" s="26"/>
      <c r="M536" s="26"/>
      <c r="N536" s="26"/>
      <c r="O536" s="26"/>
      <c r="P536" s="26"/>
      <c r="Q536" s="26"/>
      <c r="R536" s="26"/>
      <c r="S536" s="22"/>
      <c r="T536" s="22"/>
      <c r="U536" s="22"/>
      <c r="V536" s="22"/>
      <c r="W536" s="22"/>
    </row>
    <row r="537" ht="16.5" spans="1:23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6"/>
      <c r="L537" s="26"/>
      <c r="M537" s="26"/>
      <c r="N537" s="26"/>
      <c r="O537" s="26"/>
      <c r="P537" s="26"/>
      <c r="Q537" s="26"/>
      <c r="R537" s="26"/>
      <c r="S537" s="22"/>
      <c r="T537" s="22"/>
      <c r="U537" s="22"/>
      <c r="V537" s="22"/>
      <c r="W537" s="22"/>
    </row>
    <row r="538" ht="16.5" spans="1:23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6"/>
      <c r="L538" s="26"/>
      <c r="M538" s="26"/>
      <c r="N538" s="26"/>
      <c r="O538" s="26"/>
      <c r="P538" s="26"/>
      <c r="Q538" s="26"/>
      <c r="R538" s="26"/>
      <c r="S538" s="22"/>
      <c r="T538" s="22"/>
      <c r="U538" s="22"/>
      <c r="V538" s="22"/>
      <c r="W538" s="22"/>
    </row>
    <row r="539" ht="16.5" spans="1:23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6"/>
      <c r="L539" s="26"/>
      <c r="M539" s="26"/>
      <c r="N539" s="26"/>
      <c r="O539" s="26"/>
      <c r="P539" s="26"/>
      <c r="Q539" s="26"/>
      <c r="R539" s="26"/>
      <c r="S539" s="22"/>
      <c r="T539" s="22"/>
      <c r="U539" s="22"/>
      <c r="V539" s="22"/>
      <c r="W539" s="22"/>
    </row>
    <row r="540" ht="16.5" spans="1:23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6"/>
      <c r="L540" s="26"/>
      <c r="M540" s="26"/>
      <c r="N540" s="26"/>
      <c r="O540" s="26"/>
      <c r="P540" s="26"/>
      <c r="Q540" s="26"/>
      <c r="R540" s="26"/>
      <c r="S540" s="22"/>
      <c r="T540" s="22"/>
      <c r="U540" s="22"/>
      <c r="V540" s="22"/>
      <c r="W540" s="22"/>
    </row>
    <row r="541" ht="16.5" spans="1:23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6"/>
      <c r="L541" s="26"/>
      <c r="M541" s="26"/>
      <c r="N541" s="26"/>
      <c r="O541" s="26"/>
      <c r="P541" s="26"/>
      <c r="Q541" s="26"/>
      <c r="R541" s="26"/>
      <c r="S541" s="22"/>
      <c r="T541" s="22"/>
      <c r="U541" s="22"/>
      <c r="V541" s="22"/>
      <c r="W541" s="22"/>
    </row>
    <row r="542" ht="16.5" spans="1:23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6"/>
      <c r="L542" s="26"/>
      <c r="M542" s="26"/>
      <c r="N542" s="26"/>
      <c r="O542" s="26"/>
      <c r="P542" s="26"/>
      <c r="Q542" s="26"/>
      <c r="R542" s="26"/>
      <c r="S542" s="22"/>
      <c r="T542" s="22"/>
      <c r="U542" s="22"/>
      <c r="V542" s="22"/>
      <c r="W542" s="22"/>
    </row>
    <row r="543" ht="16.5" spans="1:2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6"/>
      <c r="L543" s="26"/>
      <c r="M543" s="26"/>
      <c r="N543" s="26"/>
      <c r="O543" s="26"/>
      <c r="P543" s="26"/>
      <c r="Q543" s="26"/>
      <c r="R543" s="26"/>
      <c r="S543" s="22"/>
      <c r="T543" s="22"/>
      <c r="U543" s="22"/>
      <c r="V543" s="22"/>
      <c r="W543" s="22"/>
    </row>
    <row r="544" ht="16.5" spans="1:23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6"/>
      <c r="L544" s="26"/>
      <c r="M544" s="26"/>
      <c r="N544" s="26"/>
      <c r="O544" s="26"/>
      <c r="P544" s="26"/>
      <c r="Q544" s="26"/>
      <c r="R544" s="26"/>
      <c r="S544" s="22"/>
      <c r="T544" s="22"/>
      <c r="U544" s="22"/>
      <c r="V544" s="22"/>
      <c r="W544" s="22"/>
    </row>
    <row r="545" ht="16.5" spans="1:23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6"/>
      <c r="L545" s="26"/>
      <c r="M545" s="26"/>
      <c r="N545" s="26"/>
      <c r="O545" s="26"/>
      <c r="P545" s="26"/>
      <c r="Q545" s="26"/>
      <c r="R545" s="26"/>
      <c r="S545" s="22"/>
      <c r="T545" s="22"/>
      <c r="U545" s="22"/>
      <c r="V545" s="22"/>
      <c r="W545" s="22"/>
    </row>
    <row r="546" ht="16.5" spans="1:23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6"/>
      <c r="L546" s="26"/>
      <c r="M546" s="26"/>
      <c r="N546" s="26"/>
      <c r="O546" s="26"/>
      <c r="P546" s="26"/>
      <c r="Q546" s="26"/>
      <c r="R546" s="26"/>
      <c r="S546" s="22"/>
      <c r="T546" s="22"/>
      <c r="U546" s="22"/>
      <c r="V546" s="22"/>
      <c r="W546" s="22"/>
    </row>
    <row r="547" ht="16.5" spans="1:23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6"/>
      <c r="L547" s="26"/>
      <c r="M547" s="26"/>
      <c r="N547" s="26"/>
      <c r="O547" s="26"/>
      <c r="P547" s="26"/>
      <c r="Q547" s="26"/>
      <c r="R547" s="26"/>
      <c r="S547" s="22"/>
      <c r="T547" s="22"/>
      <c r="U547" s="22"/>
      <c r="V547" s="22"/>
      <c r="W547" s="22"/>
    </row>
    <row r="548" ht="16.5" spans="1:23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6"/>
      <c r="L548" s="26"/>
      <c r="M548" s="26"/>
      <c r="N548" s="26"/>
      <c r="O548" s="26"/>
      <c r="P548" s="26"/>
      <c r="Q548" s="26"/>
      <c r="R548" s="26"/>
      <c r="S548" s="22"/>
      <c r="T548" s="22"/>
      <c r="U548" s="22"/>
      <c r="V548" s="22"/>
      <c r="W548" s="22"/>
    </row>
    <row r="549" ht="16.5" spans="1:23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6"/>
      <c r="L549" s="26"/>
      <c r="M549" s="26"/>
      <c r="N549" s="26"/>
      <c r="O549" s="26"/>
      <c r="P549" s="26"/>
      <c r="Q549" s="26"/>
      <c r="R549" s="26"/>
      <c r="S549" s="22"/>
      <c r="T549" s="22"/>
      <c r="U549" s="22"/>
      <c r="V549" s="22"/>
      <c r="W549" s="22"/>
    </row>
    <row r="550" ht="16.5" spans="1:23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6"/>
      <c r="L550" s="26"/>
      <c r="M550" s="26"/>
      <c r="N550" s="26"/>
      <c r="O550" s="26"/>
      <c r="P550" s="26"/>
      <c r="Q550" s="26"/>
      <c r="R550" s="26"/>
      <c r="S550" s="22"/>
      <c r="T550" s="22"/>
      <c r="U550" s="22"/>
      <c r="V550" s="22"/>
      <c r="W550" s="22"/>
    </row>
    <row r="551" ht="16.5" spans="1:23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6"/>
      <c r="L551" s="26"/>
      <c r="M551" s="26"/>
      <c r="N551" s="26"/>
      <c r="O551" s="26"/>
      <c r="P551" s="26"/>
      <c r="Q551" s="26"/>
      <c r="R551" s="26"/>
      <c r="S551" s="22"/>
      <c r="T551" s="22"/>
      <c r="U551" s="22"/>
      <c r="V551" s="22"/>
      <c r="W551" s="22"/>
    </row>
    <row r="552" ht="16.5" spans="1:23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6"/>
      <c r="L552" s="26"/>
      <c r="M552" s="26"/>
      <c r="N552" s="26"/>
      <c r="O552" s="26"/>
      <c r="P552" s="26"/>
      <c r="Q552" s="26"/>
      <c r="R552" s="26"/>
      <c r="S552" s="22"/>
      <c r="T552" s="22"/>
      <c r="U552" s="22"/>
      <c r="V552" s="22"/>
      <c r="W552" s="22"/>
    </row>
    <row r="553" ht="16.5" spans="1:2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6"/>
      <c r="L553" s="26"/>
      <c r="M553" s="26"/>
      <c r="N553" s="26"/>
      <c r="O553" s="26"/>
      <c r="P553" s="26"/>
      <c r="Q553" s="26"/>
      <c r="R553" s="26"/>
      <c r="S553" s="22"/>
      <c r="T553" s="22"/>
      <c r="U553" s="22"/>
      <c r="V553" s="22"/>
      <c r="W553" s="22"/>
    </row>
    <row r="554" ht="16.5" spans="1:23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6"/>
      <c r="L554" s="26"/>
      <c r="M554" s="26"/>
      <c r="N554" s="26"/>
      <c r="O554" s="26"/>
      <c r="P554" s="26"/>
      <c r="Q554" s="26"/>
      <c r="R554" s="26"/>
      <c r="S554" s="22"/>
      <c r="T554" s="22"/>
      <c r="U554" s="22"/>
      <c r="V554" s="22"/>
      <c r="W554" s="22"/>
    </row>
    <row r="555" ht="16.5" spans="1:23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6"/>
      <c r="L555" s="26"/>
      <c r="M555" s="26"/>
      <c r="N555" s="26"/>
      <c r="O555" s="26"/>
      <c r="P555" s="26"/>
      <c r="Q555" s="26"/>
      <c r="R555" s="26"/>
      <c r="S555" s="22"/>
      <c r="T555" s="22"/>
      <c r="U555" s="22"/>
      <c r="V555" s="22"/>
      <c r="W555" s="22"/>
    </row>
    <row r="556" ht="16.5" spans="1:23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6"/>
      <c r="L556" s="26"/>
      <c r="M556" s="26"/>
      <c r="N556" s="26"/>
      <c r="O556" s="26"/>
      <c r="P556" s="26"/>
      <c r="Q556" s="26"/>
      <c r="R556" s="26"/>
      <c r="S556" s="22"/>
      <c r="T556" s="22"/>
      <c r="U556" s="22"/>
      <c r="V556" s="22"/>
      <c r="W556" s="22"/>
    </row>
    <row r="557" ht="16.5" spans="1:23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6"/>
      <c r="L557" s="26"/>
      <c r="M557" s="26"/>
      <c r="N557" s="26"/>
      <c r="O557" s="26"/>
      <c r="P557" s="26"/>
      <c r="Q557" s="26"/>
      <c r="R557" s="26"/>
      <c r="S557" s="22"/>
      <c r="T557" s="22"/>
      <c r="U557" s="22"/>
      <c r="V557" s="22"/>
      <c r="W557" s="22"/>
    </row>
    <row r="558" ht="16.5" spans="1:23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6"/>
      <c r="L558" s="26"/>
      <c r="M558" s="26"/>
      <c r="N558" s="26"/>
      <c r="O558" s="26"/>
      <c r="P558" s="26"/>
      <c r="Q558" s="26"/>
      <c r="R558" s="26"/>
      <c r="S558" s="22"/>
      <c r="T558" s="22"/>
      <c r="U558" s="22"/>
      <c r="V558" s="22"/>
      <c r="W558" s="22"/>
    </row>
    <row r="559" ht="16.5" spans="1:23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6"/>
      <c r="L559" s="26"/>
      <c r="M559" s="26"/>
      <c r="N559" s="26"/>
      <c r="O559" s="26"/>
      <c r="P559" s="26"/>
      <c r="Q559" s="26"/>
      <c r="R559" s="26"/>
      <c r="S559" s="22"/>
      <c r="T559" s="22"/>
      <c r="U559" s="22"/>
      <c r="V559" s="22"/>
      <c r="W559" s="22"/>
    </row>
    <row r="560" ht="16.5" spans="1:23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6"/>
      <c r="L560" s="26"/>
      <c r="M560" s="26"/>
      <c r="N560" s="26"/>
      <c r="O560" s="26"/>
      <c r="P560" s="26"/>
      <c r="Q560" s="26"/>
      <c r="R560" s="26"/>
      <c r="S560" s="22"/>
      <c r="T560" s="22"/>
      <c r="U560" s="22"/>
      <c r="V560" s="22"/>
      <c r="W560" s="22"/>
    </row>
    <row r="561" ht="16.5" spans="1:23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6"/>
      <c r="L561" s="26"/>
      <c r="M561" s="26"/>
      <c r="N561" s="26"/>
      <c r="O561" s="26"/>
      <c r="P561" s="26"/>
      <c r="Q561" s="26"/>
      <c r="R561" s="26"/>
      <c r="S561" s="22"/>
      <c r="T561" s="22"/>
      <c r="U561" s="22"/>
      <c r="V561" s="22"/>
      <c r="W561" s="22"/>
    </row>
    <row r="562" ht="16.5" spans="1:23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6"/>
      <c r="L562" s="26"/>
      <c r="M562" s="26"/>
      <c r="N562" s="26"/>
      <c r="O562" s="26"/>
      <c r="P562" s="26"/>
      <c r="Q562" s="26"/>
      <c r="R562" s="26"/>
      <c r="S562" s="22"/>
      <c r="T562" s="22"/>
      <c r="U562" s="22"/>
      <c r="V562" s="22"/>
      <c r="W562" s="22"/>
    </row>
    <row r="563" ht="16.5" spans="1:2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6"/>
      <c r="L563" s="26"/>
      <c r="M563" s="26"/>
      <c r="N563" s="26"/>
      <c r="O563" s="26"/>
      <c r="P563" s="26"/>
      <c r="Q563" s="26"/>
      <c r="R563" s="26"/>
      <c r="S563" s="22"/>
      <c r="T563" s="22"/>
      <c r="U563" s="22"/>
      <c r="V563" s="22"/>
      <c r="W563" s="22"/>
    </row>
    <row r="564" ht="16.5" spans="1:23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6"/>
      <c r="L564" s="26"/>
      <c r="M564" s="26"/>
      <c r="N564" s="26"/>
      <c r="O564" s="26"/>
      <c r="P564" s="26"/>
      <c r="Q564" s="26"/>
      <c r="R564" s="26"/>
      <c r="S564" s="22"/>
      <c r="T564" s="22"/>
      <c r="U564" s="22"/>
      <c r="V564" s="22"/>
      <c r="W564" s="22"/>
    </row>
    <row r="565" ht="16.5" spans="1:23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6"/>
      <c r="L565" s="26"/>
      <c r="M565" s="26"/>
      <c r="N565" s="26"/>
      <c r="O565" s="26"/>
      <c r="P565" s="26"/>
      <c r="Q565" s="26"/>
      <c r="R565" s="26"/>
      <c r="S565" s="22"/>
      <c r="T565" s="22"/>
      <c r="U565" s="22"/>
      <c r="V565" s="22"/>
      <c r="W565" s="22"/>
    </row>
    <row r="566" ht="16.5" spans="1:23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6"/>
      <c r="L566" s="26"/>
      <c r="M566" s="26"/>
      <c r="N566" s="26"/>
      <c r="O566" s="26"/>
      <c r="P566" s="26"/>
      <c r="Q566" s="26"/>
      <c r="R566" s="26"/>
      <c r="S566" s="22"/>
      <c r="T566" s="22"/>
      <c r="U566" s="22"/>
      <c r="V566" s="22"/>
      <c r="W566" s="22"/>
    </row>
    <row r="567" ht="16.5" spans="1:23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6"/>
      <c r="L567" s="26"/>
      <c r="M567" s="26"/>
      <c r="N567" s="26"/>
      <c r="O567" s="26"/>
      <c r="P567" s="26"/>
      <c r="Q567" s="26"/>
      <c r="R567" s="26"/>
      <c r="S567" s="22"/>
      <c r="T567" s="22"/>
      <c r="U567" s="22"/>
      <c r="V567" s="22"/>
      <c r="W567" s="22"/>
    </row>
    <row r="568" ht="16.5" spans="1:23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6"/>
      <c r="L568" s="26"/>
      <c r="M568" s="26"/>
      <c r="N568" s="26"/>
      <c r="O568" s="26"/>
      <c r="P568" s="26"/>
      <c r="Q568" s="26"/>
      <c r="R568" s="26"/>
      <c r="S568" s="22"/>
      <c r="T568" s="22"/>
      <c r="U568" s="22"/>
      <c r="V568" s="22"/>
      <c r="W568" s="22"/>
    </row>
    <row r="569" ht="16.5" spans="1:23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6"/>
      <c r="L569" s="26"/>
      <c r="M569" s="26"/>
      <c r="N569" s="26"/>
      <c r="O569" s="26"/>
      <c r="P569" s="26"/>
      <c r="Q569" s="26"/>
      <c r="R569" s="26"/>
      <c r="S569" s="22"/>
      <c r="T569" s="22"/>
      <c r="U569" s="22"/>
      <c r="V569" s="22"/>
      <c r="W569" s="22"/>
    </row>
    <row r="570" ht="16.5" spans="1:23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6"/>
      <c r="L570" s="26"/>
      <c r="M570" s="26"/>
      <c r="N570" s="26"/>
      <c r="O570" s="26"/>
      <c r="P570" s="26"/>
      <c r="Q570" s="26"/>
      <c r="R570" s="26"/>
      <c r="S570" s="22"/>
      <c r="T570" s="22"/>
      <c r="U570" s="22"/>
      <c r="V570" s="22"/>
      <c r="W570" s="22"/>
    </row>
    <row r="571" ht="16.5" spans="1:23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6"/>
      <c r="L571" s="26"/>
      <c r="M571" s="26"/>
      <c r="N571" s="26"/>
      <c r="O571" s="26"/>
      <c r="P571" s="26"/>
      <c r="Q571" s="26"/>
      <c r="R571" s="26"/>
      <c r="S571" s="22"/>
      <c r="T571" s="22"/>
      <c r="U571" s="22"/>
      <c r="V571" s="22"/>
      <c r="W571" s="22"/>
    </row>
    <row r="572" ht="16.5" spans="1:23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6"/>
      <c r="L572" s="26"/>
      <c r="M572" s="26"/>
      <c r="N572" s="26"/>
      <c r="O572" s="26"/>
      <c r="P572" s="26"/>
      <c r="Q572" s="26"/>
      <c r="R572" s="26"/>
      <c r="S572" s="22"/>
      <c r="T572" s="22"/>
      <c r="U572" s="22"/>
      <c r="V572" s="22"/>
      <c r="W572" s="22"/>
    </row>
    <row r="573" ht="16.5" spans="1:2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6"/>
      <c r="L573" s="26"/>
      <c r="M573" s="26"/>
      <c r="N573" s="26"/>
      <c r="O573" s="26"/>
      <c r="P573" s="26"/>
      <c r="Q573" s="26"/>
      <c r="R573" s="26"/>
      <c r="S573" s="22"/>
      <c r="T573" s="22"/>
      <c r="U573" s="22"/>
      <c r="V573" s="22"/>
      <c r="W573" s="22"/>
    </row>
    <row r="574" ht="16.5" spans="1:23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6"/>
      <c r="L574" s="26"/>
      <c r="M574" s="26"/>
      <c r="N574" s="26"/>
      <c r="O574" s="26"/>
      <c r="P574" s="26"/>
      <c r="Q574" s="26"/>
      <c r="R574" s="26"/>
      <c r="S574" s="22"/>
      <c r="T574" s="22"/>
      <c r="U574" s="22"/>
      <c r="V574" s="22"/>
      <c r="W574" s="22"/>
    </row>
    <row r="575" ht="16.5" spans="1:23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6"/>
      <c r="L575" s="26"/>
      <c r="M575" s="26"/>
      <c r="N575" s="26"/>
      <c r="O575" s="26"/>
      <c r="P575" s="26"/>
      <c r="Q575" s="26"/>
      <c r="R575" s="26"/>
      <c r="S575" s="22"/>
      <c r="T575" s="22"/>
      <c r="U575" s="22"/>
      <c r="V575" s="22"/>
      <c r="W575" s="22"/>
    </row>
    <row r="576" ht="16.5" spans="1:23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6"/>
      <c r="L576" s="26"/>
      <c r="M576" s="26"/>
      <c r="N576" s="26"/>
      <c r="O576" s="26"/>
      <c r="P576" s="26"/>
      <c r="Q576" s="26"/>
      <c r="R576" s="26"/>
      <c r="S576" s="22"/>
      <c r="T576" s="22"/>
      <c r="U576" s="22"/>
      <c r="V576" s="22"/>
      <c r="W576" s="22"/>
    </row>
    <row r="577" ht="16.5" spans="1:23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6"/>
      <c r="L577" s="26"/>
      <c r="M577" s="26"/>
      <c r="N577" s="26"/>
      <c r="O577" s="26"/>
      <c r="P577" s="26"/>
      <c r="Q577" s="26"/>
      <c r="R577" s="26"/>
      <c r="S577" s="22"/>
      <c r="T577" s="22"/>
      <c r="U577" s="22"/>
      <c r="V577" s="22"/>
      <c r="W577" s="22"/>
    </row>
    <row r="578" ht="16.5" spans="1:23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6"/>
      <c r="L578" s="26"/>
      <c r="M578" s="26"/>
      <c r="N578" s="26"/>
      <c r="O578" s="26"/>
      <c r="P578" s="26"/>
      <c r="Q578" s="26"/>
      <c r="R578" s="26"/>
      <c r="S578" s="22"/>
      <c r="T578" s="22"/>
      <c r="U578" s="22"/>
      <c r="V578" s="22"/>
      <c r="W578" s="22"/>
    </row>
    <row r="579" ht="16.5" spans="1:23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6"/>
      <c r="L579" s="26"/>
      <c r="M579" s="26"/>
      <c r="N579" s="26"/>
      <c r="O579" s="26"/>
      <c r="P579" s="26"/>
      <c r="Q579" s="26"/>
      <c r="R579" s="26"/>
      <c r="S579" s="22"/>
      <c r="T579" s="22"/>
      <c r="U579" s="22"/>
      <c r="V579" s="22"/>
      <c r="W579" s="22"/>
    </row>
    <row r="580" ht="16.5" spans="1:23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6"/>
      <c r="L580" s="26"/>
      <c r="M580" s="26"/>
      <c r="N580" s="26"/>
      <c r="O580" s="26"/>
      <c r="P580" s="26"/>
      <c r="Q580" s="26"/>
      <c r="R580" s="26"/>
      <c r="S580" s="22"/>
      <c r="T580" s="22"/>
      <c r="U580" s="22"/>
      <c r="V580" s="22"/>
      <c r="W580" s="22"/>
    </row>
    <row r="581" ht="16.5" spans="1:23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6"/>
      <c r="L581" s="26"/>
      <c r="M581" s="26"/>
      <c r="N581" s="26"/>
      <c r="O581" s="26"/>
      <c r="P581" s="26"/>
      <c r="Q581" s="26"/>
      <c r="R581" s="26"/>
      <c r="S581" s="22"/>
      <c r="T581" s="22"/>
      <c r="U581" s="22"/>
      <c r="V581" s="22"/>
      <c r="W581" s="22"/>
    </row>
    <row r="582" ht="16.5" spans="1:23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6"/>
      <c r="L582" s="26"/>
      <c r="M582" s="26"/>
      <c r="N582" s="26"/>
      <c r="O582" s="26"/>
      <c r="P582" s="26"/>
      <c r="Q582" s="26"/>
      <c r="R582" s="26"/>
      <c r="S582" s="22"/>
      <c r="T582" s="22"/>
      <c r="U582" s="22"/>
      <c r="V582" s="22"/>
      <c r="W582" s="22"/>
    </row>
    <row r="583" ht="16.5" spans="1:2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6"/>
      <c r="L583" s="26"/>
      <c r="M583" s="26"/>
      <c r="N583" s="26"/>
      <c r="O583" s="26"/>
      <c r="P583" s="26"/>
      <c r="Q583" s="26"/>
      <c r="R583" s="26"/>
      <c r="S583" s="22"/>
      <c r="T583" s="22"/>
      <c r="U583" s="22"/>
      <c r="V583" s="22"/>
      <c r="W583" s="22"/>
    </row>
    <row r="584" ht="16.5" spans="1:23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6"/>
      <c r="L584" s="26"/>
      <c r="M584" s="26"/>
      <c r="N584" s="26"/>
      <c r="O584" s="26"/>
      <c r="P584" s="26"/>
      <c r="Q584" s="26"/>
      <c r="R584" s="26"/>
      <c r="S584" s="22"/>
      <c r="T584" s="22"/>
      <c r="U584" s="22"/>
      <c r="V584" s="22"/>
      <c r="W584" s="22"/>
    </row>
    <row r="585" ht="16.5" spans="1:23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6"/>
      <c r="L585" s="26"/>
      <c r="M585" s="26"/>
      <c r="N585" s="26"/>
      <c r="O585" s="26"/>
      <c r="P585" s="26"/>
      <c r="Q585" s="26"/>
      <c r="R585" s="26"/>
      <c r="S585" s="22"/>
      <c r="T585" s="22"/>
      <c r="U585" s="22"/>
      <c r="V585" s="22"/>
      <c r="W585" s="22"/>
    </row>
    <row r="586" ht="16.5" spans="1:23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6"/>
      <c r="L586" s="26"/>
      <c r="M586" s="26"/>
      <c r="N586" s="26"/>
      <c r="O586" s="26"/>
      <c r="P586" s="26"/>
      <c r="Q586" s="26"/>
      <c r="R586" s="26"/>
      <c r="S586" s="22"/>
      <c r="T586" s="22"/>
      <c r="U586" s="22"/>
      <c r="V586" s="22"/>
      <c r="W586" s="22"/>
    </row>
    <row r="587" ht="16.5" spans="1:23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6"/>
      <c r="L587" s="26"/>
      <c r="M587" s="26"/>
      <c r="N587" s="26"/>
      <c r="O587" s="26"/>
      <c r="P587" s="26"/>
      <c r="Q587" s="26"/>
      <c r="R587" s="26"/>
      <c r="S587" s="22"/>
      <c r="T587" s="22"/>
      <c r="U587" s="22"/>
      <c r="V587" s="22"/>
      <c r="W587" s="22"/>
    </row>
    <row r="588" ht="16.5" spans="1:23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6"/>
      <c r="L588" s="26"/>
      <c r="M588" s="26"/>
      <c r="N588" s="26"/>
      <c r="O588" s="26"/>
      <c r="P588" s="26"/>
      <c r="Q588" s="26"/>
      <c r="R588" s="26"/>
      <c r="S588" s="22"/>
      <c r="T588" s="22"/>
      <c r="U588" s="22"/>
      <c r="V588" s="22"/>
      <c r="W588" s="22"/>
    </row>
    <row r="589" ht="16.5" spans="1:23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6"/>
      <c r="L589" s="26"/>
      <c r="M589" s="26"/>
      <c r="N589" s="26"/>
      <c r="O589" s="26"/>
      <c r="P589" s="26"/>
      <c r="Q589" s="26"/>
      <c r="R589" s="26"/>
      <c r="S589" s="22"/>
      <c r="T589" s="22"/>
      <c r="U589" s="22"/>
      <c r="V589" s="22"/>
      <c r="W589" s="22"/>
    </row>
    <row r="590" ht="16.5" spans="1:23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6"/>
      <c r="L590" s="26"/>
      <c r="M590" s="26"/>
      <c r="N590" s="26"/>
      <c r="O590" s="26"/>
      <c r="P590" s="26"/>
      <c r="Q590" s="26"/>
      <c r="R590" s="26"/>
      <c r="S590" s="22"/>
      <c r="T590" s="22"/>
      <c r="U590" s="22"/>
      <c r="V590" s="22"/>
      <c r="W590" s="22"/>
    </row>
    <row r="591" ht="16.5" spans="1:23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6"/>
      <c r="L591" s="26"/>
      <c r="M591" s="26"/>
      <c r="N591" s="26"/>
      <c r="O591" s="26"/>
      <c r="P591" s="26"/>
      <c r="Q591" s="26"/>
      <c r="R591" s="26"/>
      <c r="S591" s="22"/>
      <c r="T591" s="22"/>
      <c r="U591" s="22"/>
      <c r="V591" s="22"/>
      <c r="W591" s="22"/>
    </row>
    <row r="592" ht="16.5" spans="1:23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6"/>
      <c r="L592" s="26"/>
      <c r="M592" s="26"/>
      <c r="N592" s="26"/>
      <c r="O592" s="26"/>
      <c r="P592" s="26"/>
      <c r="Q592" s="26"/>
      <c r="R592" s="26"/>
      <c r="S592" s="22"/>
      <c r="T592" s="22"/>
      <c r="U592" s="22"/>
      <c r="V592" s="22"/>
      <c r="W592" s="22"/>
    </row>
    <row r="593" ht="16.5" spans="1:2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6"/>
      <c r="L593" s="26"/>
      <c r="M593" s="26"/>
      <c r="N593" s="26"/>
      <c r="O593" s="26"/>
      <c r="P593" s="26"/>
      <c r="Q593" s="26"/>
      <c r="R593" s="26"/>
      <c r="S593" s="22"/>
      <c r="T593" s="22"/>
      <c r="U593" s="22"/>
      <c r="V593" s="22"/>
      <c r="W593" s="22"/>
    </row>
    <row r="594" ht="16.5" spans="1:23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6"/>
      <c r="L594" s="26"/>
      <c r="M594" s="26"/>
      <c r="N594" s="26"/>
      <c r="O594" s="26"/>
      <c r="P594" s="26"/>
      <c r="Q594" s="26"/>
      <c r="R594" s="26"/>
      <c r="S594" s="22"/>
      <c r="T594" s="22"/>
      <c r="U594" s="22"/>
      <c r="V594" s="22"/>
      <c r="W594" s="22"/>
    </row>
    <row r="595" ht="16.5" spans="1:23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6"/>
      <c r="L595" s="26"/>
      <c r="M595" s="26"/>
      <c r="N595" s="26"/>
      <c r="O595" s="26"/>
      <c r="P595" s="26"/>
      <c r="Q595" s="26"/>
      <c r="R595" s="26"/>
      <c r="S595" s="22"/>
      <c r="T595" s="22"/>
      <c r="U595" s="22"/>
      <c r="V595" s="22"/>
      <c r="W595" s="22"/>
    </row>
    <row r="596" ht="16.5" spans="1:23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6"/>
      <c r="L596" s="26"/>
      <c r="M596" s="26"/>
      <c r="N596" s="26"/>
      <c r="O596" s="26"/>
      <c r="P596" s="26"/>
      <c r="Q596" s="26"/>
      <c r="R596" s="26"/>
      <c r="S596" s="22"/>
      <c r="T596" s="22"/>
      <c r="U596" s="22"/>
      <c r="V596" s="22"/>
      <c r="W596" s="22"/>
    </row>
    <row r="597" ht="16.5" spans="1:23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6"/>
      <c r="L597" s="26"/>
      <c r="M597" s="26"/>
      <c r="N597" s="26"/>
      <c r="O597" s="26"/>
      <c r="P597" s="26"/>
      <c r="Q597" s="26"/>
      <c r="R597" s="26"/>
      <c r="S597" s="22"/>
      <c r="T597" s="22"/>
      <c r="U597" s="22"/>
      <c r="V597" s="22"/>
      <c r="W597" s="22"/>
    </row>
    <row r="598" ht="16.5" spans="1:23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6"/>
      <c r="L598" s="26"/>
      <c r="M598" s="26"/>
      <c r="N598" s="26"/>
      <c r="O598" s="26"/>
      <c r="P598" s="26"/>
      <c r="Q598" s="26"/>
      <c r="R598" s="26"/>
      <c r="S598" s="22"/>
      <c r="T598" s="22"/>
      <c r="U598" s="22"/>
      <c r="V598" s="22"/>
      <c r="W598" s="22"/>
    </row>
    <row r="599" ht="16.5" spans="1:23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6"/>
      <c r="L599" s="26"/>
      <c r="M599" s="26"/>
      <c r="N599" s="26"/>
      <c r="O599" s="26"/>
      <c r="P599" s="26"/>
      <c r="Q599" s="26"/>
      <c r="R599" s="26"/>
      <c r="S599" s="22"/>
      <c r="T599" s="22"/>
      <c r="U599" s="22"/>
      <c r="V599" s="22"/>
      <c r="W599" s="22"/>
    </row>
    <row r="600" ht="16.5" spans="1:23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6"/>
      <c r="L600" s="26"/>
      <c r="M600" s="26"/>
      <c r="N600" s="26"/>
      <c r="O600" s="26"/>
      <c r="P600" s="26"/>
      <c r="Q600" s="26"/>
      <c r="R600" s="26"/>
      <c r="S600" s="22"/>
      <c r="T600" s="22"/>
      <c r="U600" s="22"/>
      <c r="V600" s="22"/>
      <c r="W600" s="22"/>
    </row>
    <row r="601" ht="16.5" spans="1:23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6"/>
      <c r="L601" s="26"/>
      <c r="M601" s="26"/>
      <c r="N601" s="26"/>
      <c r="O601" s="26"/>
      <c r="P601" s="26"/>
      <c r="Q601" s="26"/>
      <c r="R601" s="26"/>
      <c r="S601" s="22"/>
      <c r="T601" s="22"/>
      <c r="U601" s="22"/>
      <c r="V601" s="22"/>
      <c r="W601" s="22"/>
    </row>
    <row r="602" ht="16.5" spans="1:23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6"/>
      <c r="L602" s="26"/>
      <c r="M602" s="26"/>
      <c r="N602" s="26"/>
      <c r="O602" s="26"/>
      <c r="P602" s="26"/>
      <c r="Q602" s="26"/>
      <c r="R602" s="26"/>
      <c r="S602" s="22"/>
      <c r="T602" s="22"/>
      <c r="U602" s="22"/>
      <c r="V602" s="22"/>
      <c r="W602" s="22"/>
    </row>
    <row r="603" ht="16.5" spans="1:23">
      <c r="A603" s="25"/>
      <c r="B603" s="25"/>
      <c r="C603" s="25"/>
      <c r="D603" s="25"/>
      <c r="E603" s="25"/>
      <c r="F603" s="25"/>
      <c r="G603" s="25"/>
      <c r="H603" s="25"/>
      <c r="I603" s="27"/>
      <c r="J603" s="27"/>
      <c r="K603" s="26"/>
      <c r="L603" s="26"/>
      <c r="M603" s="26"/>
      <c r="N603" s="26"/>
      <c r="O603" s="26"/>
      <c r="P603" s="26"/>
      <c r="Q603" s="26"/>
      <c r="R603" s="26"/>
      <c r="S603" s="22"/>
      <c r="T603" s="22"/>
      <c r="U603" s="22"/>
      <c r="V603" s="22"/>
      <c r="W603" s="22"/>
    </row>
    <row r="604" ht="16.5" spans="1:23">
      <c r="A604" s="25"/>
      <c r="B604" s="25"/>
      <c r="C604" s="25"/>
      <c r="D604" s="25"/>
      <c r="E604" s="25"/>
      <c r="F604" s="25"/>
      <c r="G604" s="25"/>
      <c r="H604" s="25"/>
      <c r="I604" s="27"/>
      <c r="J604" s="27"/>
      <c r="K604" s="26"/>
      <c r="L604" s="26"/>
      <c r="M604" s="26"/>
      <c r="N604" s="26"/>
      <c r="O604" s="26"/>
      <c r="P604" s="26"/>
      <c r="Q604" s="26"/>
      <c r="R604" s="26"/>
      <c r="S604" s="22"/>
      <c r="T604" s="22"/>
      <c r="U604" s="22"/>
      <c r="V604" s="22"/>
      <c r="W604" s="22"/>
    </row>
    <row r="605" ht="16.5" spans="1:23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6"/>
      <c r="L605" s="26"/>
      <c r="M605" s="26"/>
      <c r="N605" s="26"/>
      <c r="O605" s="26"/>
      <c r="P605" s="26"/>
      <c r="Q605" s="26"/>
      <c r="R605" s="26"/>
      <c r="S605" s="22"/>
      <c r="T605" s="22"/>
      <c r="U605" s="22"/>
      <c r="V605" s="22"/>
      <c r="W605" s="22"/>
    </row>
    <row r="606" ht="16.5" spans="1:23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6"/>
      <c r="L606" s="26"/>
      <c r="M606" s="26"/>
      <c r="N606" s="26"/>
      <c r="O606" s="26"/>
      <c r="P606" s="26"/>
      <c r="Q606" s="26"/>
      <c r="R606" s="26"/>
      <c r="S606" s="22"/>
      <c r="T606" s="22"/>
      <c r="U606" s="22"/>
      <c r="V606" s="22"/>
      <c r="W606" s="22"/>
    </row>
    <row r="607" ht="16.5" spans="1:23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6"/>
      <c r="L607" s="26"/>
      <c r="M607" s="26"/>
      <c r="N607" s="26"/>
      <c r="O607" s="26"/>
      <c r="P607" s="26"/>
      <c r="Q607" s="26"/>
      <c r="R607" s="26"/>
      <c r="S607" s="22"/>
      <c r="T607" s="22"/>
      <c r="U607" s="22"/>
      <c r="V607" s="22"/>
      <c r="W607" s="22"/>
    </row>
    <row r="608" ht="16.5" spans="1:23">
      <c r="A608" s="25"/>
      <c r="B608" s="25"/>
      <c r="C608" s="25"/>
      <c r="D608" s="25"/>
      <c r="E608" s="25"/>
      <c r="F608" s="25"/>
      <c r="G608" s="25"/>
      <c r="H608" s="25"/>
      <c r="I608" s="27"/>
      <c r="J608" s="27"/>
      <c r="K608" s="26"/>
      <c r="L608" s="26"/>
      <c r="M608" s="26"/>
      <c r="N608" s="26"/>
      <c r="O608" s="26"/>
      <c r="P608" s="26"/>
      <c r="Q608" s="26"/>
      <c r="R608" s="26"/>
      <c r="S608" s="22"/>
      <c r="T608" s="22"/>
      <c r="U608" s="22"/>
      <c r="V608" s="22"/>
      <c r="W608" s="22"/>
    </row>
    <row r="609" ht="16.5" spans="1:23">
      <c r="A609" s="25"/>
      <c r="B609" s="25"/>
      <c r="C609" s="25"/>
      <c r="D609" s="25"/>
      <c r="E609" s="25"/>
      <c r="F609" s="25"/>
      <c r="G609" s="25"/>
      <c r="H609" s="25"/>
      <c r="I609" s="27"/>
      <c r="J609" s="27"/>
      <c r="K609" s="26"/>
      <c r="L609" s="26"/>
      <c r="M609" s="26"/>
      <c r="N609" s="26"/>
      <c r="O609" s="26"/>
      <c r="P609" s="26"/>
      <c r="Q609" s="26"/>
      <c r="R609" s="26"/>
      <c r="S609" s="22"/>
      <c r="T609" s="22"/>
      <c r="U609" s="22"/>
      <c r="V609" s="22"/>
      <c r="W609" s="22"/>
    </row>
    <row r="610" ht="16.5" spans="1:23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6"/>
      <c r="L610" s="26"/>
      <c r="M610" s="26"/>
      <c r="N610" s="26"/>
      <c r="O610" s="26"/>
      <c r="P610" s="26"/>
      <c r="Q610" s="26"/>
      <c r="R610" s="26"/>
      <c r="S610" s="22"/>
      <c r="T610" s="22"/>
      <c r="U610" s="22"/>
      <c r="V610" s="22"/>
      <c r="W610" s="22"/>
    </row>
    <row r="611" ht="16.5" spans="1:23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6"/>
      <c r="L611" s="26"/>
      <c r="M611" s="26"/>
      <c r="N611" s="26"/>
      <c r="O611" s="26"/>
      <c r="P611" s="26"/>
      <c r="Q611" s="26"/>
      <c r="R611" s="26"/>
      <c r="S611" s="22"/>
      <c r="T611" s="22"/>
      <c r="U611" s="22"/>
      <c r="V611" s="22"/>
      <c r="W611" s="22"/>
    </row>
    <row r="612" ht="16.5" spans="1:23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6"/>
      <c r="L612" s="26"/>
      <c r="M612" s="26"/>
      <c r="N612" s="26"/>
      <c r="O612" s="26"/>
      <c r="P612" s="26"/>
      <c r="Q612" s="26"/>
      <c r="R612" s="26"/>
      <c r="S612" s="22"/>
      <c r="T612" s="22"/>
      <c r="U612" s="22"/>
      <c r="V612" s="22"/>
      <c r="W612" s="22"/>
    </row>
    <row r="613" ht="16.5" spans="1:2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6"/>
      <c r="L613" s="26"/>
      <c r="M613" s="26"/>
      <c r="N613" s="26"/>
      <c r="O613" s="26"/>
      <c r="P613" s="26"/>
      <c r="Q613" s="26"/>
      <c r="R613" s="26"/>
      <c r="S613" s="22"/>
      <c r="T613" s="22"/>
      <c r="U613" s="22"/>
      <c r="V613" s="22"/>
      <c r="W613" s="22"/>
    </row>
    <row r="614" ht="16.5" spans="1:23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6"/>
      <c r="L614" s="26"/>
      <c r="M614" s="26"/>
      <c r="N614" s="26"/>
      <c r="O614" s="26"/>
      <c r="P614" s="26"/>
      <c r="Q614" s="26"/>
      <c r="R614" s="26"/>
      <c r="S614" s="22"/>
      <c r="T614" s="22"/>
      <c r="U614" s="22"/>
      <c r="V614" s="22"/>
      <c r="W614" s="22"/>
    </row>
    <row r="615" ht="16.5" spans="1:23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6"/>
      <c r="L615" s="26"/>
      <c r="M615" s="26"/>
      <c r="N615" s="26"/>
      <c r="O615" s="26"/>
      <c r="P615" s="26"/>
      <c r="Q615" s="26"/>
      <c r="R615" s="26"/>
      <c r="S615" s="22"/>
      <c r="T615" s="22"/>
      <c r="U615" s="22"/>
      <c r="V615" s="22"/>
      <c r="W615" s="22"/>
    </row>
    <row r="616" ht="16.5" spans="1:23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6"/>
      <c r="L616" s="26"/>
      <c r="M616" s="26"/>
      <c r="N616" s="26"/>
      <c r="O616" s="26"/>
      <c r="P616" s="26"/>
      <c r="Q616" s="26"/>
      <c r="R616" s="26"/>
      <c r="S616" s="22"/>
      <c r="T616" s="22"/>
      <c r="U616" s="22"/>
      <c r="V616" s="22"/>
      <c r="W616" s="22"/>
    </row>
    <row r="617" ht="16.5" spans="1:23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6"/>
      <c r="L617" s="26"/>
      <c r="M617" s="26"/>
      <c r="N617" s="26"/>
      <c r="O617" s="26"/>
      <c r="P617" s="26"/>
      <c r="Q617" s="26"/>
      <c r="R617" s="26"/>
      <c r="S617" s="22"/>
      <c r="T617" s="22"/>
      <c r="U617" s="22"/>
      <c r="V617" s="22"/>
      <c r="W617" s="22"/>
    </row>
    <row r="618" ht="16.5" spans="1:23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6"/>
      <c r="L618" s="26"/>
      <c r="M618" s="26"/>
      <c r="N618" s="26"/>
      <c r="O618" s="26"/>
      <c r="P618" s="26"/>
      <c r="Q618" s="26"/>
      <c r="R618" s="26"/>
      <c r="S618" s="22"/>
      <c r="T618" s="22"/>
      <c r="U618" s="22"/>
      <c r="V618" s="22"/>
      <c r="W618" s="22"/>
    </row>
    <row r="619" ht="16.5" spans="1:23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6"/>
      <c r="L619" s="26"/>
      <c r="M619" s="26"/>
      <c r="N619" s="26"/>
      <c r="O619" s="26"/>
      <c r="P619" s="26"/>
      <c r="Q619" s="26"/>
      <c r="R619" s="26"/>
      <c r="S619" s="22"/>
      <c r="T619" s="22"/>
      <c r="U619" s="22"/>
      <c r="V619" s="22"/>
      <c r="W619" s="22"/>
    </row>
    <row r="620" ht="16.5" spans="1:23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6"/>
      <c r="L620" s="26"/>
      <c r="M620" s="26"/>
      <c r="N620" s="26"/>
      <c r="O620" s="26"/>
      <c r="P620" s="26"/>
      <c r="Q620" s="26"/>
      <c r="R620" s="26"/>
      <c r="S620" s="22"/>
      <c r="T620" s="22"/>
      <c r="U620" s="22"/>
      <c r="V620" s="22"/>
      <c r="W620" s="22"/>
    </row>
    <row r="621" ht="16.5" spans="1:23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6"/>
      <c r="L621" s="26"/>
      <c r="M621" s="26"/>
      <c r="N621" s="26"/>
      <c r="O621" s="26"/>
      <c r="P621" s="26"/>
      <c r="Q621" s="26"/>
      <c r="R621" s="26"/>
      <c r="S621" s="22"/>
      <c r="T621" s="22"/>
      <c r="U621" s="22"/>
      <c r="V621" s="22"/>
      <c r="W621" s="22"/>
    </row>
    <row r="622" ht="16.5" spans="1:23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6"/>
      <c r="L622" s="26"/>
      <c r="M622" s="26"/>
      <c r="N622" s="26"/>
      <c r="O622" s="26"/>
      <c r="P622" s="26"/>
      <c r="Q622" s="26"/>
      <c r="R622" s="26"/>
      <c r="S622" s="22"/>
      <c r="T622" s="22"/>
      <c r="U622" s="22"/>
      <c r="V622" s="22"/>
      <c r="W622" s="22"/>
    </row>
    <row r="623" ht="16.5" spans="1: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6"/>
      <c r="L623" s="26"/>
      <c r="M623" s="26"/>
      <c r="N623" s="26"/>
      <c r="O623" s="26"/>
      <c r="P623" s="26"/>
      <c r="Q623" s="26"/>
      <c r="R623" s="26"/>
      <c r="S623" s="22"/>
      <c r="T623" s="22"/>
      <c r="U623" s="22"/>
      <c r="V623" s="22"/>
      <c r="W623" s="22"/>
    </row>
    <row r="624" ht="16.5" spans="1:23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6"/>
      <c r="L624" s="26"/>
      <c r="M624" s="26"/>
      <c r="N624" s="26"/>
      <c r="O624" s="26"/>
      <c r="P624" s="26"/>
      <c r="Q624" s="26"/>
      <c r="R624" s="26"/>
      <c r="S624" s="22"/>
      <c r="T624" s="22"/>
      <c r="U624" s="22"/>
      <c r="V624" s="22"/>
      <c r="W624" s="22"/>
    </row>
    <row r="625" ht="16.5" spans="1:23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6"/>
      <c r="L625" s="26"/>
      <c r="M625" s="26"/>
      <c r="N625" s="26"/>
      <c r="O625" s="26"/>
      <c r="P625" s="26"/>
      <c r="Q625" s="26"/>
      <c r="R625" s="26"/>
      <c r="S625" s="22"/>
      <c r="T625" s="22"/>
      <c r="U625" s="22"/>
      <c r="V625" s="22"/>
      <c r="W625" s="22"/>
    </row>
    <row r="626" ht="16.5" spans="1:23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6"/>
      <c r="L626" s="26"/>
      <c r="M626" s="26"/>
      <c r="N626" s="26"/>
      <c r="O626" s="26"/>
      <c r="P626" s="26"/>
      <c r="Q626" s="26"/>
      <c r="R626" s="26"/>
      <c r="S626" s="22"/>
      <c r="T626" s="22"/>
      <c r="U626" s="22"/>
      <c r="V626" s="22"/>
      <c r="W626" s="22"/>
    </row>
    <row r="627" ht="16.5" spans="1:23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6"/>
      <c r="L627" s="26"/>
      <c r="M627" s="26"/>
      <c r="N627" s="26"/>
      <c r="O627" s="26"/>
      <c r="P627" s="26"/>
      <c r="Q627" s="26"/>
      <c r="R627" s="26"/>
      <c r="S627" s="22"/>
      <c r="T627" s="22"/>
      <c r="U627" s="22"/>
      <c r="V627" s="22"/>
      <c r="W627" s="22"/>
    </row>
    <row r="628" ht="16.5" spans="1:23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6"/>
      <c r="L628" s="26"/>
      <c r="M628" s="26"/>
      <c r="N628" s="26"/>
      <c r="O628" s="26"/>
      <c r="P628" s="26"/>
      <c r="Q628" s="26"/>
      <c r="R628" s="26"/>
      <c r="S628" s="22"/>
      <c r="T628" s="22"/>
      <c r="U628" s="22"/>
      <c r="V628" s="22"/>
      <c r="W628" s="22"/>
    </row>
    <row r="629" ht="16.5" spans="1:23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6"/>
      <c r="L629" s="26"/>
      <c r="M629" s="26"/>
      <c r="N629" s="26"/>
      <c r="O629" s="26"/>
      <c r="P629" s="26"/>
      <c r="Q629" s="26"/>
      <c r="R629" s="26"/>
      <c r="S629" s="22"/>
      <c r="T629" s="22"/>
      <c r="U629" s="22"/>
      <c r="V629" s="22"/>
      <c r="W629" s="22"/>
    </row>
    <row r="630" ht="16.5" spans="1:23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6"/>
      <c r="L630" s="26"/>
      <c r="M630" s="26"/>
      <c r="N630" s="26"/>
      <c r="O630" s="26"/>
      <c r="P630" s="26"/>
      <c r="Q630" s="26"/>
      <c r="R630" s="26"/>
      <c r="S630" s="22"/>
      <c r="T630" s="22"/>
      <c r="U630" s="22"/>
      <c r="V630" s="22"/>
      <c r="W630" s="22"/>
    </row>
    <row r="631" ht="16.5" spans="1:23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6"/>
      <c r="L631" s="26"/>
      <c r="M631" s="26"/>
      <c r="N631" s="26"/>
      <c r="O631" s="26"/>
      <c r="P631" s="26"/>
      <c r="Q631" s="26"/>
      <c r="R631" s="26"/>
      <c r="S631" s="22"/>
      <c r="T631" s="22"/>
      <c r="U631" s="22"/>
      <c r="V631" s="22"/>
      <c r="W631" s="22"/>
    </row>
    <row r="632" ht="16.5" spans="1:23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6"/>
      <c r="L632" s="26"/>
      <c r="M632" s="26"/>
      <c r="N632" s="26"/>
      <c r="O632" s="26"/>
      <c r="P632" s="26"/>
      <c r="Q632" s="26"/>
      <c r="R632" s="26"/>
      <c r="S632" s="22"/>
      <c r="T632" s="22"/>
      <c r="U632" s="22"/>
      <c r="V632" s="22"/>
      <c r="W632" s="22"/>
    </row>
    <row r="633" ht="16.5" spans="1:2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6"/>
      <c r="L633" s="26"/>
      <c r="M633" s="26"/>
      <c r="N633" s="26"/>
      <c r="O633" s="26"/>
      <c r="P633" s="26"/>
      <c r="Q633" s="26"/>
      <c r="R633" s="26"/>
      <c r="S633" s="22"/>
      <c r="T633" s="22"/>
      <c r="U633" s="22"/>
      <c r="V633" s="22"/>
      <c r="W633" s="22"/>
    </row>
    <row r="634" ht="16.5" spans="1:23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6"/>
      <c r="L634" s="26"/>
      <c r="M634" s="26"/>
      <c r="N634" s="26"/>
      <c r="O634" s="26"/>
      <c r="P634" s="26"/>
      <c r="Q634" s="26"/>
      <c r="R634" s="26"/>
      <c r="S634" s="22"/>
      <c r="T634" s="22"/>
      <c r="U634" s="22"/>
      <c r="V634" s="22"/>
      <c r="W634" s="22"/>
    </row>
    <row r="635" ht="16.5" spans="1:23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6"/>
      <c r="L635" s="26"/>
      <c r="M635" s="26"/>
      <c r="N635" s="26"/>
      <c r="O635" s="26"/>
      <c r="P635" s="26"/>
      <c r="Q635" s="26"/>
      <c r="R635" s="26"/>
      <c r="S635" s="22"/>
      <c r="T635" s="22"/>
      <c r="U635" s="22"/>
      <c r="V635" s="22"/>
      <c r="W635" s="22"/>
    </row>
    <row r="636" ht="16.5" spans="1:23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6"/>
      <c r="L636" s="26"/>
      <c r="M636" s="26"/>
      <c r="N636" s="26"/>
      <c r="O636" s="26"/>
      <c r="P636" s="26"/>
      <c r="Q636" s="26"/>
      <c r="R636" s="26"/>
      <c r="S636" s="22"/>
      <c r="T636" s="22"/>
      <c r="U636" s="22"/>
      <c r="V636" s="22"/>
      <c r="W636" s="22"/>
    </row>
    <row r="637" ht="16.5" spans="1:23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6"/>
      <c r="L637" s="26"/>
      <c r="M637" s="26"/>
      <c r="N637" s="26"/>
      <c r="O637" s="26"/>
      <c r="P637" s="26"/>
      <c r="Q637" s="26"/>
      <c r="R637" s="26"/>
      <c r="S637" s="22"/>
      <c r="T637" s="22"/>
      <c r="U637" s="22"/>
      <c r="V637" s="22"/>
      <c r="W637" s="22"/>
    </row>
    <row r="638" ht="16.5" spans="1:23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6"/>
      <c r="L638" s="26"/>
      <c r="M638" s="26"/>
      <c r="N638" s="26"/>
      <c r="O638" s="26"/>
      <c r="P638" s="26"/>
      <c r="Q638" s="26"/>
      <c r="R638" s="26"/>
      <c r="S638" s="22"/>
      <c r="T638" s="22"/>
      <c r="U638" s="22"/>
      <c r="V638" s="22"/>
      <c r="W638" s="22"/>
    </row>
    <row r="639" ht="16.5" spans="1:23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6"/>
      <c r="L639" s="26"/>
      <c r="M639" s="26"/>
      <c r="N639" s="26"/>
      <c r="O639" s="26"/>
      <c r="P639" s="26"/>
      <c r="Q639" s="26"/>
      <c r="R639" s="26"/>
      <c r="S639" s="22"/>
      <c r="T639" s="22"/>
      <c r="U639" s="22"/>
      <c r="V639" s="22"/>
      <c r="W639" s="22"/>
    </row>
    <row r="640" ht="16.5" spans="1:23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6"/>
      <c r="L640" s="26"/>
      <c r="M640" s="26"/>
      <c r="N640" s="26"/>
      <c r="O640" s="26"/>
      <c r="P640" s="26"/>
      <c r="Q640" s="26"/>
      <c r="R640" s="26"/>
      <c r="S640" s="22"/>
      <c r="T640" s="22"/>
      <c r="U640" s="22"/>
      <c r="V640" s="22"/>
      <c r="W640" s="22"/>
    </row>
    <row r="641" ht="16.5" spans="1:23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6"/>
      <c r="L641" s="26"/>
      <c r="M641" s="26"/>
      <c r="N641" s="26"/>
      <c r="O641" s="26"/>
      <c r="P641" s="26"/>
      <c r="Q641" s="26"/>
      <c r="R641" s="26"/>
      <c r="S641" s="22"/>
      <c r="T641" s="22"/>
      <c r="U641" s="22"/>
      <c r="V641" s="22"/>
      <c r="W641" s="22"/>
    </row>
    <row r="642" ht="16.5" spans="1:23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6"/>
      <c r="L642" s="26"/>
      <c r="M642" s="26"/>
      <c r="N642" s="26"/>
      <c r="O642" s="26"/>
      <c r="P642" s="26"/>
      <c r="Q642" s="26"/>
      <c r="R642" s="26"/>
      <c r="S642" s="22"/>
      <c r="T642" s="22"/>
      <c r="U642" s="22"/>
      <c r="V642" s="22"/>
      <c r="W642" s="22"/>
    </row>
    <row r="643" ht="16.5" spans="1:2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6"/>
      <c r="L643" s="26"/>
      <c r="M643" s="26"/>
      <c r="N643" s="26"/>
      <c r="O643" s="26"/>
      <c r="P643" s="26"/>
      <c r="Q643" s="26"/>
      <c r="R643" s="26"/>
      <c r="S643" s="22"/>
      <c r="T643" s="22"/>
      <c r="U643" s="22"/>
      <c r="V643" s="22"/>
      <c r="W643" s="22"/>
    </row>
    <row r="644" ht="16.5" spans="1:23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6"/>
      <c r="L644" s="26"/>
      <c r="M644" s="26"/>
      <c r="N644" s="26"/>
      <c r="O644" s="26"/>
      <c r="P644" s="26"/>
      <c r="Q644" s="26"/>
      <c r="R644" s="26"/>
      <c r="S644" s="22"/>
      <c r="T644" s="22"/>
      <c r="U644" s="22"/>
      <c r="V644" s="22"/>
      <c r="W644" s="22"/>
    </row>
    <row r="645" ht="16.5" spans="1:23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6"/>
      <c r="L645" s="26"/>
      <c r="M645" s="26"/>
      <c r="N645" s="26"/>
      <c r="O645" s="26"/>
      <c r="P645" s="26"/>
      <c r="Q645" s="26"/>
      <c r="R645" s="26"/>
      <c r="S645" s="22"/>
      <c r="T645" s="22"/>
      <c r="U645" s="22"/>
      <c r="V645" s="22"/>
      <c r="W645" s="22"/>
    </row>
    <row r="646" ht="16.5" spans="1:23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6"/>
      <c r="L646" s="26"/>
      <c r="M646" s="26"/>
      <c r="N646" s="26"/>
      <c r="O646" s="26"/>
      <c r="P646" s="26"/>
      <c r="Q646" s="26"/>
      <c r="R646" s="26"/>
      <c r="S646" s="22"/>
      <c r="T646" s="22"/>
      <c r="U646" s="22"/>
      <c r="V646" s="22"/>
      <c r="W646" s="22"/>
    </row>
    <row r="647" ht="16.5" spans="1:23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6"/>
      <c r="L647" s="26"/>
      <c r="M647" s="26"/>
      <c r="N647" s="26"/>
      <c r="O647" s="26"/>
      <c r="P647" s="26"/>
      <c r="Q647" s="26"/>
      <c r="R647" s="26"/>
      <c r="S647" s="22"/>
      <c r="T647" s="22"/>
      <c r="U647" s="22"/>
      <c r="V647" s="22"/>
      <c r="W647" s="22"/>
    </row>
    <row r="648" ht="16.5" spans="1:23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6"/>
      <c r="L648" s="26"/>
      <c r="M648" s="26"/>
      <c r="N648" s="26"/>
      <c r="O648" s="26"/>
      <c r="P648" s="26"/>
      <c r="Q648" s="26"/>
      <c r="R648" s="26"/>
      <c r="S648" s="22"/>
      <c r="T648" s="22"/>
      <c r="U648" s="22"/>
      <c r="V648" s="22"/>
      <c r="W648" s="22"/>
    </row>
    <row r="649" ht="16.5" spans="1:23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6"/>
      <c r="L649" s="26"/>
      <c r="M649" s="26"/>
      <c r="N649" s="26"/>
      <c r="O649" s="26"/>
      <c r="P649" s="26"/>
      <c r="Q649" s="26"/>
      <c r="R649" s="26"/>
      <c r="S649" s="22"/>
      <c r="T649" s="22"/>
      <c r="U649" s="22"/>
      <c r="V649" s="22"/>
      <c r="W649" s="22"/>
    </row>
    <row r="650" ht="16.5" spans="1:23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6"/>
      <c r="L650" s="26"/>
      <c r="M650" s="26"/>
      <c r="N650" s="26"/>
      <c r="O650" s="26"/>
      <c r="P650" s="26"/>
      <c r="Q650" s="26"/>
      <c r="R650" s="26"/>
      <c r="S650" s="22"/>
      <c r="T650" s="22"/>
      <c r="U650" s="22"/>
      <c r="V650" s="22"/>
      <c r="W650" s="22"/>
    </row>
    <row r="651" ht="16.5" spans="1:23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6"/>
      <c r="L651" s="26"/>
      <c r="M651" s="26"/>
      <c r="N651" s="26"/>
      <c r="O651" s="26"/>
      <c r="P651" s="26"/>
      <c r="Q651" s="26"/>
      <c r="R651" s="26"/>
      <c r="S651" s="22"/>
      <c r="T651" s="22"/>
      <c r="U651" s="22"/>
      <c r="V651" s="22"/>
      <c r="W651" s="22"/>
    </row>
    <row r="652" ht="20.25" spans="1:23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20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3"/>
      <c r="L1212" s="13"/>
      <c r="M1212" s="13"/>
      <c r="N1212" s="13"/>
      <c r="O1212" s="13"/>
      <c r="P1212" s="13"/>
      <c r="Q1212" s="13"/>
      <c r="R1212" s="13"/>
      <c r="S1212" s="22"/>
      <c r="T1212" s="22"/>
    </row>
    <row r="1213" ht="20.25" spans="1:20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3"/>
      <c r="L1213" s="13"/>
      <c r="M1213" s="13"/>
      <c r="N1213" s="13"/>
      <c r="O1213" s="13"/>
      <c r="P1213" s="13"/>
      <c r="Q1213" s="13"/>
      <c r="R1213" s="13"/>
      <c r="S1213" s="22"/>
      <c r="T1213" s="22"/>
    </row>
    <row r="1214" ht="20.25" spans="1:20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3"/>
      <c r="L1214" s="13"/>
      <c r="M1214" s="13"/>
      <c r="N1214" s="13"/>
      <c r="O1214" s="13"/>
      <c r="P1214" s="13"/>
      <c r="Q1214" s="13"/>
      <c r="R1214" s="13"/>
      <c r="S1214" s="22"/>
      <c r="T1214" s="22"/>
    </row>
    <row r="1215" ht="20.25" spans="1:20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3"/>
      <c r="L1215" s="13"/>
      <c r="M1215" s="13"/>
      <c r="N1215" s="13"/>
      <c r="O1215" s="13"/>
      <c r="P1215" s="13"/>
      <c r="Q1215" s="13"/>
      <c r="R1215" s="13"/>
      <c r="S1215" s="22"/>
      <c r="T1215" s="22"/>
    </row>
    <row r="1216" ht="20.25" spans="1:20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3"/>
      <c r="L1216" s="13"/>
      <c r="M1216" s="13"/>
      <c r="N1216" s="13"/>
      <c r="O1216" s="13"/>
      <c r="P1216" s="13"/>
      <c r="Q1216" s="13"/>
      <c r="R1216" s="13"/>
      <c r="S1216" s="22"/>
      <c r="T1216" s="22"/>
    </row>
    <row r="1217" ht="20.25" spans="1:20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3"/>
      <c r="L1217" s="13"/>
      <c r="M1217" s="13"/>
      <c r="N1217" s="13"/>
      <c r="O1217" s="13"/>
      <c r="P1217" s="13"/>
      <c r="Q1217" s="13"/>
      <c r="R1217" s="13"/>
      <c r="S1217" s="22"/>
      <c r="T1217" s="22"/>
    </row>
    <row r="1218" ht="20.25" spans="1:20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3"/>
      <c r="L1218" s="13"/>
      <c r="M1218" s="13"/>
      <c r="N1218" s="13"/>
      <c r="O1218" s="13"/>
      <c r="P1218" s="13"/>
      <c r="Q1218" s="13"/>
      <c r="R1218" s="13"/>
      <c r="S1218" s="22"/>
      <c r="T1218" s="22"/>
    </row>
    <row r="1219" ht="20.25" spans="1:20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3"/>
      <c r="L1219" s="13"/>
      <c r="M1219" s="13"/>
      <c r="N1219" s="13"/>
      <c r="O1219" s="13"/>
      <c r="P1219" s="13"/>
      <c r="Q1219" s="13"/>
      <c r="R1219" s="13"/>
      <c r="S1219" s="22"/>
      <c r="T1219" s="22"/>
    </row>
    <row r="1220" ht="20.25" spans="1:20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3"/>
      <c r="L1220" s="13"/>
      <c r="M1220" s="13"/>
      <c r="N1220" s="13"/>
      <c r="O1220" s="13"/>
      <c r="P1220" s="13"/>
      <c r="Q1220" s="13"/>
      <c r="R1220" s="13"/>
      <c r="S1220" s="22"/>
      <c r="T1220" s="22"/>
    </row>
    <row r="1221" ht="20.25" spans="1:20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3"/>
      <c r="L1221" s="13"/>
      <c r="M1221" s="13"/>
      <c r="N1221" s="13"/>
      <c r="O1221" s="13"/>
      <c r="P1221" s="13"/>
      <c r="Q1221" s="13"/>
      <c r="R1221" s="13"/>
      <c r="S1221" s="22"/>
      <c r="T1221" s="22"/>
    </row>
    <row r="1222" ht="20.25" spans="1:20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3"/>
      <c r="L1222" s="13"/>
      <c r="M1222" s="13"/>
      <c r="N1222" s="13"/>
      <c r="O1222" s="13"/>
      <c r="P1222" s="13"/>
      <c r="Q1222" s="13"/>
      <c r="R1222" s="13"/>
      <c r="S1222" s="22"/>
      <c r="T1222" s="22"/>
    </row>
    <row r="1223" ht="20.25" spans="1:20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3"/>
      <c r="L1223" s="13"/>
      <c r="M1223" s="13"/>
      <c r="N1223" s="13"/>
      <c r="O1223" s="13"/>
      <c r="P1223" s="13"/>
      <c r="Q1223" s="13"/>
      <c r="R1223" s="13"/>
      <c r="S1223" s="22"/>
      <c r="T1223" s="22"/>
    </row>
    <row r="1224" ht="20.25" spans="1:20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3"/>
      <c r="L1224" s="13"/>
      <c r="M1224" s="13"/>
      <c r="N1224" s="13"/>
      <c r="O1224" s="13"/>
      <c r="P1224" s="13"/>
      <c r="Q1224" s="13"/>
      <c r="R1224" s="13"/>
      <c r="S1224" s="22"/>
      <c r="T1224" s="22"/>
    </row>
    <row r="1225" ht="20.25" spans="1:20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3"/>
      <c r="L1225" s="13"/>
      <c r="M1225" s="13"/>
      <c r="N1225" s="13"/>
      <c r="O1225" s="13"/>
      <c r="P1225" s="13"/>
      <c r="Q1225" s="13"/>
      <c r="R1225" s="13"/>
      <c r="S1225" s="22"/>
      <c r="T1225" s="22"/>
    </row>
    <row r="1226" ht="20.25" spans="1:20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3"/>
      <c r="L1226" s="13"/>
      <c r="M1226" s="13"/>
      <c r="N1226" s="13"/>
      <c r="O1226" s="13"/>
      <c r="P1226" s="13"/>
      <c r="Q1226" s="13"/>
      <c r="R1226" s="13"/>
      <c r="S1226" s="22"/>
      <c r="T1226" s="22"/>
    </row>
    <row r="1227" ht="20.25" spans="1:20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3"/>
      <c r="L1227" s="13"/>
      <c r="M1227" s="13"/>
      <c r="N1227" s="13"/>
      <c r="O1227" s="13"/>
      <c r="P1227" s="13"/>
      <c r="Q1227" s="13"/>
      <c r="R1227" s="13"/>
      <c r="S1227" s="22"/>
      <c r="T1227" s="22"/>
    </row>
    <row r="1228" ht="20.25" spans="1:20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3"/>
      <c r="L1228" s="13"/>
      <c r="M1228" s="13"/>
      <c r="N1228" s="13"/>
      <c r="O1228" s="13"/>
      <c r="P1228" s="13"/>
      <c r="Q1228" s="13"/>
      <c r="R1228" s="13"/>
      <c r="S1228" s="22"/>
      <c r="T1228" s="22"/>
    </row>
    <row r="1229" ht="20.25" spans="1:20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3"/>
      <c r="L1229" s="13"/>
      <c r="M1229" s="13"/>
      <c r="N1229" s="13"/>
      <c r="O1229" s="13"/>
      <c r="P1229" s="13"/>
      <c r="Q1229" s="13"/>
      <c r="R1229" s="13"/>
      <c r="S1229" s="22"/>
      <c r="T1229" s="22"/>
    </row>
    <row r="1230" ht="20.25" spans="1:20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3"/>
      <c r="L1230" s="13"/>
      <c r="M1230" s="13"/>
      <c r="N1230" s="13"/>
      <c r="O1230" s="13"/>
      <c r="P1230" s="13"/>
      <c r="Q1230" s="13"/>
      <c r="R1230" s="13"/>
      <c r="S1230" s="22"/>
      <c r="T1230" s="22"/>
    </row>
    <row r="1231" ht="20.25" spans="1:20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3"/>
      <c r="L1231" s="13"/>
      <c r="M1231" s="13"/>
      <c r="N1231" s="13"/>
      <c r="O1231" s="13"/>
      <c r="P1231" s="13"/>
      <c r="Q1231" s="13"/>
      <c r="R1231" s="13"/>
      <c r="S1231" s="22"/>
      <c r="T1231" s="22"/>
    </row>
    <row r="1232" ht="20.25" spans="1:20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3"/>
      <c r="L1232" s="13"/>
      <c r="M1232" s="13"/>
      <c r="N1232" s="13"/>
      <c r="O1232" s="13"/>
      <c r="P1232" s="13"/>
      <c r="Q1232" s="13"/>
      <c r="R1232" s="13"/>
      <c r="S1232" s="22"/>
      <c r="T1232" s="22"/>
    </row>
    <row r="1233" ht="20.25" spans="1:20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3"/>
      <c r="L1233" s="13"/>
      <c r="M1233" s="13"/>
      <c r="N1233" s="13"/>
      <c r="O1233" s="13"/>
      <c r="P1233" s="13"/>
      <c r="Q1233" s="13"/>
      <c r="R1233" s="13"/>
      <c r="S1233" s="22"/>
      <c r="T1233" s="22"/>
    </row>
    <row r="1234" ht="20.25" spans="1:20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3"/>
      <c r="L1234" s="13"/>
      <c r="M1234" s="13"/>
      <c r="N1234" s="13"/>
      <c r="O1234" s="13"/>
      <c r="P1234" s="13"/>
      <c r="Q1234" s="13"/>
      <c r="R1234" s="13"/>
      <c r="S1234" s="22"/>
      <c r="T1234" s="22"/>
    </row>
    <row r="1235" ht="20.25" spans="1:20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3"/>
      <c r="L1235" s="13"/>
      <c r="M1235" s="13"/>
      <c r="N1235" s="13"/>
      <c r="O1235" s="13"/>
      <c r="P1235" s="13"/>
      <c r="Q1235" s="13"/>
      <c r="R1235" s="13"/>
      <c r="S1235" s="22"/>
      <c r="T1235" s="22"/>
    </row>
    <row r="1236" ht="20.25" spans="1:20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3"/>
      <c r="L1236" s="13"/>
      <c r="M1236" s="13"/>
      <c r="N1236" s="13"/>
      <c r="O1236" s="13"/>
      <c r="P1236" s="13"/>
      <c r="Q1236" s="13"/>
      <c r="R1236" s="13"/>
      <c r="S1236" s="22"/>
      <c r="T1236" s="22"/>
    </row>
    <row r="1237" ht="20.25" spans="1:20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3"/>
      <c r="L1237" s="13"/>
      <c r="M1237" s="13"/>
      <c r="N1237" s="13"/>
      <c r="O1237" s="13"/>
      <c r="P1237" s="13"/>
      <c r="Q1237" s="13"/>
      <c r="R1237" s="13"/>
      <c r="S1237" s="22"/>
      <c r="T1237" s="22"/>
    </row>
    <row r="1238" ht="20.25" spans="1:20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3"/>
      <c r="L1238" s="13"/>
      <c r="M1238" s="13"/>
      <c r="N1238" s="13"/>
      <c r="O1238" s="13"/>
      <c r="P1238" s="13"/>
      <c r="Q1238" s="13"/>
      <c r="R1238" s="13"/>
      <c r="S1238" s="22"/>
      <c r="T1238" s="22"/>
    </row>
    <row r="1239" ht="20.25" spans="1:20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3"/>
      <c r="L1239" s="13"/>
      <c r="M1239" s="13"/>
      <c r="N1239" s="13"/>
      <c r="O1239" s="13"/>
      <c r="P1239" s="13"/>
      <c r="Q1239" s="13"/>
      <c r="R1239" s="13"/>
      <c r="S1239" s="22"/>
      <c r="T1239" s="22"/>
    </row>
    <row r="1240" ht="20.25" spans="1:20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3"/>
      <c r="L1240" s="13"/>
      <c r="M1240" s="13"/>
      <c r="N1240" s="13"/>
      <c r="O1240" s="13"/>
      <c r="P1240" s="13"/>
      <c r="Q1240" s="13"/>
      <c r="R1240" s="13"/>
      <c r="S1240" s="22"/>
      <c r="T1240" s="22"/>
    </row>
    <row r="1241" ht="20.25" spans="1:20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3"/>
      <c r="L1241" s="13"/>
      <c r="M1241" s="13"/>
      <c r="N1241" s="13"/>
      <c r="O1241" s="13"/>
      <c r="P1241" s="13"/>
      <c r="Q1241" s="13"/>
      <c r="R1241" s="13"/>
      <c r="S1241" s="22"/>
      <c r="T1241" s="22"/>
    </row>
    <row r="1242" ht="20.25" spans="1:20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3"/>
      <c r="L1242" s="13"/>
      <c r="M1242" s="13"/>
      <c r="N1242" s="13"/>
      <c r="O1242" s="13"/>
      <c r="P1242" s="13"/>
      <c r="Q1242" s="13"/>
      <c r="R1242" s="13"/>
      <c r="S1242" s="22"/>
      <c r="T1242" s="22"/>
    </row>
    <row r="1243" ht="20.25" spans="1:20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3"/>
      <c r="L1243" s="13"/>
      <c r="M1243" s="13"/>
      <c r="N1243" s="13"/>
      <c r="O1243" s="13"/>
      <c r="P1243" s="13"/>
      <c r="Q1243" s="13"/>
      <c r="R1243" s="13"/>
      <c r="S1243" s="22"/>
      <c r="T1243" s="22"/>
    </row>
    <row r="1244" ht="20.25" spans="1:20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3"/>
      <c r="L1244" s="13"/>
      <c r="M1244" s="13"/>
      <c r="N1244" s="13"/>
      <c r="O1244" s="13"/>
      <c r="P1244" s="13"/>
      <c r="Q1244" s="13"/>
      <c r="R1244" s="13"/>
      <c r="S1244" s="22"/>
      <c r="T1244" s="22"/>
    </row>
    <row r="1245" ht="20.25" spans="1:20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3"/>
      <c r="L1245" s="13"/>
      <c r="M1245" s="13"/>
      <c r="N1245" s="13"/>
      <c r="O1245" s="13"/>
      <c r="P1245" s="13"/>
      <c r="Q1245" s="13"/>
      <c r="R1245" s="13"/>
      <c r="S1245" s="22"/>
      <c r="T1245" s="22"/>
    </row>
    <row r="1246" ht="20.25" spans="1:20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3"/>
      <c r="L1246" s="13"/>
      <c r="M1246" s="13"/>
      <c r="N1246" s="13"/>
      <c r="O1246" s="13"/>
      <c r="P1246" s="13"/>
      <c r="Q1246" s="13"/>
      <c r="R1246" s="13"/>
      <c r="S1246" s="22"/>
      <c r="T1246" s="22"/>
    </row>
    <row r="1247" ht="20.25" spans="1:20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3"/>
      <c r="L1247" s="13"/>
      <c r="M1247" s="13"/>
      <c r="N1247" s="13"/>
      <c r="O1247" s="13"/>
      <c r="P1247" s="13"/>
      <c r="Q1247" s="13"/>
      <c r="R1247" s="13"/>
      <c r="S1247" s="22"/>
      <c r="T1247" s="22"/>
    </row>
    <row r="1248" ht="20.25" spans="1:20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3"/>
      <c r="L1248" s="13"/>
      <c r="M1248" s="13"/>
      <c r="N1248" s="13"/>
      <c r="O1248" s="13"/>
      <c r="P1248" s="13"/>
      <c r="Q1248" s="13"/>
      <c r="R1248" s="13"/>
      <c r="S1248" s="22"/>
      <c r="T1248" s="22"/>
    </row>
    <row r="1249" ht="20.25" spans="1:20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3"/>
      <c r="L1249" s="13"/>
      <c r="M1249" s="13"/>
      <c r="N1249" s="13"/>
      <c r="O1249" s="13"/>
      <c r="P1249" s="13"/>
      <c r="Q1249" s="13"/>
      <c r="R1249" s="13"/>
      <c r="S1249" s="22"/>
      <c r="T1249" s="22"/>
    </row>
    <row r="1250" ht="20.25" spans="1:20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3"/>
      <c r="L1250" s="13"/>
      <c r="M1250" s="13"/>
      <c r="N1250" s="13"/>
      <c r="O1250" s="13"/>
      <c r="P1250" s="13"/>
      <c r="Q1250" s="13"/>
      <c r="R1250" s="13"/>
      <c r="S1250" s="22"/>
      <c r="T1250" s="22"/>
    </row>
    <row r="1251" ht="20.25" spans="1:20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3"/>
      <c r="L1251" s="13"/>
      <c r="M1251" s="13"/>
      <c r="N1251" s="13"/>
      <c r="O1251" s="13"/>
      <c r="P1251" s="13"/>
      <c r="Q1251" s="13"/>
      <c r="R1251" s="13"/>
      <c r="S1251" s="22"/>
      <c r="T1251" s="22"/>
    </row>
    <row r="1252" ht="20.25" spans="1:20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3"/>
      <c r="L1252" s="13"/>
      <c r="M1252" s="13"/>
      <c r="N1252" s="13"/>
      <c r="O1252" s="13"/>
      <c r="P1252" s="13"/>
      <c r="Q1252" s="13"/>
      <c r="R1252" s="13"/>
      <c r="S1252" s="22"/>
      <c r="T1252" s="22"/>
    </row>
    <row r="1253" ht="20.25" spans="1:20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3"/>
      <c r="L1253" s="13"/>
      <c r="M1253" s="13"/>
      <c r="N1253" s="13"/>
      <c r="O1253" s="13"/>
      <c r="P1253" s="13"/>
      <c r="Q1253" s="13"/>
      <c r="R1253" s="13"/>
      <c r="S1253" s="22"/>
      <c r="T1253" s="22"/>
    </row>
    <row r="1254" ht="20.25" spans="1:20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3"/>
      <c r="L1254" s="13"/>
      <c r="M1254" s="13"/>
      <c r="N1254" s="13"/>
      <c r="O1254" s="13"/>
      <c r="P1254" s="13"/>
      <c r="Q1254" s="13"/>
      <c r="R1254" s="13"/>
      <c r="S1254" s="22"/>
      <c r="T1254" s="22"/>
    </row>
    <row r="1255" ht="20.25" spans="1:20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3"/>
      <c r="L1255" s="13"/>
      <c r="M1255" s="13"/>
      <c r="N1255" s="13"/>
      <c r="O1255" s="13"/>
      <c r="P1255" s="13"/>
      <c r="Q1255" s="13"/>
      <c r="R1255" s="13"/>
      <c r="S1255" s="22"/>
      <c r="T1255" s="22"/>
    </row>
    <row r="1256" ht="20.25" spans="1:20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3"/>
      <c r="L1256" s="13"/>
      <c r="M1256" s="13"/>
      <c r="N1256" s="13"/>
      <c r="O1256" s="13"/>
      <c r="P1256" s="13"/>
      <c r="Q1256" s="13"/>
      <c r="R1256" s="13"/>
      <c r="S1256" s="22"/>
      <c r="T1256" s="22"/>
    </row>
    <row r="1257" ht="20.25" spans="1:20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3"/>
      <c r="L1257" s="13"/>
      <c r="M1257" s="13"/>
      <c r="N1257" s="13"/>
      <c r="O1257" s="13"/>
      <c r="P1257" s="13"/>
      <c r="Q1257" s="13"/>
      <c r="R1257" s="13"/>
      <c r="S1257" s="22"/>
      <c r="T1257" s="22"/>
    </row>
    <row r="1258" ht="20.25" spans="1:20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3"/>
      <c r="L1258" s="13"/>
      <c r="M1258" s="13"/>
      <c r="N1258" s="13"/>
      <c r="O1258" s="13"/>
      <c r="P1258" s="13"/>
      <c r="Q1258" s="13"/>
      <c r="R1258" s="13"/>
      <c r="S1258" s="22"/>
      <c r="T1258" s="22"/>
    </row>
    <row r="1259" ht="20.25" spans="1:20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3"/>
      <c r="L1259" s="13"/>
      <c r="M1259" s="13"/>
      <c r="N1259" s="13"/>
      <c r="O1259" s="13"/>
      <c r="P1259" s="13"/>
      <c r="Q1259" s="13"/>
      <c r="R1259" s="13"/>
      <c r="S1259" s="22"/>
      <c r="T1259" s="22"/>
    </row>
    <row r="1260" ht="20.25" spans="1:20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3"/>
      <c r="L1260" s="13"/>
      <c r="M1260" s="13"/>
      <c r="N1260" s="13"/>
      <c r="O1260" s="13"/>
      <c r="P1260" s="13"/>
      <c r="Q1260" s="13"/>
      <c r="R1260" s="13"/>
      <c r="S1260" s="22"/>
      <c r="T1260" s="22"/>
    </row>
    <row r="1261" ht="20.25" spans="1:20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3"/>
      <c r="L1261" s="13"/>
      <c r="M1261" s="13"/>
      <c r="N1261" s="13"/>
      <c r="O1261" s="13"/>
      <c r="P1261" s="13"/>
      <c r="Q1261" s="13"/>
      <c r="R1261" s="13"/>
      <c r="S1261" s="22"/>
      <c r="T1261" s="22"/>
    </row>
    <row r="1262" ht="20.25" spans="1:20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3"/>
      <c r="L1262" s="13"/>
      <c r="M1262" s="13"/>
      <c r="N1262" s="13"/>
      <c r="O1262" s="13"/>
      <c r="P1262" s="13"/>
      <c r="Q1262" s="13"/>
      <c r="R1262" s="13"/>
      <c r="S1262" s="22"/>
      <c r="T1262" s="22"/>
    </row>
    <row r="1263" ht="20.25" spans="1:20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3"/>
      <c r="L1263" s="13"/>
      <c r="M1263" s="13"/>
      <c r="N1263" s="13"/>
      <c r="O1263" s="13"/>
      <c r="P1263" s="13"/>
      <c r="Q1263" s="13"/>
      <c r="R1263" s="13"/>
      <c r="S1263" s="22"/>
      <c r="T1263" s="22"/>
    </row>
    <row r="1264" ht="20.25" spans="1:20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3"/>
      <c r="L1264" s="13"/>
      <c r="M1264" s="13"/>
      <c r="N1264" s="13"/>
      <c r="O1264" s="13"/>
      <c r="P1264" s="13"/>
      <c r="Q1264" s="13"/>
      <c r="R1264" s="13"/>
      <c r="S1264" s="22"/>
      <c r="T1264" s="22"/>
    </row>
    <row r="1265" ht="20.25" spans="1:20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3"/>
      <c r="L1265" s="13"/>
      <c r="M1265" s="13"/>
      <c r="N1265" s="13"/>
      <c r="O1265" s="13"/>
      <c r="P1265" s="13"/>
      <c r="Q1265" s="13"/>
      <c r="R1265" s="13"/>
      <c r="S1265" s="22"/>
      <c r="T1265" s="22"/>
    </row>
    <row r="1266" ht="20.25" spans="1:20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3"/>
      <c r="L1266" s="13"/>
      <c r="M1266" s="13"/>
      <c r="N1266" s="13"/>
      <c r="O1266" s="13"/>
      <c r="P1266" s="13"/>
      <c r="Q1266" s="13"/>
      <c r="R1266" s="13"/>
      <c r="S1266" s="22"/>
      <c r="T1266" s="22"/>
    </row>
    <row r="1267" ht="20.25" spans="1:20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3"/>
      <c r="L1267" s="13"/>
      <c r="M1267" s="13"/>
      <c r="N1267" s="13"/>
      <c r="O1267" s="13"/>
      <c r="P1267" s="13"/>
      <c r="Q1267" s="13"/>
      <c r="R1267" s="13"/>
      <c r="S1267" s="22"/>
      <c r="T1267" s="22"/>
    </row>
    <row r="1268" ht="20.25" spans="1:20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3"/>
      <c r="L1268" s="13"/>
      <c r="M1268" s="13"/>
      <c r="N1268" s="13"/>
      <c r="O1268" s="13"/>
      <c r="P1268" s="13"/>
      <c r="Q1268" s="13"/>
      <c r="R1268" s="13"/>
      <c r="S1268" s="22"/>
      <c r="T1268" s="22"/>
    </row>
    <row r="1269" ht="20.25" spans="1:20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3"/>
      <c r="L1269" s="13"/>
      <c r="M1269" s="13"/>
      <c r="N1269" s="13"/>
      <c r="O1269" s="13"/>
      <c r="P1269" s="13"/>
      <c r="Q1269" s="13"/>
      <c r="R1269" s="13"/>
      <c r="S1269" s="22"/>
      <c r="T1269" s="22"/>
    </row>
    <row r="1270" ht="20.25" spans="1:20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3"/>
      <c r="L1270" s="13"/>
      <c r="M1270" s="13"/>
      <c r="N1270" s="13"/>
      <c r="O1270" s="13"/>
      <c r="P1270" s="13"/>
      <c r="Q1270" s="13"/>
      <c r="R1270" s="13"/>
      <c r="S1270" s="22"/>
      <c r="T1270" s="22"/>
    </row>
    <row r="1271" ht="20.25" spans="1:20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3"/>
      <c r="L1271" s="13"/>
      <c r="M1271" s="13"/>
      <c r="N1271" s="13"/>
      <c r="O1271" s="13"/>
      <c r="P1271" s="13"/>
      <c r="Q1271" s="13"/>
      <c r="R1271" s="13"/>
      <c r="S1271" s="22"/>
      <c r="T1271" s="22"/>
    </row>
    <row r="1272" ht="20.25" spans="1:20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3"/>
      <c r="L1272" s="13"/>
      <c r="M1272" s="13"/>
      <c r="N1272" s="13"/>
      <c r="O1272" s="13"/>
      <c r="P1272" s="13"/>
      <c r="Q1272" s="13"/>
      <c r="R1272" s="13"/>
      <c r="S1272" s="22"/>
      <c r="T1272" s="22"/>
    </row>
    <row r="1273" ht="20.25" spans="1:20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3"/>
      <c r="L1273" s="13"/>
      <c r="M1273" s="13"/>
      <c r="N1273" s="13"/>
      <c r="O1273" s="13"/>
      <c r="P1273" s="13"/>
      <c r="Q1273" s="13"/>
      <c r="R1273" s="13"/>
      <c r="S1273" s="22"/>
      <c r="T1273" s="22"/>
    </row>
    <row r="1274" ht="20.25" spans="1:20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3"/>
      <c r="L1274" s="13"/>
      <c r="M1274" s="13"/>
      <c r="N1274" s="13"/>
      <c r="O1274" s="13"/>
      <c r="P1274" s="13"/>
      <c r="Q1274" s="13"/>
      <c r="R1274" s="13"/>
      <c r="S1274" s="22"/>
      <c r="T1274" s="22"/>
    </row>
    <row r="1275" ht="20.25" spans="1:20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3"/>
      <c r="L1275" s="13"/>
      <c r="M1275" s="13"/>
      <c r="N1275" s="13"/>
      <c r="O1275" s="13"/>
      <c r="P1275" s="13"/>
      <c r="Q1275" s="13"/>
      <c r="R1275" s="13"/>
      <c r="S1275" s="22"/>
      <c r="T1275" s="22"/>
    </row>
    <row r="1276" ht="20.25" spans="1:20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3"/>
      <c r="L1276" s="13"/>
      <c r="M1276" s="13"/>
      <c r="N1276" s="13"/>
      <c r="O1276" s="13"/>
      <c r="P1276" s="13"/>
      <c r="Q1276" s="13"/>
      <c r="R1276" s="13"/>
      <c r="S1276" s="22"/>
      <c r="T1276" s="22"/>
    </row>
    <row r="1277" ht="20.25" spans="1:20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3"/>
      <c r="L1277" s="13"/>
      <c r="M1277" s="13"/>
      <c r="N1277" s="13"/>
      <c r="O1277" s="13"/>
      <c r="P1277" s="13"/>
      <c r="Q1277" s="13"/>
      <c r="R1277" s="13"/>
      <c r="S1277" s="22"/>
      <c r="T1277" s="22"/>
    </row>
    <row r="1278" ht="20.25" spans="1:20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3"/>
      <c r="L1278" s="13"/>
      <c r="M1278" s="13"/>
      <c r="N1278" s="13"/>
      <c r="O1278" s="13"/>
      <c r="P1278" s="13"/>
      <c r="Q1278" s="13"/>
      <c r="R1278" s="13"/>
      <c r="S1278" s="22"/>
      <c r="T1278" s="22"/>
    </row>
    <row r="1279" ht="20.25" spans="1:20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3"/>
      <c r="L1279" s="13"/>
      <c r="M1279" s="13"/>
      <c r="N1279" s="13"/>
      <c r="O1279" s="13"/>
      <c r="P1279" s="13"/>
      <c r="Q1279" s="13"/>
      <c r="R1279" s="13"/>
      <c r="S1279" s="22"/>
      <c r="T1279" s="22"/>
    </row>
    <row r="1280" ht="20.25" spans="1:20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3"/>
      <c r="L1280" s="13"/>
      <c r="M1280" s="13"/>
      <c r="N1280" s="13"/>
      <c r="O1280" s="13"/>
      <c r="P1280" s="13"/>
      <c r="Q1280" s="13"/>
      <c r="R1280" s="13"/>
      <c r="S1280" s="22"/>
      <c r="T1280" s="22"/>
    </row>
    <row r="1281" ht="20.25" spans="1:20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3"/>
      <c r="L1281" s="13"/>
      <c r="M1281" s="13"/>
      <c r="N1281" s="13"/>
      <c r="O1281" s="13"/>
      <c r="P1281" s="13"/>
      <c r="Q1281" s="13"/>
      <c r="R1281" s="13"/>
      <c r="S1281" s="22"/>
      <c r="T1281" s="22"/>
    </row>
    <row r="1282" ht="20.25" spans="1:20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3"/>
      <c r="L1282" s="13"/>
      <c r="M1282" s="13"/>
      <c r="N1282" s="13"/>
      <c r="O1282" s="13"/>
      <c r="P1282" s="13"/>
      <c r="Q1282" s="13"/>
      <c r="R1282" s="13"/>
      <c r="S1282" s="22"/>
      <c r="T1282" s="22"/>
    </row>
    <row r="1283" ht="20.25" spans="1:20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3"/>
      <c r="L1283" s="13"/>
      <c r="M1283" s="13"/>
      <c r="N1283" s="13"/>
      <c r="O1283" s="13"/>
      <c r="P1283" s="13"/>
      <c r="Q1283" s="13"/>
      <c r="R1283" s="13"/>
      <c r="S1283" s="22"/>
      <c r="T1283" s="22"/>
    </row>
    <row r="1284" ht="20.25" spans="1:20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3"/>
      <c r="L1284" s="13"/>
      <c r="M1284" s="13"/>
      <c r="N1284" s="13"/>
      <c r="O1284" s="13"/>
      <c r="P1284" s="13"/>
      <c r="Q1284" s="13"/>
      <c r="R1284" s="13"/>
      <c r="S1284" s="22"/>
      <c r="T1284" s="22"/>
    </row>
    <row r="1285" ht="20.25" spans="1:20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3"/>
      <c r="L1285" s="13"/>
      <c r="M1285" s="13"/>
      <c r="N1285" s="13"/>
      <c r="O1285" s="13"/>
      <c r="P1285" s="13"/>
      <c r="Q1285" s="13"/>
      <c r="R1285" s="13"/>
      <c r="S1285" s="22"/>
      <c r="T1285" s="22"/>
    </row>
    <row r="1286" ht="20.25" spans="1:20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3"/>
      <c r="L1286" s="13"/>
      <c r="M1286" s="13"/>
      <c r="N1286" s="13"/>
      <c r="O1286" s="13"/>
      <c r="P1286" s="13"/>
      <c r="Q1286" s="13"/>
      <c r="R1286" s="13"/>
      <c r="S1286" s="22"/>
      <c r="T1286" s="22"/>
    </row>
    <row r="1287" ht="20.25" spans="1:20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3"/>
      <c r="L1287" s="13"/>
      <c r="M1287" s="13"/>
      <c r="N1287" s="13"/>
      <c r="O1287" s="13"/>
      <c r="P1287" s="13"/>
      <c r="Q1287" s="13"/>
      <c r="R1287" s="13"/>
      <c r="S1287" s="22"/>
      <c r="T1287" s="22"/>
    </row>
    <row r="1288" ht="20.25" spans="1:20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3"/>
      <c r="L1288" s="13"/>
      <c r="M1288" s="13"/>
      <c r="N1288" s="13"/>
      <c r="O1288" s="13"/>
      <c r="P1288" s="13"/>
      <c r="Q1288" s="13"/>
      <c r="R1288" s="13"/>
      <c r="S1288" s="22"/>
      <c r="T1288" s="22"/>
    </row>
    <row r="1289" ht="20.25" spans="1:20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3"/>
      <c r="L1289" s="13"/>
      <c r="M1289" s="13"/>
      <c r="N1289" s="13"/>
      <c r="O1289" s="13"/>
      <c r="P1289" s="13"/>
      <c r="Q1289" s="13"/>
      <c r="R1289" s="13"/>
      <c r="S1289" s="22"/>
      <c r="T1289" s="22"/>
    </row>
    <row r="1290" ht="20.25" spans="1:20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3"/>
      <c r="L1290" s="13"/>
      <c r="M1290" s="13"/>
      <c r="N1290" s="13"/>
      <c r="O1290" s="13"/>
      <c r="P1290" s="13"/>
      <c r="Q1290" s="13"/>
      <c r="R1290" s="13"/>
      <c r="S1290" s="22"/>
      <c r="T1290" s="22"/>
    </row>
    <row r="1291" ht="20.25" spans="1:20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3"/>
      <c r="L1291" s="13"/>
      <c r="M1291" s="13"/>
      <c r="N1291" s="13"/>
      <c r="O1291" s="13"/>
      <c r="P1291" s="13"/>
      <c r="Q1291" s="13"/>
      <c r="R1291" s="13"/>
      <c r="S1291" s="22"/>
      <c r="T1291" s="22"/>
    </row>
    <row r="1292" ht="20.25" spans="1:20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3"/>
      <c r="L1292" s="13"/>
      <c r="M1292" s="13"/>
      <c r="N1292" s="13"/>
      <c r="O1292" s="13"/>
      <c r="P1292" s="13"/>
      <c r="Q1292" s="13"/>
      <c r="R1292" s="13"/>
      <c r="S1292" s="22"/>
      <c r="T1292" s="22"/>
    </row>
    <row r="1293" ht="20.25" spans="1:20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3"/>
      <c r="L1293" s="13"/>
      <c r="M1293" s="13"/>
      <c r="N1293" s="13"/>
      <c r="O1293" s="13"/>
      <c r="P1293" s="13"/>
      <c r="Q1293" s="13"/>
      <c r="R1293" s="13"/>
      <c r="S1293" s="22"/>
      <c r="T1293" s="22"/>
    </row>
    <row r="1294" ht="20.25" spans="1:20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3"/>
      <c r="L1294" s="13"/>
      <c r="M1294" s="13"/>
      <c r="N1294" s="13"/>
      <c r="O1294" s="13"/>
      <c r="P1294" s="13"/>
      <c r="Q1294" s="13"/>
      <c r="R1294" s="13"/>
      <c r="S1294" s="22"/>
      <c r="T1294" s="22"/>
    </row>
    <row r="1295" ht="20.25" spans="1:20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3"/>
      <c r="L1295" s="13"/>
      <c r="M1295" s="13"/>
      <c r="N1295" s="13"/>
      <c r="O1295" s="13"/>
      <c r="P1295" s="13"/>
      <c r="Q1295" s="13"/>
      <c r="R1295" s="13"/>
      <c r="S1295" s="22"/>
      <c r="T1295" s="22"/>
    </row>
    <row r="1296" ht="20.25" spans="1:20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3"/>
      <c r="L1296" s="13"/>
      <c r="M1296" s="13"/>
      <c r="N1296" s="13"/>
      <c r="O1296" s="13"/>
      <c r="P1296" s="13"/>
      <c r="Q1296" s="13"/>
      <c r="R1296" s="13"/>
      <c r="S1296" s="22"/>
      <c r="T1296" s="22"/>
    </row>
    <row r="1297" ht="20.25" spans="1:20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3"/>
      <c r="L1297" s="13"/>
      <c r="M1297" s="13"/>
      <c r="N1297" s="13"/>
      <c r="O1297" s="13"/>
      <c r="P1297" s="13"/>
      <c r="Q1297" s="13"/>
      <c r="R1297" s="13"/>
      <c r="S1297" s="22"/>
      <c r="T1297" s="22"/>
    </row>
    <row r="1298" ht="20.25" spans="1:20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3"/>
      <c r="L1298" s="13"/>
      <c r="M1298" s="13"/>
      <c r="N1298" s="13"/>
      <c r="O1298" s="13"/>
      <c r="P1298" s="13"/>
      <c r="Q1298" s="13"/>
      <c r="R1298" s="13"/>
      <c r="S1298" s="22"/>
      <c r="T1298" s="22"/>
    </row>
    <row r="1299" ht="20.25" spans="1:20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3"/>
      <c r="L1299" s="13"/>
      <c r="M1299" s="13"/>
      <c r="N1299" s="13"/>
      <c r="O1299" s="13"/>
      <c r="P1299" s="13"/>
      <c r="Q1299" s="13"/>
      <c r="R1299" s="13"/>
      <c r="S1299" s="22"/>
      <c r="T1299" s="22"/>
    </row>
    <row r="1300" ht="20.25" spans="1:20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3"/>
      <c r="L1300" s="13"/>
      <c r="M1300" s="13"/>
      <c r="N1300" s="13"/>
      <c r="O1300" s="13"/>
      <c r="P1300" s="13"/>
      <c r="Q1300" s="13"/>
      <c r="R1300" s="13"/>
      <c r="S1300" s="22"/>
      <c r="T1300" s="22"/>
    </row>
    <row r="1301" ht="20.25" spans="1:20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3"/>
      <c r="L1301" s="13"/>
      <c r="M1301" s="13"/>
      <c r="N1301" s="13"/>
      <c r="O1301" s="13"/>
      <c r="P1301" s="13"/>
      <c r="Q1301" s="13"/>
      <c r="R1301" s="13"/>
      <c r="S1301" s="22"/>
      <c r="T1301" s="22"/>
    </row>
    <row r="1302" ht="20.25" spans="1:20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3"/>
      <c r="L1302" s="13"/>
      <c r="M1302" s="13"/>
      <c r="N1302" s="13"/>
      <c r="O1302" s="13"/>
      <c r="P1302" s="13"/>
      <c r="Q1302" s="13"/>
      <c r="R1302" s="13"/>
      <c r="S1302" s="22"/>
      <c r="T1302" s="22"/>
    </row>
    <row r="1303" ht="20.25" spans="1:20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3"/>
      <c r="L1303" s="13"/>
      <c r="M1303" s="13"/>
      <c r="N1303" s="13"/>
      <c r="O1303" s="13"/>
      <c r="P1303" s="13"/>
      <c r="Q1303" s="13"/>
      <c r="R1303" s="13"/>
      <c r="S1303" s="22"/>
      <c r="T1303" s="22"/>
    </row>
    <row r="1304" ht="20.25" spans="1:20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3"/>
      <c r="L1304" s="13"/>
      <c r="M1304" s="13"/>
      <c r="N1304" s="13"/>
      <c r="O1304" s="13"/>
      <c r="P1304" s="13"/>
      <c r="Q1304" s="13"/>
      <c r="R1304" s="13"/>
      <c r="S1304" s="22"/>
      <c r="T1304" s="22"/>
    </row>
    <row r="1305" ht="20.25" spans="1:20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3"/>
      <c r="L1305" s="13"/>
      <c r="M1305" s="13"/>
      <c r="N1305" s="13"/>
      <c r="O1305" s="13"/>
      <c r="P1305" s="13"/>
      <c r="Q1305" s="13"/>
      <c r="R1305" s="13"/>
      <c r="S1305" s="22"/>
      <c r="T1305" s="22"/>
    </row>
    <row r="1306" ht="20.25" spans="1:20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3"/>
      <c r="L1306" s="13"/>
      <c r="M1306" s="13"/>
      <c r="N1306" s="13"/>
      <c r="O1306" s="13"/>
      <c r="P1306" s="13"/>
      <c r="Q1306" s="13"/>
      <c r="R1306" s="13"/>
      <c r="S1306" s="22"/>
      <c r="T1306" s="22"/>
    </row>
    <row r="1307" ht="20.25" spans="1:20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3"/>
      <c r="L1307" s="13"/>
      <c r="M1307" s="13"/>
      <c r="N1307" s="13"/>
      <c r="O1307" s="13"/>
      <c r="P1307" s="13"/>
      <c r="Q1307" s="13"/>
      <c r="R1307" s="13"/>
      <c r="S1307" s="22"/>
      <c r="T1307" s="22"/>
    </row>
    <row r="1308" ht="20.25" spans="1:20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3"/>
      <c r="L1308" s="13"/>
      <c r="M1308" s="13"/>
      <c r="N1308" s="13"/>
      <c r="O1308" s="13"/>
      <c r="P1308" s="13"/>
      <c r="Q1308" s="13"/>
      <c r="R1308" s="13"/>
      <c r="S1308" s="22"/>
      <c r="T1308" s="22"/>
    </row>
    <row r="1309" ht="20.25" spans="1:20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3"/>
      <c r="L1309" s="13"/>
      <c r="M1309" s="13"/>
      <c r="N1309" s="13"/>
      <c r="O1309" s="13"/>
      <c r="P1309" s="13"/>
      <c r="Q1309" s="13"/>
      <c r="R1309" s="13"/>
      <c r="S1309" s="22"/>
      <c r="T1309" s="22"/>
    </row>
    <row r="1310" ht="20.25" spans="1:20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3"/>
      <c r="L1310" s="13"/>
      <c r="M1310" s="13"/>
      <c r="N1310" s="13"/>
      <c r="O1310" s="13"/>
      <c r="P1310" s="13"/>
      <c r="Q1310" s="13"/>
      <c r="R1310" s="13"/>
      <c r="S1310" s="22"/>
      <c r="T1310" s="22"/>
    </row>
    <row r="1311" ht="20.25" spans="1:20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3"/>
      <c r="L1311" s="13"/>
      <c r="M1311" s="13"/>
      <c r="N1311" s="13"/>
      <c r="O1311" s="13"/>
      <c r="P1311" s="13"/>
      <c r="Q1311" s="13"/>
      <c r="R1311" s="13"/>
      <c r="S1311" s="22"/>
      <c r="T1311" s="22"/>
    </row>
    <row r="1312" ht="20.25" spans="1:20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3"/>
      <c r="L1312" s="13"/>
      <c r="M1312" s="13"/>
      <c r="N1312" s="13"/>
      <c r="O1312" s="13"/>
      <c r="P1312" s="13"/>
      <c r="Q1312" s="13"/>
      <c r="R1312" s="13"/>
      <c r="S1312" s="22"/>
      <c r="T1312" s="22"/>
    </row>
    <row r="1313" ht="20.25" spans="1:20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3"/>
      <c r="L1313" s="13"/>
      <c r="M1313" s="13"/>
      <c r="N1313" s="13"/>
      <c r="O1313" s="13"/>
      <c r="P1313" s="13"/>
      <c r="Q1313" s="13"/>
      <c r="R1313" s="13"/>
      <c r="S1313" s="22"/>
      <c r="T1313" s="22"/>
    </row>
    <row r="1314" ht="20.25" spans="1:20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3"/>
      <c r="L1314" s="13"/>
      <c r="M1314" s="13"/>
      <c r="N1314" s="13"/>
      <c r="O1314" s="13"/>
      <c r="P1314" s="13"/>
      <c r="Q1314" s="13"/>
      <c r="R1314" s="13"/>
      <c r="S1314" s="22"/>
      <c r="T1314" s="22"/>
    </row>
    <row r="1315" ht="20.25" spans="1:20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3"/>
      <c r="L1315" s="13"/>
      <c r="M1315" s="13"/>
      <c r="N1315" s="13"/>
      <c r="O1315" s="13"/>
      <c r="P1315" s="13"/>
      <c r="Q1315" s="13"/>
      <c r="R1315" s="13"/>
      <c r="S1315" s="22"/>
      <c r="T1315" s="22"/>
    </row>
    <row r="1316" ht="20.25" spans="1:20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3"/>
      <c r="L1316" s="13"/>
      <c r="M1316" s="13"/>
      <c r="N1316" s="13"/>
      <c r="O1316" s="13"/>
      <c r="P1316" s="13"/>
      <c r="Q1316" s="13"/>
      <c r="R1316" s="13"/>
      <c r="S1316" s="22"/>
      <c r="T1316" s="22"/>
    </row>
    <row r="1317" ht="20.25" spans="1:20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3"/>
      <c r="L1317" s="13"/>
      <c r="M1317" s="13"/>
      <c r="N1317" s="13"/>
      <c r="O1317" s="13"/>
      <c r="P1317" s="13"/>
      <c r="Q1317" s="13"/>
      <c r="R1317" s="13"/>
      <c r="S1317" s="22"/>
      <c r="T1317" s="22"/>
    </row>
    <row r="1318" ht="20.25" spans="1:20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3"/>
      <c r="L1318" s="13"/>
      <c r="M1318" s="13"/>
      <c r="N1318" s="13"/>
      <c r="O1318" s="13"/>
      <c r="P1318" s="13"/>
      <c r="Q1318" s="13"/>
      <c r="R1318" s="13"/>
      <c r="S1318" s="22"/>
      <c r="T1318" s="22"/>
    </row>
    <row r="1319" ht="20.25" spans="1:20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3"/>
      <c r="L1319" s="13"/>
      <c r="M1319" s="13"/>
      <c r="N1319" s="13"/>
      <c r="O1319" s="13"/>
      <c r="P1319" s="13"/>
      <c r="Q1319" s="13"/>
      <c r="R1319" s="13"/>
      <c r="S1319" s="22"/>
      <c r="T1319" s="22"/>
    </row>
    <row r="1320" ht="20.25" spans="1:20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3"/>
      <c r="L1320" s="13"/>
      <c r="M1320" s="13"/>
      <c r="N1320" s="13"/>
      <c r="O1320" s="13"/>
      <c r="P1320" s="13"/>
      <c r="Q1320" s="13"/>
      <c r="R1320" s="13"/>
      <c r="S1320" s="22"/>
      <c r="T1320" s="22"/>
    </row>
    <row r="1321" ht="20.25" spans="1:20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3"/>
      <c r="L1321" s="13"/>
      <c r="M1321" s="13"/>
      <c r="N1321" s="13"/>
      <c r="O1321" s="13"/>
      <c r="P1321" s="13"/>
      <c r="Q1321" s="13"/>
      <c r="R1321" s="13"/>
      <c r="S1321" s="22"/>
      <c r="T1321" s="22"/>
    </row>
    <row r="1322" ht="20.25" spans="1:20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3"/>
      <c r="L1322" s="13"/>
      <c r="M1322" s="13"/>
      <c r="N1322" s="13"/>
      <c r="O1322" s="13"/>
      <c r="P1322" s="13"/>
      <c r="Q1322" s="13"/>
      <c r="R1322" s="13"/>
      <c r="S1322" s="22"/>
      <c r="T1322" s="22"/>
    </row>
    <row r="1323" ht="20.25" spans="1:20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3"/>
      <c r="L1323" s="13"/>
      <c r="M1323" s="13"/>
      <c r="N1323" s="13"/>
      <c r="O1323" s="13"/>
      <c r="P1323" s="13"/>
      <c r="Q1323" s="13"/>
      <c r="R1323" s="13"/>
      <c r="S1323" s="22"/>
      <c r="T1323" s="22"/>
    </row>
    <row r="1324" ht="20.25" spans="1:20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3"/>
      <c r="L1324" s="13"/>
      <c r="M1324" s="13"/>
      <c r="N1324" s="13"/>
      <c r="O1324" s="13"/>
      <c r="P1324" s="13"/>
      <c r="Q1324" s="13"/>
      <c r="R1324" s="13"/>
      <c r="S1324" s="22"/>
      <c r="T1324" s="22"/>
    </row>
    <row r="1325" ht="20.25" spans="1:20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3"/>
      <c r="L1325" s="13"/>
      <c r="M1325" s="13"/>
      <c r="N1325" s="13"/>
      <c r="O1325" s="13"/>
      <c r="P1325" s="13"/>
      <c r="Q1325" s="13"/>
      <c r="R1325" s="13"/>
      <c r="S1325" s="22"/>
      <c r="T1325" s="22"/>
    </row>
    <row r="1326" ht="20.25" spans="1:20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3"/>
      <c r="L1326" s="13"/>
      <c r="M1326" s="13"/>
      <c r="N1326" s="13"/>
      <c r="O1326" s="13"/>
      <c r="P1326" s="13"/>
      <c r="Q1326" s="13"/>
      <c r="R1326" s="13"/>
      <c r="S1326" s="22"/>
      <c r="T1326" s="22"/>
    </row>
    <row r="1327" ht="20.25" spans="1:20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3"/>
      <c r="L1327" s="13"/>
      <c r="M1327" s="13"/>
      <c r="N1327" s="13"/>
      <c r="O1327" s="13"/>
      <c r="P1327" s="13"/>
      <c r="Q1327" s="13"/>
      <c r="R1327" s="13"/>
      <c r="S1327" s="22"/>
      <c r="T1327" s="22"/>
    </row>
    <row r="1328" ht="20.25" spans="1:20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3"/>
      <c r="L1328" s="13"/>
      <c r="M1328" s="13"/>
      <c r="N1328" s="13"/>
      <c r="O1328" s="13"/>
      <c r="P1328" s="13"/>
      <c r="Q1328" s="13"/>
      <c r="R1328" s="13"/>
      <c r="S1328" s="22"/>
      <c r="T1328" s="22"/>
    </row>
    <row r="1329" ht="20.25" spans="1:20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3"/>
      <c r="L1329" s="13"/>
      <c r="M1329" s="13"/>
      <c r="N1329" s="13"/>
      <c r="O1329" s="13"/>
      <c r="P1329" s="13"/>
      <c r="Q1329" s="13"/>
      <c r="R1329" s="13"/>
      <c r="S1329" s="22"/>
      <c r="T1329" s="22"/>
    </row>
    <row r="1330" ht="20.25" spans="1:20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3"/>
      <c r="L1330" s="13"/>
      <c r="M1330" s="13"/>
      <c r="N1330" s="13"/>
      <c r="O1330" s="13"/>
      <c r="P1330" s="13"/>
      <c r="Q1330" s="13"/>
      <c r="R1330" s="13"/>
      <c r="S1330" s="22"/>
      <c r="T1330" s="22"/>
    </row>
    <row r="1331" ht="20.25" spans="1:20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3"/>
      <c r="L1331" s="13"/>
      <c r="M1331" s="13"/>
      <c r="N1331" s="13"/>
      <c r="O1331" s="13"/>
      <c r="P1331" s="13"/>
      <c r="Q1331" s="13"/>
      <c r="R1331" s="13"/>
      <c r="S1331" s="22"/>
      <c r="T1331" s="22"/>
    </row>
    <row r="1332" ht="20.25" spans="1:20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3"/>
      <c r="L1332" s="13"/>
      <c r="M1332" s="13"/>
      <c r="N1332" s="13"/>
      <c r="O1332" s="13"/>
      <c r="P1332" s="13"/>
      <c r="Q1332" s="13"/>
      <c r="R1332" s="13"/>
      <c r="S1332" s="22"/>
      <c r="T1332" s="22"/>
    </row>
    <row r="1333" ht="20.25" spans="1:20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3"/>
      <c r="L1333" s="13"/>
      <c r="M1333" s="13"/>
      <c r="N1333" s="13"/>
      <c r="O1333" s="13"/>
      <c r="P1333" s="13"/>
      <c r="Q1333" s="13"/>
      <c r="R1333" s="13"/>
      <c r="S1333" s="22"/>
      <c r="T1333" s="22"/>
    </row>
    <row r="1334" ht="20.25" spans="1:20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3"/>
      <c r="L1334" s="13"/>
      <c r="M1334" s="13"/>
      <c r="N1334" s="13"/>
      <c r="O1334" s="13"/>
      <c r="P1334" s="13"/>
      <c r="Q1334" s="13"/>
      <c r="R1334" s="13"/>
      <c r="S1334" s="22"/>
      <c r="T1334" s="22"/>
    </row>
    <row r="1335" ht="20.25" spans="1:20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3"/>
      <c r="L1335" s="13"/>
      <c r="M1335" s="13"/>
      <c r="N1335" s="13"/>
      <c r="O1335" s="13"/>
      <c r="P1335" s="13"/>
      <c r="Q1335" s="13"/>
      <c r="R1335" s="13"/>
      <c r="S1335" s="22"/>
      <c r="T1335" s="22"/>
    </row>
    <row r="1336" ht="20.25" spans="1:20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3"/>
      <c r="L1336" s="13"/>
      <c r="M1336" s="13"/>
      <c r="N1336" s="13"/>
      <c r="O1336" s="13"/>
      <c r="P1336" s="13"/>
      <c r="Q1336" s="13"/>
      <c r="R1336" s="13"/>
      <c r="S1336" s="22"/>
      <c r="T1336" s="22"/>
    </row>
    <row r="1337" ht="20.25" spans="1:20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3"/>
      <c r="L1337" s="13"/>
      <c r="M1337" s="13"/>
      <c r="N1337" s="13"/>
      <c r="O1337" s="13"/>
      <c r="P1337" s="13"/>
      <c r="Q1337" s="13"/>
      <c r="R1337" s="13"/>
      <c r="S1337" s="22"/>
      <c r="T1337" s="22"/>
    </row>
    <row r="1338" ht="20.25" spans="1:20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3"/>
      <c r="L1338" s="13"/>
      <c r="M1338" s="13"/>
      <c r="N1338" s="13"/>
      <c r="O1338" s="13"/>
      <c r="P1338" s="13"/>
      <c r="Q1338" s="13"/>
      <c r="R1338" s="13"/>
      <c r="S1338" s="22"/>
      <c r="T1338" s="22"/>
    </row>
    <row r="1339" ht="20.25" spans="1:20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3"/>
      <c r="L1339" s="13"/>
      <c r="M1339" s="13"/>
      <c r="N1339" s="13"/>
      <c r="O1339" s="13"/>
      <c r="P1339" s="13"/>
      <c r="Q1339" s="13"/>
      <c r="R1339" s="13"/>
      <c r="S1339" s="22"/>
      <c r="T1339" s="22"/>
    </row>
    <row r="1340" ht="20.25" spans="1:20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3"/>
      <c r="L1340" s="13"/>
      <c r="M1340" s="13"/>
      <c r="N1340" s="13"/>
      <c r="O1340" s="13"/>
      <c r="P1340" s="13"/>
      <c r="Q1340" s="13"/>
      <c r="R1340" s="13"/>
      <c r="S1340" s="22"/>
      <c r="T1340" s="22"/>
    </row>
    <row r="1341" ht="20.25" spans="1:20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3"/>
      <c r="L1341" s="13"/>
      <c r="M1341" s="13"/>
      <c r="N1341" s="13"/>
      <c r="O1341" s="13"/>
      <c r="P1341" s="13"/>
      <c r="Q1341" s="13"/>
      <c r="R1341" s="13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122</v>
      </c>
      <c r="B1" s="2"/>
      <c r="C1" s="2"/>
      <c r="D1" s="2"/>
      <c r="E1" s="2"/>
      <c r="F1" s="2"/>
      <c r="G1" s="2"/>
      <c r="H1" s="2"/>
      <c r="I1" s="2"/>
      <c r="J1" s="2"/>
      <c r="K1" s="10" t="s">
        <v>199</v>
      </c>
      <c r="L1" s="11"/>
      <c r="M1" s="11"/>
      <c r="N1" s="11"/>
      <c r="O1" s="11"/>
      <c r="P1" s="11"/>
      <c r="Q1" s="11"/>
      <c r="R1" s="15"/>
    </row>
    <row r="2" ht="45" spans="1:18">
      <c r="A2" s="3" t="s">
        <v>124</v>
      </c>
      <c r="B2" s="4" t="s">
        <v>125</v>
      </c>
      <c r="C2" s="4" t="s">
        <v>126</v>
      </c>
      <c r="D2" s="4" t="s">
        <v>127</v>
      </c>
      <c r="E2" s="4" t="s">
        <v>128</v>
      </c>
      <c r="F2" s="4" t="s">
        <v>129</v>
      </c>
      <c r="G2" s="4" t="s">
        <v>130</v>
      </c>
      <c r="H2" s="4" t="s">
        <v>131</v>
      </c>
      <c r="I2" s="4" t="s">
        <v>132</v>
      </c>
      <c r="J2" s="4" t="s">
        <v>133</v>
      </c>
      <c r="K2" s="12" t="s">
        <v>134</v>
      </c>
      <c r="L2" s="12" t="s">
        <v>135</v>
      </c>
      <c r="M2" s="12" t="s">
        <v>136</v>
      </c>
      <c r="N2" s="12" t="s">
        <v>137</v>
      </c>
      <c r="O2" s="12" t="s">
        <v>138</v>
      </c>
      <c r="P2" s="12" t="s">
        <v>139</v>
      </c>
      <c r="Q2" s="12" t="s">
        <v>140</v>
      </c>
      <c r="R2" s="12" t="s">
        <v>141</v>
      </c>
    </row>
    <row r="3" ht="20.25" spans="1:18">
      <c r="A3" s="5" t="s">
        <v>200</v>
      </c>
      <c r="B3" s="5" t="s">
        <v>201</v>
      </c>
      <c r="C3" s="5">
        <v>2119.645</v>
      </c>
      <c r="D3" s="5">
        <v>2274.328</v>
      </c>
      <c r="E3" s="5">
        <v>1</v>
      </c>
      <c r="F3" s="6">
        <v>0</v>
      </c>
      <c r="G3" s="6">
        <v>0</v>
      </c>
      <c r="H3" s="6">
        <v>1</v>
      </c>
      <c r="I3" s="6">
        <v>0.03</v>
      </c>
      <c r="J3" s="6">
        <v>6.829</v>
      </c>
      <c r="K3" s="13">
        <v>3</v>
      </c>
      <c r="L3" s="13">
        <v>2</v>
      </c>
      <c r="M3" s="13">
        <v>-1</v>
      </c>
      <c r="N3" s="13">
        <v>1</v>
      </c>
      <c r="O3" s="13">
        <v>0</v>
      </c>
      <c r="P3" s="13">
        <v>0.37</v>
      </c>
      <c r="Q3" s="13">
        <v>0</v>
      </c>
      <c r="R3" s="13">
        <v>0</v>
      </c>
    </row>
    <row r="4" ht="20.25" spans="1:18">
      <c r="A4" s="7" t="s">
        <v>202</v>
      </c>
      <c r="B4" s="7" t="s">
        <v>203</v>
      </c>
      <c r="C4" s="7">
        <v>9113.667</v>
      </c>
      <c r="D4" s="7">
        <v>11983.245</v>
      </c>
      <c r="E4" s="7">
        <v>0</v>
      </c>
      <c r="F4" s="7">
        <v>0</v>
      </c>
      <c r="G4" s="7">
        <v>0</v>
      </c>
      <c r="H4" s="7">
        <v>1</v>
      </c>
      <c r="I4" s="9">
        <v>12.397</v>
      </c>
      <c r="J4" s="9">
        <v>33.375</v>
      </c>
      <c r="K4" s="13">
        <v>4</v>
      </c>
      <c r="L4" s="13">
        <v>2</v>
      </c>
      <c r="M4" s="13">
        <v>-1</v>
      </c>
      <c r="N4" s="13">
        <v>1</v>
      </c>
      <c r="O4" s="13">
        <v>0</v>
      </c>
      <c r="P4" s="13">
        <v>20.617</v>
      </c>
      <c r="Q4" s="13">
        <v>0</v>
      </c>
      <c r="R4" s="13">
        <v>0</v>
      </c>
    </row>
    <row r="5" ht="20.25" spans="1:18">
      <c r="A5" s="7" t="s">
        <v>204</v>
      </c>
      <c r="B5" s="7" t="s">
        <v>205</v>
      </c>
      <c r="C5" s="7">
        <v>20477.926</v>
      </c>
      <c r="D5" s="7">
        <v>21594.9</v>
      </c>
      <c r="E5" s="7">
        <v>0</v>
      </c>
      <c r="F5" s="7">
        <v>0</v>
      </c>
      <c r="G5" s="7">
        <v>0</v>
      </c>
      <c r="H5" s="7">
        <v>1</v>
      </c>
      <c r="I5" s="9">
        <v>1.864</v>
      </c>
      <c r="J5" s="9">
        <v>6.94</v>
      </c>
      <c r="K5" s="13">
        <v>4</v>
      </c>
      <c r="L5" s="13">
        <v>1</v>
      </c>
      <c r="M5" s="13">
        <v>-1</v>
      </c>
      <c r="N5" s="13">
        <v>1</v>
      </c>
      <c r="O5" s="13">
        <v>0</v>
      </c>
      <c r="P5" s="13">
        <v>23.184</v>
      </c>
      <c r="Q5" s="13">
        <v>0</v>
      </c>
      <c r="R5" s="13">
        <v>0</v>
      </c>
    </row>
    <row r="6" ht="20.25" spans="1:18">
      <c r="A6" s="7" t="s">
        <v>206</v>
      </c>
      <c r="B6" s="7" t="s">
        <v>207</v>
      </c>
      <c r="C6" s="7">
        <v>78311.281</v>
      </c>
      <c r="D6" s="7">
        <v>87188.414</v>
      </c>
      <c r="E6" s="7">
        <v>0</v>
      </c>
      <c r="F6" s="7">
        <v>0</v>
      </c>
      <c r="G6" s="7">
        <v>0</v>
      </c>
      <c r="H6" s="7">
        <v>1</v>
      </c>
      <c r="I6" s="9">
        <v>3.861</v>
      </c>
      <c r="J6" s="9">
        <v>13.649</v>
      </c>
      <c r="K6" s="13">
        <v>4</v>
      </c>
      <c r="L6" s="13">
        <v>2</v>
      </c>
      <c r="M6" s="13">
        <v>0</v>
      </c>
      <c r="N6" s="13">
        <v>0</v>
      </c>
      <c r="O6" s="13">
        <v>0</v>
      </c>
      <c r="P6" s="13">
        <v>137.11</v>
      </c>
      <c r="Q6" s="13">
        <v>0</v>
      </c>
      <c r="R6" s="13">
        <v>0</v>
      </c>
    </row>
    <row r="7" ht="20.25" spans="1:18">
      <c r="A7" s="7" t="s">
        <v>208</v>
      </c>
      <c r="B7" s="7" t="s">
        <v>209</v>
      </c>
      <c r="C7" s="7">
        <v>265657.688</v>
      </c>
      <c r="D7" s="7">
        <v>292752.031</v>
      </c>
      <c r="E7" s="7">
        <v>0</v>
      </c>
      <c r="F7" s="7">
        <v>0</v>
      </c>
      <c r="G7" s="7">
        <v>0</v>
      </c>
      <c r="H7" s="7">
        <v>1</v>
      </c>
      <c r="I7" s="9">
        <v>8.188</v>
      </c>
      <c r="J7" s="9">
        <v>16.685</v>
      </c>
      <c r="K7" s="13">
        <v>4</v>
      </c>
      <c r="L7" s="13">
        <v>2</v>
      </c>
      <c r="M7" s="13">
        <v>-1</v>
      </c>
      <c r="N7" s="13">
        <v>1</v>
      </c>
      <c r="O7" s="13">
        <v>0</v>
      </c>
      <c r="P7" s="13">
        <v>1138.614</v>
      </c>
      <c r="Q7" s="13">
        <v>0</v>
      </c>
      <c r="R7" s="13">
        <v>0</v>
      </c>
    </row>
    <row r="8" ht="20.25" spans="1:18">
      <c r="A8" s="7" t="s">
        <v>210</v>
      </c>
      <c r="B8" s="7" t="s">
        <v>211</v>
      </c>
      <c r="C8" s="7">
        <v>8041.667</v>
      </c>
      <c r="D8" s="7">
        <v>9286.723</v>
      </c>
      <c r="E8" s="7">
        <v>0</v>
      </c>
      <c r="F8" s="7">
        <v>0</v>
      </c>
      <c r="G8" s="7">
        <v>0</v>
      </c>
      <c r="H8" s="7">
        <v>1</v>
      </c>
      <c r="I8" s="6">
        <v>4.379</v>
      </c>
      <c r="J8" s="6">
        <v>17.199</v>
      </c>
      <c r="K8" s="13">
        <v>4</v>
      </c>
      <c r="L8" s="13">
        <v>0</v>
      </c>
      <c r="M8" s="13">
        <v>0</v>
      </c>
      <c r="N8" s="13">
        <v>0</v>
      </c>
      <c r="O8" s="13">
        <v>0</v>
      </c>
      <c r="P8" s="13">
        <v>-7.804</v>
      </c>
      <c r="Q8" s="13">
        <v>0</v>
      </c>
      <c r="R8" s="13">
        <v>0</v>
      </c>
    </row>
    <row r="9" ht="20.25" spans="1:18">
      <c r="A9" s="7" t="s">
        <v>212</v>
      </c>
      <c r="B9" s="7" t="s">
        <v>213</v>
      </c>
      <c r="C9" s="7">
        <v>68164.828</v>
      </c>
      <c r="D9" s="7">
        <v>77147.141</v>
      </c>
      <c r="E9" s="7">
        <v>0</v>
      </c>
      <c r="F9" s="7">
        <v>0</v>
      </c>
      <c r="G9" s="7">
        <v>0</v>
      </c>
      <c r="H9" s="7">
        <v>1</v>
      </c>
      <c r="I9" s="6">
        <v>5.515</v>
      </c>
      <c r="J9" s="6">
        <v>16.516</v>
      </c>
      <c r="K9" s="13">
        <v>4</v>
      </c>
      <c r="L9" s="13">
        <v>1</v>
      </c>
      <c r="M9" s="13">
        <v>-1</v>
      </c>
      <c r="N9" s="13">
        <v>1</v>
      </c>
      <c r="O9" s="13">
        <v>0</v>
      </c>
      <c r="P9" s="13">
        <v>176.168</v>
      </c>
      <c r="Q9" s="13">
        <v>0</v>
      </c>
      <c r="R9" s="13">
        <v>0</v>
      </c>
    </row>
    <row r="10" ht="20.25" spans="1:18">
      <c r="A10" s="8" t="s">
        <v>214</v>
      </c>
      <c r="B10" s="8" t="s">
        <v>215</v>
      </c>
      <c r="C10" s="8">
        <v>2780.527</v>
      </c>
      <c r="D10" s="8">
        <v>3379.047</v>
      </c>
      <c r="E10" s="8">
        <v>0</v>
      </c>
      <c r="F10" s="8">
        <v>0</v>
      </c>
      <c r="G10" s="8">
        <v>1</v>
      </c>
      <c r="H10" s="9">
        <v>0</v>
      </c>
      <c r="I10" s="9">
        <v>0</v>
      </c>
      <c r="J10" s="9">
        <v>0</v>
      </c>
      <c r="K10" s="13">
        <v>0</v>
      </c>
      <c r="L10" s="13">
        <v>2</v>
      </c>
      <c r="M10" s="13">
        <v>1</v>
      </c>
      <c r="N10" s="13">
        <v>-1</v>
      </c>
      <c r="O10" s="13">
        <v>0</v>
      </c>
      <c r="P10" s="13">
        <v>-2.434</v>
      </c>
      <c r="Q10" s="13">
        <v>0</v>
      </c>
      <c r="R10" s="13">
        <v>0</v>
      </c>
    </row>
    <row r="11" ht="20.25" spans="1:18">
      <c r="A11" s="8" t="s">
        <v>216</v>
      </c>
      <c r="B11" s="8" t="s">
        <v>217</v>
      </c>
      <c r="C11" s="8">
        <v>3101.472</v>
      </c>
      <c r="D11" s="8">
        <v>3455.466</v>
      </c>
      <c r="E11" s="8">
        <v>0</v>
      </c>
      <c r="F11" s="8">
        <v>0</v>
      </c>
      <c r="G11" s="8">
        <v>1</v>
      </c>
      <c r="H11" s="9">
        <v>0</v>
      </c>
      <c r="I11" s="9">
        <v>0</v>
      </c>
      <c r="J11" s="9">
        <v>0</v>
      </c>
      <c r="K11" s="13">
        <v>0</v>
      </c>
      <c r="L11" s="13">
        <v>2</v>
      </c>
      <c r="M11" s="13">
        <v>0</v>
      </c>
      <c r="N11" s="13">
        <v>0</v>
      </c>
      <c r="O11" s="13">
        <v>0</v>
      </c>
      <c r="P11" s="13">
        <v>1.216</v>
      </c>
      <c r="Q11" s="13">
        <v>0</v>
      </c>
      <c r="R11" s="13">
        <v>0</v>
      </c>
    </row>
    <row r="12" ht="20.25" spans="1:18">
      <c r="A12" s="8" t="s">
        <v>218</v>
      </c>
      <c r="B12" s="8" t="s">
        <v>219</v>
      </c>
      <c r="C12" s="8">
        <v>2593.137</v>
      </c>
      <c r="D12" s="8">
        <v>2987.518</v>
      </c>
      <c r="E12" s="8">
        <v>0</v>
      </c>
      <c r="F12" s="8">
        <v>0</v>
      </c>
      <c r="G12" s="8">
        <v>1</v>
      </c>
      <c r="H12" s="9">
        <v>0</v>
      </c>
      <c r="I12" s="9">
        <v>0</v>
      </c>
      <c r="J12" s="9">
        <v>0</v>
      </c>
      <c r="K12" s="13">
        <v>0</v>
      </c>
      <c r="L12" s="13">
        <v>2</v>
      </c>
      <c r="M12" s="13">
        <v>0</v>
      </c>
      <c r="N12" s="13">
        <v>0</v>
      </c>
      <c r="O12" s="13">
        <v>0</v>
      </c>
      <c r="P12" s="13">
        <v>-1.685</v>
      </c>
      <c r="Q12" s="13">
        <v>0</v>
      </c>
      <c r="R12" s="13">
        <v>0</v>
      </c>
    </row>
    <row r="13" ht="20.25" spans="1:18">
      <c r="A13" s="8" t="s">
        <v>220</v>
      </c>
      <c r="B13" s="8" t="s">
        <v>221</v>
      </c>
      <c r="C13" s="8">
        <v>118212.602</v>
      </c>
      <c r="D13" s="8">
        <v>125607.047</v>
      </c>
      <c r="E13" s="8">
        <v>0</v>
      </c>
      <c r="F13" s="8">
        <v>0</v>
      </c>
      <c r="G13" s="8">
        <v>1</v>
      </c>
      <c r="H13" s="9">
        <v>0</v>
      </c>
      <c r="I13" s="9">
        <v>0</v>
      </c>
      <c r="J13" s="9">
        <v>0</v>
      </c>
      <c r="K13" s="13">
        <v>1</v>
      </c>
      <c r="L13" s="13">
        <v>1</v>
      </c>
      <c r="M13" s="13">
        <v>0</v>
      </c>
      <c r="N13" s="13">
        <v>0</v>
      </c>
      <c r="O13" s="13">
        <v>0</v>
      </c>
      <c r="P13" s="13">
        <v>56.079</v>
      </c>
      <c r="Q13" s="13">
        <v>0</v>
      </c>
      <c r="R13" s="13">
        <v>0</v>
      </c>
    </row>
    <row r="14" ht="20.25" spans="1:18">
      <c r="A14" s="8" t="s">
        <v>222</v>
      </c>
      <c r="B14" s="8" t="s">
        <v>223</v>
      </c>
      <c r="C14" s="8">
        <v>12536.644</v>
      </c>
      <c r="D14" s="8">
        <v>13361.946</v>
      </c>
      <c r="E14" s="8">
        <v>0</v>
      </c>
      <c r="F14" s="8">
        <v>0</v>
      </c>
      <c r="G14" s="8">
        <v>1</v>
      </c>
      <c r="H14" s="9">
        <v>0</v>
      </c>
      <c r="I14" s="9">
        <v>0</v>
      </c>
      <c r="J14" s="9">
        <v>0</v>
      </c>
      <c r="K14" s="13">
        <v>1</v>
      </c>
      <c r="L14" s="13">
        <v>0</v>
      </c>
      <c r="M14" s="13">
        <v>0</v>
      </c>
      <c r="N14" s="13">
        <v>1</v>
      </c>
      <c r="O14" s="13">
        <v>0</v>
      </c>
      <c r="P14" s="13">
        <v>-3.229</v>
      </c>
      <c r="Q14" s="13">
        <v>0</v>
      </c>
      <c r="R14" s="13">
        <v>0</v>
      </c>
    </row>
    <row r="15" ht="20.25" spans="1:18">
      <c r="A15" s="8" t="s">
        <v>224</v>
      </c>
      <c r="B15" s="8" t="s">
        <v>225</v>
      </c>
      <c r="C15" s="8">
        <v>5530.709</v>
      </c>
      <c r="D15" s="8">
        <v>6308.582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1</v>
      </c>
      <c r="M15" s="13">
        <v>0</v>
      </c>
      <c r="N15" s="13">
        <v>0</v>
      </c>
      <c r="O15" s="13">
        <v>0</v>
      </c>
      <c r="P15" s="13">
        <v>-3.164</v>
      </c>
      <c r="Q15" s="13">
        <v>0</v>
      </c>
      <c r="R15" s="13">
        <v>0</v>
      </c>
    </row>
    <row r="16" ht="20.25" spans="1:18">
      <c r="A16" s="8" t="s">
        <v>226</v>
      </c>
      <c r="B16" s="8" t="s">
        <v>227</v>
      </c>
      <c r="C16" s="8">
        <v>3987.4</v>
      </c>
      <c r="D16" s="8">
        <v>4543.221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0</v>
      </c>
      <c r="O16" s="13">
        <v>0</v>
      </c>
      <c r="P16" s="13">
        <v>-4.323</v>
      </c>
      <c r="Q16" s="13">
        <v>0</v>
      </c>
      <c r="R16" s="13">
        <v>-1</v>
      </c>
    </row>
    <row r="17" ht="20.25" spans="1:18">
      <c r="A17" s="8" t="s">
        <v>228</v>
      </c>
      <c r="B17" s="8" t="s">
        <v>229</v>
      </c>
      <c r="C17" s="8">
        <v>1265.353</v>
      </c>
      <c r="D17" s="8">
        <v>1358.426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0</v>
      </c>
      <c r="N17" s="13">
        <v>-1</v>
      </c>
      <c r="O17" s="13">
        <v>0</v>
      </c>
      <c r="P17" s="13">
        <v>-1.483</v>
      </c>
      <c r="Q17" s="13">
        <v>0</v>
      </c>
      <c r="R17" s="13">
        <v>0</v>
      </c>
    </row>
    <row r="18" ht="20.25" spans="1:18">
      <c r="A18" s="8" t="s">
        <v>230</v>
      </c>
      <c r="B18" s="8" t="s">
        <v>231</v>
      </c>
      <c r="C18" s="8">
        <v>3144.187</v>
      </c>
      <c r="D18" s="8">
        <v>3821.033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1</v>
      </c>
      <c r="L18" s="13">
        <v>2</v>
      </c>
      <c r="M18" s="13">
        <v>0</v>
      </c>
      <c r="N18" s="13">
        <v>0</v>
      </c>
      <c r="O18" s="13">
        <v>0</v>
      </c>
      <c r="P18" s="13">
        <v>-9.133</v>
      </c>
      <c r="Q18" s="13">
        <v>0</v>
      </c>
      <c r="R18" s="13">
        <v>0</v>
      </c>
    </row>
    <row r="19" ht="20.25" spans="1:18">
      <c r="A19" s="8" t="s">
        <v>232</v>
      </c>
      <c r="B19" s="8" t="s">
        <v>233</v>
      </c>
      <c r="C19" s="8">
        <v>6879.091</v>
      </c>
      <c r="D19" s="8">
        <v>7459.131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1</v>
      </c>
      <c r="L19" s="13">
        <v>0</v>
      </c>
      <c r="M19" s="13">
        <v>0</v>
      </c>
      <c r="N19" s="13">
        <v>0</v>
      </c>
      <c r="O19" s="13">
        <v>0</v>
      </c>
      <c r="P19" s="13">
        <v>0.215</v>
      </c>
      <c r="Q19" s="13">
        <v>0</v>
      </c>
      <c r="R19" s="13">
        <v>0</v>
      </c>
    </row>
    <row r="20" ht="20.25" spans="1:18">
      <c r="A20" s="8" t="s">
        <v>234</v>
      </c>
      <c r="B20" s="8" t="s">
        <v>235</v>
      </c>
      <c r="C20" s="8">
        <v>793.264</v>
      </c>
      <c r="D20" s="8">
        <v>884.733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1</v>
      </c>
      <c r="L20" s="13">
        <v>2</v>
      </c>
      <c r="M20" s="13">
        <v>0</v>
      </c>
      <c r="N20" s="13">
        <v>0</v>
      </c>
      <c r="O20" s="13">
        <v>0</v>
      </c>
      <c r="P20" s="13">
        <v>-0.165</v>
      </c>
      <c r="Q20" s="13">
        <v>0</v>
      </c>
      <c r="R20" s="13">
        <v>1</v>
      </c>
    </row>
    <row r="21" ht="20.25" spans="1:18">
      <c r="A21" s="8" t="s">
        <v>236</v>
      </c>
      <c r="B21" s="8" t="s">
        <v>237</v>
      </c>
      <c r="C21" s="8">
        <v>12166.365</v>
      </c>
      <c r="D21" s="8">
        <v>15440.777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1.674</v>
      </c>
      <c r="Q21" s="13">
        <v>0</v>
      </c>
      <c r="R21" s="13">
        <v>0</v>
      </c>
    </row>
    <row r="22" ht="20.25" spans="1:18">
      <c r="A22" s="8" t="s">
        <v>238</v>
      </c>
      <c r="B22" s="8" t="s">
        <v>239</v>
      </c>
      <c r="C22" s="8">
        <v>6554.236</v>
      </c>
      <c r="D22" s="8">
        <v>7167.059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1</v>
      </c>
      <c r="L22" s="13">
        <v>0</v>
      </c>
      <c r="M22" s="13">
        <v>0</v>
      </c>
      <c r="N22" s="13">
        <v>0</v>
      </c>
      <c r="O22" s="13">
        <v>0</v>
      </c>
      <c r="P22" s="13">
        <v>-2.874</v>
      </c>
      <c r="Q22" s="13">
        <v>0</v>
      </c>
      <c r="R22" s="13">
        <v>0</v>
      </c>
    </row>
    <row r="23" ht="20.25" spans="1:18">
      <c r="A23" s="8" t="s">
        <v>240</v>
      </c>
      <c r="B23" s="8" t="s">
        <v>241</v>
      </c>
      <c r="C23" s="8">
        <v>4631.291</v>
      </c>
      <c r="D23" s="8">
        <v>5291.826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-2.248</v>
      </c>
      <c r="Q23" s="13">
        <v>0</v>
      </c>
      <c r="R23" s="13">
        <v>0</v>
      </c>
    </row>
    <row r="24" ht="20.25" spans="1:18">
      <c r="A24" s="8" t="s">
        <v>242</v>
      </c>
      <c r="B24" s="8" t="s">
        <v>243</v>
      </c>
      <c r="C24" s="8">
        <v>9838.818</v>
      </c>
      <c r="D24" s="8">
        <v>11740.273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5.18</v>
      </c>
      <c r="Q24" s="13">
        <v>0</v>
      </c>
      <c r="R24" s="13">
        <v>0</v>
      </c>
    </row>
    <row r="25" ht="20.25" spans="1:18">
      <c r="A25" s="8" t="s">
        <v>244</v>
      </c>
      <c r="B25" s="8" t="s">
        <v>245</v>
      </c>
      <c r="C25" s="8">
        <v>1062.964</v>
      </c>
      <c r="D25" s="8">
        <v>1410.354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-3.67</v>
      </c>
      <c r="Q25" s="13">
        <v>0</v>
      </c>
      <c r="R25" s="13">
        <v>-1</v>
      </c>
    </row>
    <row r="26" ht="20.25" spans="1:18">
      <c r="A26" s="8" t="s">
        <v>246</v>
      </c>
      <c r="B26" s="8" t="s">
        <v>247</v>
      </c>
      <c r="C26" s="8">
        <v>2627.982</v>
      </c>
      <c r="D26" s="8">
        <v>3237.309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2</v>
      </c>
      <c r="L26" s="13">
        <v>0</v>
      </c>
      <c r="M26" s="13">
        <v>1</v>
      </c>
      <c r="N26" s="13">
        <v>-1</v>
      </c>
      <c r="O26" s="13">
        <v>0</v>
      </c>
      <c r="P26" s="13">
        <v>7.748</v>
      </c>
      <c r="Q26" s="13">
        <v>0</v>
      </c>
      <c r="R26" s="13">
        <v>0</v>
      </c>
    </row>
    <row r="27" ht="20.25" spans="1:18">
      <c r="A27" s="8" t="s">
        <v>248</v>
      </c>
      <c r="B27" s="8" t="s">
        <v>249</v>
      </c>
      <c r="C27" s="8">
        <v>2172.673</v>
      </c>
      <c r="D27" s="8">
        <v>2527.465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1</v>
      </c>
      <c r="L27" s="13">
        <v>1</v>
      </c>
      <c r="M27" s="13">
        <v>0</v>
      </c>
      <c r="N27" s="13">
        <v>0</v>
      </c>
      <c r="O27" s="13">
        <v>0</v>
      </c>
      <c r="P27" s="13">
        <v>-2.06</v>
      </c>
      <c r="Q27" s="13">
        <v>0</v>
      </c>
      <c r="R27" s="13">
        <v>0</v>
      </c>
    </row>
    <row r="28" ht="20.25" spans="1:18">
      <c r="A28" s="8" t="s">
        <v>250</v>
      </c>
      <c r="B28" s="8" t="s">
        <v>251</v>
      </c>
      <c r="C28" s="8">
        <v>6040.811</v>
      </c>
      <c r="D28" s="8">
        <v>6667.763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4">
        <v>1</v>
      </c>
      <c r="L28" s="13">
        <v>2</v>
      </c>
      <c r="M28" s="13">
        <v>0</v>
      </c>
      <c r="N28" s="13">
        <v>0</v>
      </c>
      <c r="O28" s="13">
        <v>0</v>
      </c>
      <c r="P28" s="13">
        <v>-3.391</v>
      </c>
      <c r="Q28" s="13">
        <v>0</v>
      </c>
      <c r="R28" s="13">
        <v>0</v>
      </c>
    </row>
    <row r="29" ht="20.25" spans="1:18">
      <c r="A29" s="8" t="s">
        <v>252</v>
      </c>
      <c r="B29" s="8" t="s">
        <v>253</v>
      </c>
      <c r="C29" s="8">
        <v>2544.073</v>
      </c>
      <c r="D29" s="8">
        <v>3003.527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4">
        <v>4</v>
      </c>
      <c r="L29" s="13">
        <v>0</v>
      </c>
      <c r="M29" s="13">
        <v>0</v>
      </c>
      <c r="N29" s="13">
        <v>1</v>
      </c>
      <c r="O29" s="13">
        <v>0</v>
      </c>
      <c r="P29" s="13">
        <v>3.728</v>
      </c>
      <c r="Q29" s="13">
        <v>0</v>
      </c>
      <c r="R29" s="13">
        <v>0</v>
      </c>
    </row>
    <row r="30" ht="20.25" spans="1:18">
      <c r="A30" s="8" t="s">
        <v>254</v>
      </c>
      <c r="B30" s="8" t="s">
        <v>255</v>
      </c>
      <c r="C30" s="8">
        <v>1201.796</v>
      </c>
      <c r="D30" s="8">
        <v>1464.296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4">
        <v>0</v>
      </c>
      <c r="L30" s="13">
        <v>0</v>
      </c>
      <c r="M30" s="13">
        <v>0</v>
      </c>
      <c r="N30" s="13">
        <v>0</v>
      </c>
      <c r="O30" s="13">
        <v>0</v>
      </c>
      <c r="P30" s="13">
        <v>-1.264</v>
      </c>
      <c r="Q30" s="13">
        <v>0</v>
      </c>
      <c r="R30" s="13">
        <v>0</v>
      </c>
    </row>
    <row r="31" ht="20.25" spans="1:18">
      <c r="A31" s="8" t="s">
        <v>256</v>
      </c>
      <c r="B31" s="8" t="s">
        <v>257</v>
      </c>
      <c r="C31" s="8">
        <v>2326.829</v>
      </c>
      <c r="D31" s="8">
        <v>2780.885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4">
        <v>0</v>
      </c>
      <c r="L31" s="13">
        <v>2</v>
      </c>
      <c r="M31" s="13">
        <v>1</v>
      </c>
      <c r="N31" s="13">
        <v>-1</v>
      </c>
      <c r="O31" s="13">
        <v>0</v>
      </c>
      <c r="P31" s="13">
        <v>-3.271</v>
      </c>
      <c r="Q31" s="13">
        <v>0</v>
      </c>
      <c r="R31" s="13">
        <v>0</v>
      </c>
    </row>
    <row r="32" ht="20.25" spans="1:18">
      <c r="A32" s="8" t="s">
        <v>258</v>
      </c>
      <c r="B32" s="8" t="s">
        <v>259</v>
      </c>
      <c r="C32" s="8">
        <v>5394.418</v>
      </c>
      <c r="D32" s="8">
        <v>5725.161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4">
        <v>0</v>
      </c>
      <c r="L32" s="13">
        <v>1</v>
      </c>
      <c r="M32" s="13">
        <v>0</v>
      </c>
      <c r="N32" s="13">
        <v>0</v>
      </c>
      <c r="O32" s="13">
        <v>0</v>
      </c>
      <c r="P32" s="13">
        <v>-3.241</v>
      </c>
      <c r="Q32" s="13">
        <v>0</v>
      </c>
      <c r="R32" s="13">
        <v>0</v>
      </c>
    </row>
    <row r="33" ht="20.25" spans="1:18">
      <c r="A33" s="8" t="s">
        <v>260</v>
      </c>
      <c r="B33" s="8" t="s">
        <v>261</v>
      </c>
      <c r="C33" s="8">
        <v>967.581</v>
      </c>
      <c r="D33" s="8">
        <v>1188.864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4">
        <v>4</v>
      </c>
      <c r="L33" s="13">
        <v>0</v>
      </c>
      <c r="M33" s="13">
        <v>0</v>
      </c>
      <c r="N33" s="13">
        <v>0</v>
      </c>
      <c r="O33" s="13">
        <v>0</v>
      </c>
      <c r="P33" s="13">
        <v>3.163</v>
      </c>
      <c r="Q33" s="13">
        <v>0</v>
      </c>
      <c r="R33" s="13">
        <v>1</v>
      </c>
    </row>
    <row r="34" ht="20.25" spans="1:18">
      <c r="A34" s="8" t="s">
        <v>262</v>
      </c>
      <c r="B34" s="8" t="s">
        <v>263</v>
      </c>
      <c r="C34" s="8">
        <v>3087.907</v>
      </c>
      <c r="D34" s="8">
        <v>3623.836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4">
        <v>0</v>
      </c>
      <c r="L34" s="13">
        <v>2</v>
      </c>
      <c r="M34" s="13">
        <v>0</v>
      </c>
      <c r="N34" s="13">
        <v>0</v>
      </c>
      <c r="O34" s="13">
        <v>0</v>
      </c>
      <c r="P34" s="13">
        <v>-0.135</v>
      </c>
      <c r="Q34" s="13">
        <v>0</v>
      </c>
      <c r="R34" s="13">
        <v>0</v>
      </c>
    </row>
    <row r="35" ht="20.25" spans="1:18">
      <c r="A35" s="9" t="s">
        <v>264</v>
      </c>
      <c r="B35" s="9" t="s">
        <v>265</v>
      </c>
      <c r="C35" s="9">
        <v>19745.477</v>
      </c>
      <c r="D35" s="9">
        <v>21076.4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5.839</v>
      </c>
      <c r="K35" s="14">
        <v>3</v>
      </c>
      <c r="L35" s="13">
        <v>1</v>
      </c>
      <c r="M35" s="13">
        <v>0</v>
      </c>
      <c r="N35" s="13">
        <v>1</v>
      </c>
      <c r="O35" s="13">
        <v>0</v>
      </c>
      <c r="P35" s="13">
        <v>-5.911</v>
      </c>
      <c r="Q35" s="13">
        <v>0</v>
      </c>
      <c r="R35" s="13">
        <v>0</v>
      </c>
    </row>
    <row r="36" ht="20.25" spans="1:18">
      <c r="A36" s="9" t="s">
        <v>266</v>
      </c>
      <c r="B36" s="9" t="s">
        <v>267</v>
      </c>
      <c r="C36" s="9">
        <v>780.705</v>
      </c>
      <c r="D36" s="9">
        <v>960.749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18.678</v>
      </c>
      <c r="K36" s="14">
        <v>4</v>
      </c>
      <c r="L36" s="13">
        <v>2</v>
      </c>
      <c r="M36" s="13">
        <v>0</v>
      </c>
      <c r="N36" s="13">
        <v>0</v>
      </c>
      <c r="O36" s="13">
        <v>0</v>
      </c>
      <c r="P36" s="13">
        <v>0.807</v>
      </c>
      <c r="Q36" s="13">
        <v>0</v>
      </c>
      <c r="R36" s="13">
        <v>0</v>
      </c>
    </row>
    <row r="37" ht="20.25" spans="1:18">
      <c r="A37" s="9" t="s">
        <v>268</v>
      </c>
      <c r="B37" s="9" t="s">
        <v>269</v>
      </c>
      <c r="C37" s="9">
        <v>10372.713</v>
      </c>
      <c r="D37" s="9">
        <v>12078.857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1.494</v>
      </c>
      <c r="K37" s="14">
        <v>1</v>
      </c>
      <c r="L37" s="13">
        <v>2</v>
      </c>
      <c r="M37" s="13">
        <v>0</v>
      </c>
      <c r="N37" s="13">
        <v>0</v>
      </c>
      <c r="O37" s="13">
        <v>0</v>
      </c>
      <c r="P37" s="13">
        <v>-9.113</v>
      </c>
      <c r="Q37" s="13">
        <v>0</v>
      </c>
      <c r="R37" s="13">
        <v>0</v>
      </c>
    </row>
    <row r="38" ht="20.25" spans="1:18">
      <c r="A38" s="9" t="s">
        <v>270</v>
      </c>
      <c r="B38" s="9" t="s">
        <v>271</v>
      </c>
      <c r="C38" s="9">
        <v>3195.127</v>
      </c>
      <c r="D38" s="9">
        <v>3487.692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3.558</v>
      </c>
      <c r="K38" s="14">
        <v>1</v>
      </c>
      <c r="L38" s="13">
        <v>0</v>
      </c>
      <c r="M38" s="13">
        <v>0</v>
      </c>
      <c r="N38" s="13">
        <v>1</v>
      </c>
      <c r="O38" s="13">
        <v>0</v>
      </c>
      <c r="P38" s="13">
        <v>-2.616</v>
      </c>
      <c r="Q38" s="13">
        <v>1</v>
      </c>
      <c r="R38" s="13">
        <v>0</v>
      </c>
    </row>
    <row r="39" ht="20.25" spans="1:18">
      <c r="A39" s="9" t="s">
        <v>272</v>
      </c>
      <c r="B39" s="9" t="s">
        <v>273</v>
      </c>
      <c r="C39" s="9">
        <v>4115.891</v>
      </c>
      <c r="D39" s="9">
        <v>4348.972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1.439</v>
      </c>
      <c r="K39" s="14">
        <v>0</v>
      </c>
      <c r="L39" s="13">
        <v>2</v>
      </c>
      <c r="M39" s="13">
        <v>0</v>
      </c>
      <c r="N39" s="13">
        <v>1</v>
      </c>
      <c r="O39" s="13">
        <v>0</v>
      </c>
      <c r="P39" s="13">
        <v>8.442</v>
      </c>
      <c r="Q39" s="13">
        <v>0</v>
      </c>
      <c r="R39" s="13">
        <v>0</v>
      </c>
    </row>
    <row r="40" ht="20.25" spans="1:18">
      <c r="A40" s="9" t="s">
        <v>274</v>
      </c>
      <c r="B40" s="9" t="s">
        <v>275</v>
      </c>
      <c r="C40" s="9">
        <v>16593.555</v>
      </c>
      <c r="D40" s="9">
        <v>17563.484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3.329</v>
      </c>
      <c r="K40" s="14">
        <v>0</v>
      </c>
      <c r="L40" s="13">
        <v>0</v>
      </c>
      <c r="M40" s="13">
        <v>0</v>
      </c>
      <c r="N40" s="13">
        <v>1</v>
      </c>
      <c r="O40" s="13">
        <v>0</v>
      </c>
      <c r="P40" s="13">
        <v>13.115</v>
      </c>
      <c r="Q40" s="13">
        <v>0</v>
      </c>
      <c r="R40" s="13">
        <v>0</v>
      </c>
    </row>
    <row r="41" ht="20.25" spans="1:18">
      <c r="A41" s="9" t="s">
        <v>276</v>
      </c>
      <c r="B41" s="9" t="s">
        <v>277</v>
      </c>
      <c r="C41" s="9">
        <v>3065.758</v>
      </c>
      <c r="D41" s="9">
        <v>3388.571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2.798</v>
      </c>
      <c r="K41" s="14">
        <v>2</v>
      </c>
      <c r="L41" s="13">
        <v>2</v>
      </c>
      <c r="M41" s="13">
        <v>-1</v>
      </c>
      <c r="N41" s="13">
        <v>1</v>
      </c>
      <c r="O41" s="13">
        <v>0</v>
      </c>
      <c r="P41" s="13">
        <v>-3.753</v>
      </c>
      <c r="Q41" s="13">
        <v>0</v>
      </c>
      <c r="R41" s="13">
        <v>0</v>
      </c>
    </row>
    <row r="42" ht="20.25" spans="1:18">
      <c r="A42" s="9" t="s">
        <v>278</v>
      </c>
      <c r="B42" s="9" t="s">
        <v>279</v>
      </c>
      <c r="C42" s="9">
        <v>14717.877</v>
      </c>
      <c r="D42" s="9">
        <v>16448.4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1.848</v>
      </c>
      <c r="K42" s="14">
        <v>0</v>
      </c>
      <c r="L42" s="13">
        <v>0</v>
      </c>
      <c r="M42" s="13">
        <v>0</v>
      </c>
      <c r="N42" s="13">
        <v>0</v>
      </c>
      <c r="O42" s="13">
        <v>0</v>
      </c>
      <c r="P42" s="13">
        <v>-25.155</v>
      </c>
      <c r="Q42" s="13">
        <v>0</v>
      </c>
      <c r="R42" s="13">
        <v>-1</v>
      </c>
    </row>
    <row r="43" ht="20.25" spans="1:18">
      <c r="A43" s="9" t="s">
        <v>280</v>
      </c>
      <c r="B43" s="9" t="s">
        <v>281</v>
      </c>
      <c r="C43" s="9">
        <v>5073.798</v>
      </c>
      <c r="D43" s="9">
        <v>5736.312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7.107</v>
      </c>
      <c r="K43" s="14">
        <v>2</v>
      </c>
      <c r="L43" s="13">
        <v>2</v>
      </c>
      <c r="M43" s="13">
        <v>0</v>
      </c>
      <c r="N43" s="13">
        <v>1</v>
      </c>
      <c r="O43" s="13">
        <v>0</v>
      </c>
      <c r="P43" s="13">
        <v>23.302</v>
      </c>
      <c r="Q43" s="13">
        <v>0</v>
      </c>
      <c r="R43" s="13">
        <v>0</v>
      </c>
    </row>
    <row r="44" ht="20.25" spans="1:18">
      <c r="A44" s="9" t="s">
        <v>282</v>
      </c>
      <c r="B44" s="9" t="s">
        <v>283</v>
      </c>
      <c r="C44" s="9">
        <v>3016.473</v>
      </c>
      <c r="D44" s="9">
        <v>3569.255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10.834</v>
      </c>
      <c r="K44" s="14">
        <v>4</v>
      </c>
      <c r="L44" s="13">
        <v>0</v>
      </c>
      <c r="M44" s="13">
        <v>-1</v>
      </c>
      <c r="N44" s="13">
        <v>1</v>
      </c>
      <c r="O44" s="13">
        <v>0</v>
      </c>
      <c r="P44" s="13">
        <v>-0.649</v>
      </c>
      <c r="Q44" s="13">
        <v>0</v>
      </c>
      <c r="R44" s="13">
        <v>0</v>
      </c>
    </row>
    <row r="45" ht="20.25" spans="1:18">
      <c r="A45" s="9" t="s">
        <v>284</v>
      </c>
      <c r="B45" s="9" t="s">
        <v>285</v>
      </c>
      <c r="C45" s="9">
        <v>21696.238</v>
      </c>
      <c r="D45" s="9">
        <v>22917.938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4.841</v>
      </c>
      <c r="K45" s="14">
        <v>3</v>
      </c>
      <c r="L45" s="13">
        <v>2</v>
      </c>
      <c r="M45" s="13">
        <v>-1</v>
      </c>
      <c r="N45" s="13">
        <v>1</v>
      </c>
      <c r="O45" s="13">
        <v>0</v>
      </c>
      <c r="P45" s="13">
        <v>30.334</v>
      </c>
      <c r="Q45" s="13">
        <v>0</v>
      </c>
      <c r="R45" s="13">
        <v>0</v>
      </c>
    </row>
    <row r="46" ht="20.25" spans="1:18">
      <c r="A46" s="9" t="s">
        <v>286</v>
      </c>
      <c r="B46" s="9" t="s">
        <v>287</v>
      </c>
      <c r="C46" s="9">
        <v>3872.466</v>
      </c>
      <c r="D46" s="9">
        <v>4209.59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6.258</v>
      </c>
      <c r="K46" s="14">
        <v>4</v>
      </c>
      <c r="L46" s="13">
        <v>0</v>
      </c>
      <c r="M46" s="13">
        <v>0</v>
      </c>
      <c r="N46" s="13">
        <v>0</v>
      </c>
      <c r="O46" s="13">
        <v>0</v>
      </c>
      <c r="P46" s="13">
        <v>1.972</v>
      </c>
      <c r="Q46" s="13">
        <v>0</v>
      </c>
      <c r="R46" s="13">
        <v>1</v>
      </c>
    </row>
    <row r="47" ht="20.25" spans="1:18">
      <c r="A47" s="6" t="s">
        <v>288</v>
      </c>
      <c r="B47" s="6" t="s">
        <v>289</v>
      </c>
      <c r="C47" s="6">
        <v>3581.216</v>
      </c>
      <c r="D47" s="6">
        <v>3928.849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4.603</v>
      </c>
      <c r="K47" s="14">
        <v>3</v>
      </c>
      <c r="L47" s="13">
        <v>2</v>
      </c>
      <c r="M47" s="13">
        <v>-1</v>
      </c>
      <c r="N47" s="13">
        <v>1</v>
      </c>
      <c r="O47" s="13">
        <v>0</v>
      </c>
      <c r="P47" s="13">
        <v>-0.033</v>
      </c>
      <c r="Q47" s="13">
        <v>0</v>
      </c>
      <c r="R47" s="13">
        <v>0</v>
      </c>
    </row>
    <row r="48" ht="20.25" spans="1:18">
      <c r="A48" s="6" t="s">
        <v>290</v>
      </c>
      <c r="B48" s="6" t="s">
        <v>291</v>
      </c>
      <c r="C48" s="6">
        <v>138.37</v>
      </c>
      <c r="D48" s="6">
        <v>158.109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5.614</v>
      </c>
      <c r="K48" s="14">
        <v>3</v>
      </c>
      <c r="L48" s="13">
        <v>2</v>
      </c>
      <c r="M48" s="13">
        <v>0</v>
      </c>
      <c r="N48" s="13">
        <v>0</v>
      </c>
      <c r="O48" s="13">
        <v>0</v>
      </c>
      <c r="P48" s="13">
        <v>0.088</v>
      </c>
      <c r="Q48" s="13">
        <v>0</v>
      </c>
      <c r="R48" s="13">
        <v>0</v>
      </c>
    </row>
    <row r="49" ht="20.25" spans="1:18">
      <c r="A49" s="6" t="s">
        <v>292</v>
      </c>
      <c r="B49" s="6" t="s">
        <v>293</v>
      </c>
      <c r="C49" s="6">
        <v>2408.859</v>
      </c>
      <c r="D49" s="6">
        <v>2615.479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6.525</v>
      </c>
      <c r="K49" s="14">
        <v>3</v>
      </c>
      <c r="L49" s="13">
        <v>1</v>
      </c>
      <c r="M49" s="13">
        <v>-1</v>
      </c>
      <c r="N49" s="13">
        <v>1</v>
      </c>
      <c r="O49" s="13">
        <v>0</v>
      </c>
      <c r="P49" s="13">
        <v>0.391</v>
      </c>
      <c r="Q49" s="13">
        <v>0</v>
      </c>
      <c r="R49" s="13">
        <v>0</v>
      </c>
    </row>
    <row r="50" ht="20.25" spans="1:18">
      <c r="A50" s="6" t="s">
        <v>294</v>
      </c>
      <c r="B50" s="6" t="s">
        <v>295</v>
      </c>
      <c r="C50" s="6">
        <v>6510.451</v>
      </c>
      <c r="D50" s="6">
        <v>7527.076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0.952</v>
      </c>
      <c r="K50" s="14">
        <v>1</v>
      </c>
      <c r="L50" s="13">
        <v>2</v>
      </c>
      <c r="M50" s="13">
        <v>-1</v>
      </c>
      <c r="N50" s="13">
        <v>1</v>
      </c>
      <c r="O50" s="13">
        <v>0</v>
      </c>
      <c r="P50" s="13">
        <v>-4.149</v>
      </c>
      <c r="Q50" s="13">
        <v>1</v>
      </c>
      <c r="R50" s="13">
        <v>0</v>
      </c>
    </row>
    <row r="51" ht="20.25" spans="1:18">
      <c r="A51" s="6" t="s">
        <v>296</v>
      </c>
      <c r="B51" s="6" t="s">
        <v>297</v>
      </c>
      <c r="C51" s="6">
        <v>749.475</v>
      </c>
      <c r="D51" s="6">
        <v>822.511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5.786</v>
      </c>
      <c r="K51" s="14">
        <v>2</v>
      </c>
      <c r="L51" s="13">
        <v>0</v>
      </c>
      <c r="M51" s="13">
        <v>0</v>
      </c>
      <c r="N51" s="13">
        <v>0</v>
      </c>
      <c r="O51" s="13">
        <v>0</v>
      </c>
      <c r="P51" s="13">
        <v>-1.567</v>
      </c>
      <c r="Q51" s="13">
        <v>0</v>
      </c>
      <c r="R51" s="13">
        <v>0</v>
      </c>
    </row>
    <row r="52" ht="20.25" spans="1:18">
      <c r="A52" s="6" t="s">
        <v>298</v>
      </c>
      <c r="B52" s="6" t="s">
        <v>299</v>
      </c>
      <c r="C52" s="6">
        <v>1538.238</v>
      </c>
      <c r="D52" s="6">
        <v>1854.475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5.368</v>
      </c>
      <c r="K52" s="14">
        <v>0</v>
      </c>
      <c r="L52" s="13">
        <v>1</v>
      </c>
      <c r="M52" s="13">
        <v>0</v>
      </c>
      <c r="N52" s="13">
        <v>0</v>
      </c>
      <c r="O52" s="13">
        <v>0</v>
      </c>
      <c r="P52" s="13">
        <v>5.036</v>
      </c>
      <c r="Q52" s="13">
        <v>0</v>
      </c>
      <c r="R52" s="13">
        <v>0</v>
      </c>
    </row>
    <row r="53" ht="20.25" spans="1:18">
      <c r="A53" s="6" t="s">
        <v>300</v>
      </c>
      <c r="B53" s="6" t="s">
        <v>301</v>
      </c>
      <c r="C53" s="6">
        <v>1025.036</v>
      </c>
      <c r="D53" s="6">
        <v>1352.503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4.068</v>
      </c>
      <c r="K53" s="14">
        <v>0</v>
      </c>
      <c r="L53" s="13">
        <v>1</v>
      </c>
      <c r="M53" s="13">
        <v>0</v>
      </c>
      <c r="N53" s="13">
        <v>-1</v>
      </c>
      <c r="O53" s="13">
        <v>0</v>
      </c>
      <c r="P53" s="13">
        <v>1.863</v>
      </c>
      <c r="Q53" s="13">
        <v>0</v>
      </c>
      <c r="R53" s="13">
        <v>0</v>
      </c>
    </row>
    <row r="54" ht="20.25" spans="1:18">
      <c r="A54" s="6" t="s">
        <v>302</v>
      </c>
      <c r="B54" s="6" t="s">
        <v>303</v>
      </c>
      <c r="C54" s="6">
        <v>2692.415</v>
      </c>
      <c r="D54" s="6">
        <v>2959.908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5.096</v>
      </c>
      <c r="K54" s="14">
        <v>2</v>
      </c>
      <c r="L54" s="13">
        <v>1</v>
      </c>
      <c r="M54" s="13">
        <v>0</v>
      </c>
      <c r="N54" s="13">
        <v>1</v>
      </c>
      <c r="O54" s="13">
        <v>0</v>
      </c>
      <c r="P54" s="13">
        <v>0.21</v>
      </c>
      <c r="Q54" s="13">
        <v>0</v>
      </c>
      <c r="R54" s="13">
        <v>0</v>
      </c>
    </row>
    <row r="55" ht="20.25" spans="1:18">
      <c r="A55" s="6" t="s">
        <v>304</v>
      </c>
      <c r="B55" s="6" t="s">
        <v>305</v>
      </c>
      <c r="C55" s="6">
        <v>8588.617</v>
      </c>
      <c r="D55" s="6">
        <v>9702.436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1.529</v>
      </c>
      <c r="K55" s="14">
        <v>2</v>
      </c>
      <c r="L55" s="13">
        <v>1</v>
      </c>
      <c r="M55" s="13">
        <v>0</v>
      </c>
      <c r="N55" s="13">
        <v>1</v>
      </c>
      <c r="O55" s="13">
        <v>0</v>
      </c>
      <c r="P55" s="13">
        <v>3.745</v>
      </c>
      <c r="Q55" s="13">
        <v>0</v>
      </c>
      <c r="R55" s="13">
        <v>0</v>
      </c>
    </row>
    <row r="56" ht="20.25" spans="1:18">
      <c r="A56" s="6" t="s">
        <v>306</v>
      </c>
      <c r="B56" s="6" t="s">
        <v>307</v>
      </c>
      <c r="C56" s="6">
        <v>3877.576</v>
      </c>
      <c r="D56" s="6">
        <v>4339.801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9.402</v>
      </c>
      <c r="K56" s="14">
        <v>4</v>
      </c>
      <c r="L56" s="13">
        <v>0</v>
      </c>
      <c r="M56" s="13">
        <v>0</v>
      </c>
      <c r="N56" s="13">
        <v>0</v>
      </c>
      <c r="O56" s="13">
        <v>0</v>
      </c>
      <c r="P56" s="13">
        <v>-5.876</v>
      </c>
      <c r="Q56" s="13">
        <v>0</v>
      </c>
      <c r="R56" s="13">
        <v>-1</v>
      </c>
    </row>
    <row r="57" ht="20.25" spans="1:18">
      <c r="A57" s="6" t="s">
        <v>308</v>
      </c>
      <c r="B57" s="6" t="s">
        <v>309</v>
      </c>
      <c r="C57" s="6">
        <v>3568.458</v>
      </c>
      <c r="D57" s="6">
        <v>3646.539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0.766</v>
      </c>
      <c r="K57" s="14">
        <v>2</v>
      </c>
      <c r="L57" s="13">
        <v>1</v>
      </c>
      <c r="M57" s="13">
        <v>0</v>
      </c>
      <c r="N57" s="13">
        <v>0</v>
      </c>
      <c r="O57" s="13">
        <v>0</v>
      </c>
      <c r="P57" s="13">
        <v>0.233</v>
      </c>
      <c r="Q57" s="13">
        <v>0</v>
      </c>
      <c r="R57" s="13">
        <v>0</v>
      </c>
    </row>
    <row r="58" ht="20.25" spans="1:18">
      <c r="A58" s="6" t="s">
        <v>310</v>
      </c>
      <c r="B58" s="6" t="s">
        <v>311</v>
      </c>
      <c r="C58" s="6">
        <v>7979.78</v>
      </c>
      <c r="D58" s="6">
        <v>8615.018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3.416</v>
      </c>
      <c r="K58" s="14">
        <v>4</v>
      </c>
      <c r="L58" s="13">
        <v>1</v>
      </c>
      <c r="M58" s="13">
        <v>0</v>
      </c>
      <c r="N58" s="13">
        <v>1</v>
      </c>
      <c r="O58" s="13">
        <v>0</v>
      </c>
      <c r="P58" s="13">
        <v>1.757</v>
      </c>
      <c r="Q58" s="13">
        <v>0</v>
      </c>
      <c r="R58" s="13">
        <v>0</v>
      </c>
    </row>
    <row r="59" ht="20.25" spans="1:18">
      <c r="A59" s="6" t="s">
        <v>312</v>
      </c>
      <c r="B59" s="6" t="s">
        <v>313</v>
      </c>
      <c r="C59" s="6">
        <v>13261.041</v>
      </c>
      <c r="D59" s="6">
        <v>14393.374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3.94</v>
      </c>
      <c r="K59" s="14">
        <v>4</v>
      </c>
      <c r="L59" s="13">
        <v>2</v>
      </c>
      <c r="M59" s="13">
        <v>-1</v>
      </c>
      <c r="N59" s="13">
        <v>1</v>
      </c>
      <c r="O59" s="13">
        <v>0</v>
      </c>
      <c r="P59" s="13">
        <v>-0.093</v>
      </c>
      <c r="Q59" s="13">
        <v>0</v>
      </c>
      <c r="R59" s="13">
        <v>0</v>
      </c>
    </row>
    <row r="60" ht="20.25" spans="1:18">
      <c r="A60" s="6" t="s">
        <v>314</v>
      </c>
      <c r="B60" s="6" t="s">
        <v>315</v>
      </c>
      <c r="C60" s="6">
        <v>19242.49</v>
      </c>
      <c r="D60" s="6">
        <v>20269.016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4.171</v>
      </c>
      <c r="K60" s="14">
        <v>4</v>
      </c>
      <c r="L60" s="13">
        <v>0</v>
      </c>
      <c r="M60" s="13">
        <v>0</v>
      </c>
      <c r="N60" s="13">
        <v>0</v>
      </c>
      <c r="O60" s="13">
        <v>0</v>
      </c>
      <c r="P60" s="13">
        <v>2.547</v>
      </c>
      <c r="Q60" s="13">
        <v>0</v>
      </c>
      <c r="R60" s="13">
        <v>0</v>
      </c>
    </row>
    <row r="61" ht="20.25" spans="1:18">
      <c r="A61" s="6" t="s">
        <v>316</v>
      </c>
      <c r="B61" s="6" t="s">
        <v>317</v>
      </c>
      <c r="C61" s="6">
        <v>2395.6</v>
      </c>
      <c r="D61" s="6">
        <v>3103.491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13.14</v>
      </c>
      <c r="K61" s="14">
        <v>2</v>
      </c>
      <c r="L61" s="13">
        <v>0</v>
      </c>
      <c r="M61" s="13">
        <v>1</v>
      </c>
      <c r="N61" s="13">
        <v>-1</v>
      </c>
      <c r="O61" s="13">
        <v>0</v>
      </c>
      <c r="P61" s="13">
        <v>1.476</v>
      </c>
      <c r="Q61" s="13">
        <v>0</v>
      </c>
      <c r="R61" s="13">
        <v>0</v>
      </c>
    </row>
    <row r="62" ht="20.25" spans="1:18">
      <c r="A62" s="6" t="s">
        <v>318</v>
      </c>
      <c r="B62" s="6" t="s">
        <v>319</v>
      </c>
      <c r="C62" s="6">
        <v>9337.541</v>
      </c>
      <c r="D62" s="6">
        <v>10307.418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4.102</v>
      </c>
      <c r="K62" s="14">
        <v>1</v>
      </c>
      <c r="L62" s="13">
        <v>0</v>
      </c>
      <c r="M62" s="13">
        <v>0</v>
      </c>
      <c r="N62" s="13">
        <v>-1</v>
      </c>
      <c r="O62" s="13">
        <v>0</v>
      </c>
      <c r="P62" s="13">
        <v>-2.717</v>
      </c>
      <c r="Q62" s="13">
        <v>0</v>
      </c>
      <c r="R62" s="13">
        <v>0</v>
      </c>
    </row>
    <row r="63" ht="20.25" spans="1:18">
      <c r="A63" s="6" t="s">
        <v>320</v>
      </c>
      <c r="B63" s="6" t="s">
        <v>321</v>
      </c>
      <c r="C63" s="6">
        <v>6140.814</v>
      </c>
      <c r="D63" s="6">
        <v>6658.002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1.935</v>
      </c>
      <c r="K63" s="14">
        <v>2</v>
      </c>
      <c r="L63" s="13">
        <v>0</v>
      </c>
      <c r="M63" s="13">
        <v>0</v>
      </c>
      <c r="N63" s="13">
        <v>1</v>
      </c>
      <c r="O63" s="13">
        <v>0</v>
      </c>
      <c r="P63" s="13">
        <v>-2.881</v>
      </c>
      <c r="Q63" s="13">
        <v>1</v>
      </c>
      <c r="R63" s="13">
        <v>0</v>
      </c>
    </row>
    <row r="64" ht="20.25" spans="1:18">
      <c r="A64" s="6" t="s">
        <v>322</v>
      </c>
      <c r="B64" s="6" t="s">
        <v>323</v>
      </c>
      <c r="C64" s="6">
        <v>7728.355</v>
      </c>
      <c r="D64" s="6">
        <v>8170.861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4.138</v>
      </c>
      <c r="K64" s="14">
        <v>2</v>
      </c>
      <c r="L64" s="13">
        <v>0</v>
      </c>
      <c r="M64" s="13">
        <v>0</v>
      </c>
      <c r="N64" s="13">
        <v>0</v>
      </c>
      <c r="O64" s="13">
        <v>0</v>
      </c>
      <c r="P64" s="13">
        <v>-13.527</v>
      </c>
      <c r="Q64" s="13">
        <v>0</v>
      </c>
      <c r="R64" s="13">
        <v>0</v>
      </c>
    </row>
    <row r="65" ht="20.25" spans="1:18">
      <c r="A65" s="6" t="s">
        <v>324</v>
      </c>
      <c r="B65" s="6" t="s">
        <v>325</v>
      </c>
      <c r="C65" s="6">
        <v>2242.509</v>
      </c>
      <c r="D65" s="6">
        <v>2821.127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19.91</v>
      </c>
      <c r="K65" s="14">
        <v>4</v>
      </c>
      <c r="L65" s="13">
        <v>0</v>
      </c>
      <c r="M65" s="13">
        <v>0</v>
      </c>
      <c r="N65" s="13">
        <v>0</v>
      </c>
      <c r="O65" s="13">
        <v>0</v>
      </c>
      <c r="P65" s="13">
        <v>-32.71</v>
      </c>
      <c r="Q65" s="13">
        <v>0</v>
      </c>
      <c r="R65" s="13">
        <v>0</v>
      </c>
    </row>
    <row r="66" ht="20.25" spans="1:18">
      <c r="A66" s="6" t="s">
        <v>326</v>
      </c>
      <c r="B66" s="6" t="s">
        <v>327</v>
      </c>
      <c r="C66" s="6">
        <v>5545.594</v>
      </c>
      <c r="D66" s="6">
        <v>6042.023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2.572</v>
      </c>
      <c r="K66" s="14">
        <v>2</v>
      </c>
      <c r="L66" s="13">
        <v>0</v>
      </c>
      <c r="M66" s="13">
        <v>0</v>
      </c>
      <c r="N66" s="13">
        <v>0</v>
      </c>
      <c r="O66" s="13">
        <v>0</v>
      </c>
      <c r="P66" s="13">
        <v>-3.92</v>
      </c>
      <c r="Q66" s="13">
        <v>0</v>
      </c>
      <c r="R66" s="13">
        <v>0</v>
      </c>
    </row>
    <row r="67" ht="20.25" spans="1:18">
      <c r="A67" s="6" t="s">
        <v>328</v>
      </c>
      <c r="B67" s="6" t="s">
        <v>329</v>
      </c>
      <c r="C67" s="6">
        <v>6364.141</v>
      </c>
      <c r="D67" s="6">
        <v>7121.17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7.552</v>
      </c>
      <c r="K67" s="14">
        <v>4</v>
      </c>
      <c r="L67" s="13">
        <v>0</v>
      </c>
      <c r="M67" s="13">
        <v>0</v>
      </c>
      <c r="N67" s="13">
        <v>1</v>
      </c>
      <c r="O67" s="13">
        <v>0</v>
      </c>
      <c r="P67" s="13">
        <v>-5.95</v>
      </c>
      <c r="Q67" s="13">
        <v>0</v>
      </c>
      <c r="R67" s="13">
        <v>0</v>
      </c>
    </row>
    <row r="68" ht="20.25" spans="1:18">
      <c r="A68" s="6" t="s">
        <v>330</v>
      </c>
      <c r="B68" s="6" t="s">
        <v>331</v>
      </c>
      <c r="C68" s="6">
        <v>2331.545</v>
      </c>
      <c r="D68" s="6">
        <v>2682.041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3.416</v>
      </c>
      <c r="K68" s="14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0.592</v>
      </c>
      <c r="Q68" s="13">
        <v>-1</v>
      </c>
      <c r="R68" s="13">
        <v>-1</v>
      </c>
    </row>
    <row r="69" ht="20.25" spans="1:18">
      <c r="A69" s="6" t="s">
        <v>332</v>
      </c>
      <c r="B69" s="6" t="s">
        <v>333</v>
      </c>
      <c r="C69" s="6">
        <v>4743.327</v>
      </c>
      <c r="D69" s="6">
        <v>5614.618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13.601</v>
      </c>
      <c r="K69" s="14">
        <v>0</v>
      </c>
      <c r="L69" s="13">
        <v>1</v>
      </c>
      <c r="M69" s="13">
        <v>0</v>
      </c>
      <c r="N69" s="13">
        <v>0</v>
      </c>
      <c r="O69" s="13">
        <v>0</v>
      </c>
      <c r="P69" s="13">
        <v>-20.084</v>
      </c>
      <c r="Q69" s="13">
        <v>0</v>
      </c>
      <c r="R69" s="13">
        <v>-1</v>
      </c>
    </row>
    <row r="70" ht="20.25" spans="1:18">
      <c r="A70" s="6" t="s">
        <v>334</v>
      </c>
      <c r="B70" s="6" t="s">
        <v>335</v>
      </c>
      <c r="C70" s="6">
        <v>5383.995</v>
      </c>
      <c r="D70" s="6">
        <v>6226.19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1.139</v>
      </c>
      <c r="K70" s="14">
        <v>2</v>
      </c>
      <c r="L70" s="13">
        <v>0</v>
      </c>
      <c r="M70" s="13">
        <v>0</v>
      </c>
      <c r="N70" s="13">
        <v>0</v>
      </c>
      <c r="O70" s="13">
        <v>1</v>
      </c>
      <c r="P70" s="13">
        <v>5.855</v>
      </c>
      <c r="Q70" s="13">
        <v>0</v>
      </c>
      <c r="R70" s="13">
        <v>0</v>
      </c>
    </row>
    <row r="71" ht="20.25" spans="1:18">
      <c r="A71" s="6" t="s">
        <v>336</v>
      </c>
      <c r="B71" s="6" t="s">
        <v>337</v>
      </c>
      <c r="C71" s="6">
        <v>5659.168</v>
      </c>
      <c r="D71" s="6">
        <v>6287.386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1.133</v>
      </c>
      <c r="K71" s="14">
        <v>2</v>
      </c>
      <c r="L71" s="13">
        <v>0</v>
      </c>
      <c r="M71" s="13">
        <v>0</v>
      </c>
      <c r="N71" s="13">
        <v>0</v>
      </c>
      <c r="O71" s="13">
        <v>0</v>
      </c>
      <c r="P71" s="13">
        <v>9.9</v>
      </c>
      <c r="Q71" s="13">
        <v>0</v>
      </c>
      <c r="R71" s="13">
        <v>0</v>
      </c>
    </row>
    <row r="72" ht="20.25" spans="1:18">
      <c r="A72" s="6" t="s">
        <v>338</v>
      </c>
      <c r="B72" s="6" t="s">
        <v>339</v>
      </c>
      <c r="C72" s="6">
        <v>4437.491</v>
      </c>
      <c r="D72" s="6">
        <v>4917.007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5.906</v>
      </c>
      <c r="K72" s="14">
        <v>3</v>
      </c>
      <c r="L72" s="13">
        <v>0</v>
      </c>
      <c r="M72" s="13">
        <v>0</v>
      </c>
      <c r="N72" s="13">
        <v>1</v>
      </c>
      <c r="O72" s="13">
        <v>0</v>
      </c>
      <c r="P72" s="13">
        <v>-2.548</v>
      </c>
      <c r="Q72" s="13">
        <v>0</v>
      </c>
      <c r="R72" s="13">
        <v>0</v>
      </c>
    </row>
    <row r="73" ht="20.25" spans="1:18">
      <c r="A73" s="6" t="s">
        <v>340</v>
      </c>
      <c r="B73" s="6" t="s">
        <v>341</v>
      </c>
      <c r="C73" s="6">
        <v>1599.345</v>
      </c>
      <c r="D73" s="6">
        <v>1813.762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5.476</v>
      </c>
      <c r="K73" s="14">
        <v>2</v>
      </c>
      <c r="L73" s="13">
        <v>0</v>
      </c>
      <c r="M73" s="13">
        <v>0</v>
      </c>
      <c r="N73" s="13">
        <v>1</v>
      </c>
      <c r="O73" s="13">
        <v>0</v>
      </c>
      <c r="P73" s="13">
        <v>0.822</v>
      </c>
      <c r="Q73" s="13">
        <v>0</v>
      </c>
      <c r="R73" s="13">
        <v>0</v>
      </c>
    </row>
    <row r="74" ht="20.25" spans="1:18">
      <c r="A74" s="6" t="s">
        <v>342</v>
      </c>
      <c r="B74" s="6" t="s">
        <v>343</v>
      </c>
      <c r="C74" s="6">
        <v>2972.018</v>
      </c>
      <c r="D74" s="6">
        <v>3698.927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2.557</v>
      </c>
      <c r="K74" s="14">
        <v>4</v>
      </c>
      <c r="L74" s="13">
        <v>1</v>
      </c>
      <c r="M74" s="13">
        <v>0</v>
      </c>
      <c r="N74" s="13">
        <v>0</v>
      </c>
      <c r="O74" s="13">
        <v>0</v>
      </c>
      <c r="P74" s="13">
        <v>-0.703</v>
      </c>
      <c r="Q74" s="13">
        <v>0</v>
      </c>
      <c r="R74" s="13">
        <v>-1</v>
      </c>
    </row>
    <row r="75" ht="20.25" spans="1:18">
      <c r="A75" s="6" t="s">
        <v>344</v>
      </c>
      <c r="B75" s="6" t="s">
        <v>345</v>
      </c>
      <c r="C75" s="6">
        <v>6026.279</v>
      </c>
      <c r="D75" s="6">
        <v>7373.357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13.296</v>
      </c>
      <c r="K75" s="14">
        <v>2</v>
      </c>
      <c r="L75" s="13">
        <v>0</v>
      </c>
      <c r="M75" s="13">
        <v>0</v>
      </c>
      <c r="N75" s="13">
        <v>0</v>
      </c>
      <c r="O75" s="13">
        <v>0</v>
      </c>
      <c r="P75" s="13">
        <v>5.412</v>
      </c>
      <c r="Q75" s="13">
        <v>0</v>
      </c>
      <c r="R75" s="13">
        <v>0</v>
      </c>
    </row>
    <row r="76" ht="20.25" spans="1:18">
      <c r="A76" s="6" t="s">
        <v>346</v>
      </c>
      <c r="B76" s="6" t="s">
        <v>347</v>
      </c>
      <c r="C76" s="6">
        <v>4057.765</v>
      </c>
      <c r="D76" s="6">
        <v>4682.593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10.191</v>
      </c>
      <c r="K76" s="14">
        <v>2</v>
      </c>
      <c r="L76" s="13">
        <v>0</v>
      </c>
      <c r="M76" s="13">
        <v>0</v>
      </c>
      <c r="N76" s="13">
        <v>0</v>
      </c>
      <c r="O76" s="13">
        <v>0</v>
      </c>
      <c r="P76" s="13">
        <v>2.827</v>
      </c>
      <c r="Q76" s="13">
        <v>0</v>
      </c>
      <c r="R76" s="13">
        <v>0</v>
      </c>
    </row>
    <row r="77" ht="20.25" spans="1:18">
      <c r="A77" s="6" t="s">
        <v>348</v>
      </c>
      <c r="B77" s="6" t="s">
        <v>349</v>
      </c>
      <c r="C77" s="6">
        <v>2779.037</v>
      </c>
      <c r="D77" s="6">
        <v>3051.207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6.063</v>
      </c>
      <c r="K77" s="14">
        <v>2</v>
      </c>
      <c r="L77" s="13">
        <v>0</v>
      </c>
      <c r="M77" s="13">
        <v>1</v>
      </c>
      <c r="N77" s="13">
        <v>-1</v>
      </c>
      <c r="O77" s="13">
        <v>0</v>
      </c>
      <c r="P77" s="13">
        <v>0.652</v>
      </c>
      <c r="Q77" s="13">
        <v>0</v>
      </c>
      <c r="R77" s="13">
        <v>0</v>
      </c>
    </row>
    <row r="78" ht="20.25" spans="1:18">
      <c r="A78" s="6" t="s">
        <v>350</v>
      </c>
      <c r="B78" s="6" t="s">
        <v>351</v>
      </c>
      <c r="C78" s="6">
        <v>6370.418</v>
      </c>
      <c r="D78" s="6">
        <v>7475.489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11.465</v>
      </c>
      <c r="K78" s="14">
        <v>2</v>
      </c>
      <c r="L78" s="13">
        <v>0</v>
      </c>
      <c r="M78" s="13">
        <v>0</v>
      </c>
      <c r="N78" s="13">
        <v>0</v>
      </c>
      <c r="O78" s="13">
        <v>0</v>
      </c>
      <c r="P78" s="13">
        <v>-0.169</v>
      </c>
      <c r="Q78" s="13">
        <v>0</v>
      </c>
      <c r="R78" s="13">
        <v>0</v>
      </c>
    </row>
    <row r="79" ht="20.25" spans="1:18">
      <c r="A79" s="6" t="s">
        <v>352</v>
      </c>
      <c r="B79" s="6" t="s">
        <v>353</v>
      </c>
      <c r="C79" s="6">
        <v>107.189</v>
      </c>
      <c r="D79" s="6">
        <v>108.598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0.788</v>
      </c>
      <c r="K79" s="14">
        <v>1</v>
      </c>
      <c r="L79" s="13">
        <v>1</v>
      </c>
      <c r="M79" s="13">
        <v>0</v>
      </c>
      <c r="N79" s="13">
        <v>0</v>
      </c>
      <c r="O79" s="13">
        <v>0</v>
      </c>
      <c r="P79" s="13">
        <v>0.018</v>
      </c>
      <c r="Q79" s="13">
        <v>0</v>
      </c>
      <c r="R79" s="13">
        <v>0</v>
      </c>
    </row>
    <row r="80" ht="20.25" spans="1:18">
      <c r="A80" s="6" t="s">
        <v>354</v>
      </c>
      <c r="B80" s="6" t="s">
        <v>355</v>
      </c>
      <c r="C80" s="6">
        <v>105.416</v>
      </c>
      <c r="D80" s="6">
        <v>106.189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0.41</v>
      </c>
      <c r="K80" s="14">
        <v>1</v>
      </c>
      <c r="L80" s="13">
        <v>0</v>
      </c>
      <c r="M80" s="13">
        <v>0</v>
      </c>
      <c r="N80" s="13">
        <v>0</v>
      </c>
      <c r="O80" s="13">
        <v>0</v>
      </c>
      <c r="P80" s="13">
        <v>0.014</v>
      </c>
      <c r="Q80" s="13">
        <v>0</v>
      </c>
      <c r="R80" s="13">
        <v>0</v>
      </c>
    </row>
    <row r="81" ht="20.25" spans="1:18">
      <c r="A81" s="6" t="s">
        <v>356</v>
      </c>
      <c r="B81" s="6" t="s">
        <v>357</v>
      </c>
      <c r="C81" s="6">
        <v>113.362</v>
      </c>
      <c r="D81" s="6">
        <v>118.788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0.218</v>
      </c>
      <c r="K81" s="14">
        <v>0</v>
      </c>
      <c r="L81" s="13">
        <v>2</v>
      </c>
      <c r="M81" s="13">
        <v>1</v>
      </c>
      <c r="N81" s="13">
        <v>-1</v>
      </c>
      <c r="O81" s="13">
        <v>0</v>
      </c>
      <c r="P81" s="13">
        <v>-0.039</v>
      </c>
      <c r="Q81" s="13">
        <v>0</v>
      </c>
      <c r="R81" s="13">
        <v>0</v>
      </c>
    </row>
    <row r="82" ht="20.25" spans="1:18">
      <c r="A82" s="6" t="s">
        <v>358</v>
      </c>
      <c r="B82" s="6" t="s">
        <v>359</v>
      </c>
      <c r="C82" s="6">
        <v>102.211</v>
      </c>
      <c r="D82" s="6">
        <v>102.512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0.204</v>
      </c>
      <c r="K82" s="14">
        <v>0</v>
      </c>
      <c r="L82" s="13">
        <v>1</v>
      </c>
      <c r="M82" s="13">
        <v>0</v>
      </c>
      <c r="N82" s="13">
        <v>0</v>
      </c>
      <c r="O82" s="13">
        <v>0</v>
      </c>
      <c r="P82" s="13">
        <v>0.004</v>
      </c>
      <c r="Q82" s="13">
        <v>-1</v>
      </c>
      <c r="R82" s="13">
        <v>0</v>
      </c>
    </row>
    <row r="83" ht="20.25" spans="1:18">
      <c r="A83" s="6" t="s">
        <v>360</v>
      </c>
      <c r="B83" s="6" t="s">
        <v>361</v>
      </c>
      <c r="C83" s="6">
        <v>1451.529</v>
      </c>
      <c r="D83" s="6">
        <v>2167.341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5.751</v>
      </c>
      <c r="K83" s="14">
        <v>0</v>
      </c>
      <c r="L83" s="13">
        <v>0</v>
      </c>
      <c r="M83" s="13">
        <v>0</v>
      </c>
      <c r="N83" s="13">
        <v>0</v>
      </c>
      <c r="O83" s="13">
        <v>0</v>
      </c>
      <c r="P83" s="13">
        <v>10.369</v>
      </c>
      <c r="Q83" s="13">
        <v>0</v>
      </c>
      <c r="R83" s="13">
        <v>0</v>
      </c>
    </row>
    <row r="84" ht="20.25" spans="1:18">
      <c r="A84" s="6" t="s">
        <v>362</v>
      </c>
      <c r="B84" s="6" t="s">
        <v>363</v>
      </c>
      <c r="C84" s="6">
        <v>11892.476</v>
      </c>
      <c r="D84" s="6">
        <v>13275.851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0.147</v>
      </c>
      <c r="K84" s="14">
        <v>0</v>
      </c>
      <c r="L84" s="13">
        <v>0</v>
      </c>
      <c r="M84" s="13">
        <v>0</v>
      </c>
      <c r="N84" s="13">
        <v>-1</v>
      </c>
      <c r="O84" s="13">
        <v>0</v>
      </c>
      <c r="P84" s="13">
        <v>-22.854</v>
      </c>
      <c r="Q84" s="13">
        <v>0</v>
      </c>
      <c r="R84" s="13">
        <v>0</v>
      </c>
    </row>
    <row r="85" ht="20.25" spans="1:18">
      <c r="A85" s="6" t="s">
        <v>364</v>
      </c>
      <c r="B85" s="6" t="s">
        <v>365</v>
      </c>
      <c r="C85" s="6">
        <v>445.255</v>
      </c>
      <c r="D85" s="6">
        <v>524.658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1.142</v>
      </c>
      <c r="K85" s="14">
        <v>1</v>
      </c>
      <c r="L85" s="13">
        <v>2</v>
      </c>
      <c r="M85" s="13">
        <v>0</v>
      </c>
      <c r="N85" s="13">
        <v>0</v>
      </c>
      <c r="O85" s="13">
        <v>0</v>
      </c>
      <c r="P85" s="13">
        <v>0.03</v>
      </c>
      <c r="Q85" s="13">
        <v>0</v>
      </c>
      <c r="R85" s="13">
        <v>0</v>
      </c>
    </row>
    <row r="86" ht="20.25" spans="1:18">
      <c r="A86" s="6" t="s">
        <v>366</v>
      </c>
      <c r="B86" s="6" t="s">
        <v>367</v>
      </c>
      <c r="C86" s="6">
        <v>68177.953</v>
      </c>
      <c r="D86" s="6">
        <v>94792.477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27.207</v>
      </c>
      <c r="K86" s="14">
        <v>4</v>
      </c>
      <c r="L86" s="13">
        <v>0</v>
      </c>
      <c r="M86" s="13">
        <v>0</v>
      </c>
      <c r="N86" s="13">
        <v>0</v>
      </c>
      <c r="O86" s="13">
        <v>0</v>
      </c>
      <c r="P86" s="13">
        <v>-606.784</v>
      </c>
      <c r="Q86" s="13">
        <v>0</v>
      </c>
      <c r="R86" s="13">
        <v>-1</v>
      </c>
    </row>
    <row r="87" ht="20.25" spans="1:18">
      <c r="A87" s="6" t="s">
        <v>368</v>
      </c>
      <c r="B87" s="6" t="s">
        <v>369</v>
      </c>
      <c r="C87" s="6">
        <v>46289.766</v>
      </c>
      <c r="D87" s="6">
        <v>59382.227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19.398</v>
      </c>
      <c r="K87" s="14">
        <v>3</v>
      </c>
      <c r="L87" s="13">
        <v>0</v>
      </c>
      <c r="M87" s="13">
        <v>-1</v>
      </c>
      <c r="N87" s="13">
        <v>0</v>
      </c>
      <c r="O87" s="13">
        <v>0</v>
      </c>
      <c r="P87" s="13">
        <v>129.004</v>
      </c>
      <c r="Q87" s="13">
        <v>0</v>
      </c>
      <c r="R87" s="13">
        <v>0</v>
      </c>
    </row>
    <row r="88" ht="20.25" spans="1:18">
      <c r="A88" s="6" t="s">
        <v>370</v>
      </c>
      <c r="B88" s="6" t="s">
        <v>371</v>
      </c>
      <c r="C88" s="6">
        <v>8461.36</v>
      </c>
      <c r="D88" s="6">
        <v>10043.397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5.142</v>
      </c>
      <c r="K88" s="14">
        <v>2</v>
      </c>
      <c r="L88" s="13">
        <v>1</v>
      </c>
      <c r="M88" s="13">
        <v>0</v>
      </c>
      <c r="N88" s="13">
        <v>0</v>
      </c>
      <c r="O88" s="13">
        <v>0</v>
      </c>
      <c r="P88" s="13">
        <v>-13.582</v>
      </c>
      <c r="Q88" s="13">
        <v>0</v>
      </c>
      <c r="R88" s="13">
        <v>-1</v>
      </c>
    </row>
    <row r="89" ht="20.25" spans="1:18">
      <c r="A89" s="9"/>
      <c r="B89" s="9"/>
      <c r="C89" s="9"/>
      <c r="D89" s="9"/>
      <c r="E89" s="9"/>
      <c r="F89" s="9"/>
      <c r="G89" s="9"/>
      <c r="H89" s="9"/>
      <c r="I89" s="9"/>
      <c r="J89" s="9"/>
      <c r="K89" s="13"/>
      <c r="L89" s="13"/>
      <c r="M89" s="13"/>
      <c r="N89" s="13"/>
      <c r="O89" s="13"/>
      <c r="P89" s="13"/>
      <c r="Q89" s="13"/>
      <c r="R89" s="13"/>
    </row>
    <row r="90" ht="20.25" spans="1:18">
      <c r="A90" s="9"/>
      <c r="B90" s="9"/>
      <c r="C90" s="9"/>
      <c r="D90" s="9"/>
      <c r="E90" s="9"/>
      <c r="F90" s="9"/>
      <c r="G90" s="9"/>
      <c r="H90" s="9"/>
      <c r="I90" s="9"/>
      <c r="J90" s="9"/>
      <c r="K90" s="13"/>
      <c r="L90" s="13"/>
      <c r="M90" s="13"/>
      <c r="N90" s="13"/>
      <c r="O90" s="13"/>
      <c r="P90" s="13"/>
      <c r="Q90" s="13"/>
      <c r="R90" s="13"/>
    </row>
    <row r="91" ht="20.25" spans="1:18">
      <c r="A91" s="9"/>
      <c r="B91" s="9"/>
      <c r="C91" s="9"/>
      <c r="D91" s="9"/>
      <c r="E91" s="9"/>
      <c r="F91" s="9"/>
      <c r="G91" s="9"/>
      <c r="H91" s="9"/>
      <c r="I91" s="9"/>
      <c r="J91" s="9"/>
      <c r="K91" s="13"/>
      <c r="L91" s="13"/>
      <c r="M91" s="13"/>
      <c r="N91" s="13"/>
      <c r="O91" s="13"/>
      <c r="P91" s="13"/>
      <c r="Q91" s="13"/>
      <c r="R9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2025-12-03T15:14:44Z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23CB7F90DB88454DB5A2CE75A313C585_13</vt:lpwstr>
  </property>
  <property fmtid="{D5CDD505-2E9C-101B-9397-08002B2CF9AE}" pid="3" name="KSOProductBuildVer">
    <vt:lpwstr>2052-12.1.0.15712</vt:lpwstr>
  </property>
</Properties>
</file>