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<sst xmlns="http://schemas.openxmlformats.org/spreadsheetml/2006/main" count="372" uniqueCount="334">
  <si>
    <t>京沪深强转弱</t>
  </si>
  <si>
    <t>京沪深弱转强</t>
  </si>
  <si>
    <t>代码</t>
  </si>
  <si>
    <t>简称</t>
  </si>
  <si>
    <t>总市值</t>
  </si>
  <si>
    <t>户数增加</t>
  </si>
  <si>
    <t>34456.92亿</t>
  </si>
  <si>
    <t>全指金融</t>
  </si>
  <si>
    <t>184824.75亿</t>
  </si>
  <si>
    <t>酿酒</t>
  </si>
  <si>
    <t>33020.43亿</t>
  </si>
  <si>
    <t>全指可选</t>
  </si>
  <si>
    <t>51387.50亿</t>
  </si>
  <si>
    <t>贵州板块</t>
  </si>
  <si>
    <t>21441.17亿</t>
  </si>
  <si>
    <t>全指医药</t>
  </si>
  <si>
    <t>42069.11亿</t>
  </si>
  <si>
    <t>次新股</t>
  </si>
  <si>
    <t>17562.90亿</t>
  </si>
  <si>
    <t>私募新进</t>
  </si>
  <si>
    <t>35664.26亿</t>
  </si>
  <si>
    <t>电信运营</t>
  </si>
  <si>
    <t>9008.50亿</t>
  </si>
  <si>
    <t>证券</t>
  </si>
  <si>
    <t>34796.93亿</t>
  </si>
  <si>
    <t>日用化工</t>
  </si>
  <si>
    <t>1661.89亿</t>
  </si>
  <si>
    <t>软件服务</t>
  </si>
  <si>
    <t>34106.67亿</t>
  </si>
  <si>
    <t>Ｂ股指数</t>
  </si>
  <si>
    <t>653.92亿</t>
  </si>
  <si>
    <t>白酒概念</t>
  </si>
  <si>
    <t>33638.41亿</t>
  </si>
  <si>
    <t>配股预案</t>
  </si>
  <si>
    <t>26.80亿</t>
  </si>
  <si>
    <t>电力</t>
  </si>
  <si>
    <t>32446.60亿</t>
  </si>
  <si>
    <t>--</t>
  </si>
  <si>
    <t>并购重组股</t>
  </si>
  <si>
    <t>29160.52亿</t>
  </si>
  <si>
    <t>国证基建</t>
  </si>
  <si>
    <t>食品饮料</t>
  </si>
  <si>
    <t>17093.55亿</t>
  </si>
  <si>
    <t>含B股</t>
  </si>
  <si>
    <t>11369.06亿</t>
  </si>
  <si>
    <t>商业连锁</t>
  </si>
  <si>
    <t>9864.35亿</t>
  </si>
  <si>
    <t>猪肉</t>
  </si>
  <si>
    <t>8435.73亿</t>
  </si>
  <si>
    <t>北证50</t>
  </si>
  <si>
    <t>8382.86亿</t>
  </si>
  <si>
    <t>山西板块</t>
  </si>
  <si>
    <t>8287.93亿</t>
  </si>
  <si>
    <t>传媒娱乐</t>
  </si>
  <si>
    <t>7581.68亿</t>
  </si>
  <si>
    <t>仓储物流</t>
  </si>
  <si>
    <t>7350.96亿</t>
  </si>
  <si>
    <t>运输设备</t>
  </si>
  <si>
    <t>5315.72亿</t>
  </si>
  <si>
    <t>多元金融</t>
  </si>
  <si>
    <t>5287.50亿</t>
  </si>
  <si>
    <t>近端次新</t>
  </si>
  <si>
    <t>5227.22亿</t>
  </si>
  <si>
    <t>船舶</t>
  </si>
  <si>
    <t>4780.51亿</t>
  </si>
  <si>
    <t>次新超跌</t>
  </si>
  <si>
    <t>3666.38亿</t>
  </si>
  <si>
    <t>文教休闲</t>
  </si>
  <si>
    <t>3060.51亿</t>
  </si>
  <si>
    <t>知识付费</t>
  </si>
  <si>
    <t>2709.67亿</t>
  </si>
  <si>
    <t>水务</t>
  </si>
  <si>
    <t>1464.15亿</t>
  </si>
  <si>
    <t>深证Ｂ指</t>
  </si>
  <si>
    <t>589.26亿</t>
  </si>
  <si>
    <t>成份Ｂ指</t>
  </si>
  <si>
    <t>439.15亿</t>
  </si>
  <si>
    <t>公共交通</t>
  </si>
  <si>
    <t>368.95亿</t>
  </si>
  <si>
    <t>基金指数</t>
  </si>
  <si>
    <t>中证煤炭</t>
  </si>
  <si>
    <t>绿色电力</t>
  </si>
  <si>
    <t>投资时钟</t>
  </si>
  <si>
    <t>深证红利</t>
  </si>
  <si>
    <t>国证红利</t>
  </si>
  <si>
    <t>区块链50</t>
  </si>
  <si>
    <t>创医药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</si>
  <si>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</si>
  <si>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</si>
  <si>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</si>
  <si>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</si>
  <si>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</si>
  <si>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</si>
  <si>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</si>
  <si>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</si>
  <si>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</si>
  <si>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</si>
  <si>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</si>
  <si>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</si>
  <si>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</si>
  <si>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</si>
  <si>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</si>
  <si>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</si>
  <si>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</si>
  <si>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</si>
  <si>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</si>
  <si>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</si>
  <si>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</si>
  <si>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</si>
  <si>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沪公司债</t>
  </si>
  <si>
    <t>180资源</t>
  </si>
  <si>
    <t>5年信用</t>
  </si>
  <si>
    <t>信用100</t>
  </si>
  <si>
    <t>HK银行</t>
  </si>
  <si>
    <t>300能源</t>
  </si>
  <si>
    <t>公司债指</t>
  </si>
  <si>
    <t>中证能源</t>
  </si>
  <si>
    <t>内地资源</t>
  </si>
  <si>
    <t>银河99</t>
  </si>
  <si>
    <t>中证上游</t>
  </si>
  <si>
    <t>采矿指数</t>
  </si>
  <si>
    <t>综企指数</t>
  </si>
  <si>
    <t>碳中和债</t>
  </si>
  <si>
    <t>深信中高</t>
  </si>
  <si>
    <t>深信中低</t>
  </si>
  <si>
    <t>深信用债</t>
  </si>
  <si>
    <t>资源优势</t>
  </si>
  <si>
    <t>环渤海</t>
  </si>
  <si>
    <t>国证粮食</t>
  </si>
  <si>
    <t>1000能源</t>
  </si>
  <si>
    <t>大盘低波</t>
  </si>
  <si>
    <t>专利领先</t>
  </si>
  <si>
    <t>国证油气</t>
  </si>
  <si>
    <t>深证材料</t>
  </si>
  <si>
    <t>深成能源</t>
  </si>
  <si>
    <t>深成材料</t>
  </si>
  <si>
    <t>化肥农药</t>
  </si>
  <si>
    <t>地产指数</t>
  </si>
  <si>
    <t>医药等权</t>
  </si>
  <si>
    <t>380医药</t>
  </si>
  <si>
    <t>医药主题</t>
  </si>
  <si>
    <t>医药生物</t>
  </si>
  <si>
    <t>300医药</t>
  </si>
  <si>
    <t>中证医药</t>
  </si>
  <si>
    <t>300地产</t>
  </si>
  <si>
    <t>医药100</t>
  </si>
  <si>
    <t>国证Ｂ指</t>
  </si>
  <si>
    <t>1000地产</t>
  </si>
  <si>
    <t>1000医药</t>
  </si>
  <si>
    <t>生物医药</t>
  </si>
  <si>
    <t>深成金融</t>
  </si>
  <si>
    <t>金融科技</t>
  </si>
  <si>
    <t>CSSW证券</t>
  </si>
  <si>
    <t>互联金融</t>
  </si>
  <si>
    <t>高铁产业</t>
  </si>
  <si>
    <t>300 医药</t>
  </si>
  <si>
    <t>证券公司</t>
  </si>
  <si>
    <t>中证医疗</t>
  </si>
  <si>
    <t>CSWD生科</t>
  </si>
  <si>
    <t>疫苗生科</t>
  </si>
  <si>
    <t>医疗健康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</si>
  <si>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</si>
  <si>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</si>
  <si>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</si>
  <si>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</si>
  <si>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</si>
  <si>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</si>
  <si>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</si>
  <si>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</si>
  <si>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</si>
  <si>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</si>
  <si>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</si>
  <si>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</si>
  <si>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</si>
  <si>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</si>
  <si>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</si>
  <si>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</si>
  <si>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</si>
  <si>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</si>
  <si>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</si>
  <si>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</si>
  <si>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</si>
  <si>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</si>
  <si>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</si>
  <si>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</si>
  <si>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</si>
  <si>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</si>
  <si>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</si>
  <si>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</si>
  <si>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</si>
  <si>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</si>
  <si>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</si>
  <si>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</si>
  <si>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</si>
  <si>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</si>
  <si>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</si>
  <si>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</si>
  <si>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</si>
  <si>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</si>
  <si>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</si>
  <si>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</si>
  <si>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</si>
  <si>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</si>
  <si>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</si>
  <si>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</si>
  <si>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</si>
  <si>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</si>
  <si>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</si>
  <si>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</si>
  <si>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</si>
  <si>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</si>
  <si>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</si>
  <si>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</si>
  <si>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</si>
  <si>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</si>
  <si>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</si>
  <si>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</si>
  <si>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</si>
  <si>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</si>
  <si>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</si>
  <si>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</si>
  <si>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</si>
  <si>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</si>
  <si>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</si>
  <si>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</si>
  <si>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</si>
  <si>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AU00</t>
  </si>
  <si>
    <t>黄金连续</t>
  </si>
  <si>
    <t>BR00</t>
  </si>
  <si>
    <t>丁二烯橡胶连续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</si>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</sst>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G12" sqref="G12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>
        <v>880876</v>
      </c>
      <c r="B3" s="33" t="s">
        <v>5</v>
      </c>
      <c r="C3" s="34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2">
        <v>880380</v>
      </c>
      <c r="B4" s="36" t="s">
        <v>9</v>
      </c>
      <c r="C4" s="34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2">
        <v>880229</v>
      </c>
      <c r="B5" s="34" t="s">
        <v>13</v>
      </c>
      <c r="C5" s="34" t="s">
        <v>14</v>
      </c>
      <c r="D5" s="35" t="str">
        <f>"000991"</f>
        <v>000991</v>
      </c>
      <c r="E5" s="35" t="s">
        <v>15</v>
      </c>
      <c r="F5" s="35" t="s">
        <v>16</v>
      </c>
    </row>
    <row r="6" ht="13.5" spans="1:6">
      <c r="A6" s="32">
        <v>880529</v>
      </c>
      <c r="B6" s="34" t="s">
        <v>17</v>
      </c>
      <c r="C6" s="34" t="s">
        <v>18</v>
      </c>
      <c r="D6" s="35" t="str">
        <f>"880648"</f>
        <v>880648</v>
      </c>
      <c r="E6" s="35" t="s">
        <v>19</v>
      </c>
      <c r="F6" s="35" t="s">
        <v>20</v>
      </c>
    </row>
    <row r="7" ht="13.5" spans="1:6">
      <c r="A7" s="32">
        <v>880452</v>
      </c>
      <c r="B7" s="34" t="s">
        <v>21</v>
      </c>
      <c r="C7" s="34" t="s">
        <v>22</v>
      </c>
      <c r="D7" s="35" t="str">
        <f>"880472"</f>
        <v>880472</v>
      </c>
      <c r="E7" s="35" t="s">
        <v>23</v>
      </c>
      <c r="F7" s="35" t="s">
        <v>24</v>
      </c>
    </row>
    <row r="8" ht="13.5" spans="1:6">
      <c r="A8" s="32">
        <v>880355</v>
      </c>
      <c r="B8" s="34" t="s">
        <v>25</v>
      </c>
      <c r="C8" s="34" t="s">
        <v>26</v>
      </c>
      <c r="D8" s="35" t="str">
        <f>"880493"</f>
        <v>880493</v>
      </c>
      <c r="E8" s="35" t="s">
        <v>27</v>
      </c>
      <c r="F8" s="35" t="s">
        <v>28</v>
      </c>
    </row>
    <row r="9" ht="13.5" spans="1:6">
      <c r="A9" s="32">
        <v>3</v>
      </c>
      <c r="B9" s="34" t="s">
        <v>29</v>
      </c>
      <c r="C9" s="34" t="s">
        <v>30</v>
      </c>
      <c r="D9" s="35" t="str">
        <f>"880564"</f>
        <v>880564</v>
      </c>
      <c r="E9" s="37" t="s">
        <v>31</v>
      </c>
      <c r="F9" s="35" t="s">
        <v>32</v>
      </c>
    </row>
    <row r="10" ht="13.5" spans="1:6">
      <c r="A10" s="32">
        <v>880890</v>
      </c>
      <c r="B10" s="34" t="s">
        <v>33</v>
      </c>
      <c r="C10" s="34" t="s">
        <v>34</v>
      </c>
      <c r="D10" s="35" t="str">
        <f>"880305"</f>
        <v>880305</v>
      </c>
      <c r="E10" s="35" t="s">
        <v>35</v>
      </c>
      <c r="F10" s="35" t="s">
        <v>36</v>
      </c>
    </row>
    <row r="11" ht="13.5" spans="1:6">
      <c r="A11" s="32">
        <v>999997</v>
      </c>
      <c r="B11" s="34" t="s">
        <v>29</v>
      </c>
      <c r="C11" s="34" t="s">
        <v>37</v>
      </c>
      <c r="D11" s="35" t="str">
        <f>"880576"</f>
        <v>880576</v>
      </c>
      <c r="E11" s="35" t="s">
        <v>38</v>
      </c>
      <c r="F11" s="35" t="s">
        <v>39</v>
      </c>
    </row>
    <row r="12" ht="13.5" spans="1:6">
      <c r="A12" s="32">
        <v>399359</v>
      </c>
      <c r="B12" s="34" t="s">
        <v>40</v>
      </c>
      <c r="C12" s="34" t="s">
        <v>37</v>
      </c>
      <c r="D12" s="35" t="str">
        <f>"880372"</f>
        <v>880372</v>
      </c>
      <c r="E12" s="35" t="s">
        <v>41</v>
      </c>
      <c r="F12" s="35" t="s">
        <v>42</v>
      </c>
    </row>
    <row r="13" ht="13.5" spans="1:6">
      <c r="A13" s="34"/>
      <c r="B13" s="34"/>
      <c r="C13" s="34"/>
      <c r="D13" s="35" t="str">
        <f>"880502"</f>
        <v>880502</v>
      </c>
      <c r="E13" s="35" t="s">
        <v>43</v>
      </c>
      <c r="F13" s="35" t="s">
        <v>44</v>
      </c>
    </row>
    <row r="14" ht="13.5" spans="1:6">
      <c r="A14" s="34"/>
      <c r="B14" s="34"/>
      <c r="C14" s="34"/>
      <c r="D14" s="35" t="str">
        <f>"880406"</f>
        <v>880406</v>
      </c>
      <c r="E14" s="35" t="s">
        <v>45</v>
      </c>
      <c r="F14" s="35" t="s">
        <v>46</v>
      </c>
    </row>
    <row r="15" ht="16.5" spans="1:6">
      <c r="A15" s="19"/>
      <c r="B15" s="19"/>
      <c r="C15" s="19"/>
      <c r="D15" s="35" t="str">
        <f>"880936"</f>
        <v>880936</v>
      </c>
      <c r="E15" s="35" t="s">
        <v>47</v>
      </c>
      <c r="F15" s="35" t="s">
        <v>48</v>
      </c>
    </row>
    <row r="16" ht="16.5" spans="1:6">
      <c r="A16" s="19"/>
      <c r="B16" s="19"/>
      <c r="C16" s="19"/>
      <c r="D16" s="35" t="str">
        <f>"899050"</f>
        <v>899050</v>
      </c>
      <c r="E16" s="35" t="s">
        <v>49</v>
      </c>
      <c r="F16" s="35" t="s">
        <v>50</v>
      </c>
    </row>
    <row r="17" ht="16.5" spans="1:6">
      <c r="A17" s="19"/>
      <c r="B17" s="19"/>
      <c r="C17" s="19"/>
      <c r="D17" s="35" t="str">
        <f>"880217"</f>
        <v>880217</v>
      </c>
      <c r="E17" s="35" t="s">
        <v>51</v>
      </c>
      <c r="F17" s="35" t="s">
        <v>52</v>
      </c>
    </row>
    <row r="18" ht="16.5" spans="1:6">
      <c r="A18" s="19"/>
      <c r="B18" s="19"/>
      <c r="C18" s="19"/>
      <c r="D18" s="35" t="str">
        <f>"880418"</f>
        <v>880418</v>
      </c>
      <c r="E18" s="35" t="s">
        <v>53</v>
      </c>
      <c r="F18" s="35" t="s">
        <v>54</v>
      </c>
    </row>
    <row r="19" ht="16.5" spans="1:6">
      <c r="A19" s="19"/>
      <c r="B19" s="19"/>
      <c r="C19" s="19"/>
      <c r="D19" s="35" t="str">
        <f>"880464"</f>
        <v>880464</v>
      </c>
      <c r="E19" s="35" t="s">
        <v>55</v>
      </c>
      <c r="F19" s="35" t="s">
        <v>56</v>
      </c>
    </row>
    <row r="20" ht="16.5" spans="1:6">
      <c r="A20" s="19"/>
      <c r="B20" s="19"/>
      <c r="C20" s="19"/>
      <c r="D20" s="35" t="str">
        <f>"880432"</f>
        <v>880432</v>
      </c>
      <c r="E20" s="35" t="s">
        <v>57</v>
      </c>
      <c r="F20" s="35" t="s">
        <v>58</v>
      </c>
    </row>
    <row r="21" ht="16.5" spans="1:6">
      <c r="A21" s="19"/>
      <c r="B21" s="19"/>
      <c r="C21" s="19"/>
      <c r="D21" s="35" t="str">
        <f>"880474"</f>
        <v>880474</v>
      </c>
      <c r="E21" s="35" t="s">
        <v>59</v>
      </c>
      <c r="F21" s="35" t="s">
        <v>60</v>
      </c>
    </row>
    <row r="22" ht="16.5" spans="1:6">
      <c r="A22" s="19"/>
      <c r="B22" s="19"/>
      <c r="C22" s="19"/>
      <c r="D22" s="35" t="str">
        <f>"880885"</f>
        <v>880885</v>
      </c>
      <c r="E22" s="35" t="s">
        <v>61</v>
      </c>
      <c r="F22" s="35" t="s">
        <v>62</v>
      </c>
    </row>
    <row r="23" ht="16.5" spans="1:6">
      <c r="A23" s="19"/>
      <c r="B23" s="19"/>
      <c r="C23" s="19"/>
      <c r="D23" s="35" t="str">
        <f>"880431"</f>
        <v>880431</v>
      </c>
      <c r="E23" s="35" t="s">
        <v>63</v>
      </c>
      <c r="F23" s="35" t="s">
        <v>64</v>
      </c>
    </row>
    <row r="24" ht="16.5" spans="1:6">
      <c r="A24" s="19"/>
      <c r="B24" s="19"/>
      <c r="C24" s="19"/>
      <c r="D24" s="35" t="str">
        <f>"880887"</f>
        <v>880887</v>
      </c>
      <c r="E24" s="35" t="s">
        <v>65</v>
      </c>
      <c r="F24" s="35" t="s">
        <v>66</v>
      </c>
    </row>
    <row r="25" ht="16.5" spans="1:6">
      <c r="A25" s="19"/>
      <c r="B25" s="19"/>
      <c r="C25" s="19"/>
      <c r="D25" s="35" t="str">
        <f>"880422"</f>
        <v>880422</v>
      </c>
      <c r="E25" s="35" t="s">
        <v>67</v>
      </c>
      <c r="F25" s="35" t="s">
        <v>68</v>
      </c>
    </row>
    <row r="26" ht="16.5" spans="1:6">
      <c r="A26" s="19"/>
      <c r="B26" s="19"/>
      <c r="C26" s="19"/>
      <c r="D26" s="35" t="str">
        <f>"880668"</f>
        <v>880668</v>
      </c>
      <c r="E26" s="35" t="s">
        <v>69</v>
      </c>
      <c r="F26" s="35" t="s">
        <v>70</v>
      </c>
    </row>
    <row r="27" ht="16.5" spans="1:6">
      <c r="A27" s="19"/>
      <c r="B27" s="19"/>
      <c r="C27" s="19"/>
      <c r="D27" s="35" t="str">
        <f>"880454"</f>
        <v>880454</v>
      </c>
      <c r="E27" s="35" t="s">
        <v>71</v>
      </c>
      <c r="F27" s="35" t="s">
        <v>72</v>
      </c>
    </row>
    <row r="28" ht="16.5" spans="1:6">
      <c r="A28" s="19"/>
      <c r="B28" s="19"/>
      <c r="C28" s="19"/>
      <c r="D28" s="35" t="str">
        <f>"399108"</f>
        <v>399108</v>
      </c>
      <c r="E28" s="35" t="s">
        <v>73</v>
      </c>
      <c r="F28" s="35" t="s">
        <v>74</v>
      </c>
    </row>
    <row r="29" ht="16.5" spans="1:6">
      <c r="A29" s="19"/>
      <c r="B29" s="19"/>
      <c r="C29" s="19"/>
      <c r="D29" s="35" t="str">
        <f>"399003"</f>
        <v>399003</v>
      </c>
      <c r="E29" s="35" t="s">
        <v>75</v>
      </c>
      <c r="F29" s="35" t="s">
        <v>76</v>
      </c>
    </row>
    <row r="30" ht="16.5" spans="1:6">
      <c r="A30" s="19"/>
      <c r="B30" s="19"/>
      <c r="C30" s="19"/>
      <c r="D30" s="35" t="str">
        <f>"880453"</f>
        <v>880453</v>
      </c>
      <c r="E30" s="35" t="s">
        <v>77</v>
      </c>
      <c r="F30" s="35" t="s">
        <v>78</v>
      </c>
    </row>
    <row r="31" ht="16.5" spans="1:6">
      <c r="A31" s="19"/>
      <c r="B31" s="19"/>
      <c r="C31" s="19"/>
      <c r="D31" s="35" t="str">
        <f>"000011"</f>
        <v>000011</v>
      </c>
      <c r="E31" s="35" t="s">
        <v>79</v>
      </c>
      <c r="F31" s="35" t="s">
        <v>37</v>
      </c>
    </row>
    <row r="32" ht="16.5" spans="1:6">
      <c r="A32" s="19"/>
      <c r="B32" s="19"/>
      <c r="C32" s="19"/>
      <c r="D32" s="35" t="str">
        <f>"399998"</f>
        <v>399998</v>
      </c>
      <c r="E32" s="35" t="s">
        <v>80</v>
      </c>
      <c r="F32" s="35" t="s">
        <v>37</v>
      </c>
    </row>
    <row r="33" ht="16.5" spans="1:6">
      <c r="A33" s="19"/>
      <c r="B33" s="19"/>
      <c r="C33" s="19"/>
      <c r="D33" s="35" t="str">
        <f>"399438"</f>
        <v>399438</v>
      </c>
      <c r="E33" s="35" t="s">
        <v>81</v>
      </c>
      <c r="F33" s="35" t="s">
        <v>37</v>
      </c>
    </row>
    <row r="34" ht="16.5" spans="1:6">
      <c r="A34" s="19"/>
      <c r="B34" s="19"/>
      <c r="C34" s="19"/>
      <c r="D34" s="35" t="str">
        <f>"399391"</f>
        <v>399391</v>
      </c>
      <c r="E34" s="35" t="s">
        <v>82</v>
      </c>
      <c r="F34" s="35" t="s">
        <v>37</v>
      </c>
    </row>
    <row r="35" ht="16.5" spans="1:6">
      <c r="A35" s="19"/>
      <c r="B35" s="19"/>
      <c r="C35" s="19"/>
      <c r="D35" s="35" t="str">
        <f>"399324"</f>
        <v>399324</v>
      </c>
      <c r="E35" s="35" t="s">
        <v>83</v>
      </c>
      <c r="F35" s="35" t="s">
        <v>37</v>
      </c>
    </row>
    <row r="36" ht="16.5" spans="1:6">
      <c r="A36" s="19"/>
      <c r="B36" s="19"/>
      <c r="C36" s="19"/>
      <c r="D36" s="35" t="str">
        <f>"399321"</f>
        <v>399321</v>
      </c>
      <c r="E36" s="35" t="s">
        <v>84</v>
      </c>
      <c r="F36" s="35" t="s">
        <v>37</v>
      </c>
    </row>
    <row r="37" ht="16.5" spans="1:6">
      <c r="A37" s="19"/>
      <c r="B37" s="19"/>
      <c r="C37" s="19"/>
      <c r="D37" s="35" t="str">
        <f>"399286"</f>
        <v>399286</v>
      </c>
      <c r="E37" s="35" t="s">
        <v>85</v>
      </c>
      <c r="F37" s="35" t="s">
        <v>37</v>
      </c>
    </row>
    <row r="38" ht="16.5" spans="1:6">
      <c r="A38" s="19"/>
      <c r="B38" s="19"/>
      <c r="C38" s="19"/>
      <c r="D38" s="35" t="str">
        <f>"399275"</f>
        <v>399275</v>
      </c>
      <c r="E38" s="35" t="s">
        <v>86</v>
      </c>
      <c r="F38" s="35" t="s">
        <v>37</v>
      </c>
    </row>
    <row r="39" ht="16.5" spans="1:6">
      <c r="A39" s="19"/>
      <c r="B39" s="19"/>
      <c r="C39" s="19"/>
      <c r="D39" s="35" t="str">
        <f>"880677"</f>
        <v>880677</v>
      </c>
      <c r="E39" s="35" t="s">
        <v>87</v>
      </c>
      <c r="F39" s="35" t="s">
        <v>37</v>
      </c>
    </row>
    <row r="40" ht="16.5" spans="1:6">
      <c r="A40" s="19"/>
      <c r="B40" s="19"/>
      <c r="C40" s="19"/>
      <c r="D40" s="19"/>
      <c r="E40" s="19"/>
      <c r="F40" s="19"/>
    </row>
    <row r="41" ht="16.5" spans="1:6">
      <c r="A41" s="19"/>
      <c r="B41" s="19"/>
      <c r="C41" s="19"/>
      <c r="D41" s="19"/>
      <c r="E41" s="19"/>
      <c r="F41" s="19"/>
    </row>
    <row r="42" ht="16.5" spans="1:6">
      <c r="A42" s="19"/>
      <c r="B42" s="19"/>
      <c r="C42" s="19"/>
      <c r="D42" s="19"/>
      <c r="E42" s="19"/>
      <c r="F42" s="19"/>
    </row>
    <row r="43" ht="16.5" spans="1:6">
      <c r="A43" s="19"/>
      <c r="B43" s="19"/>
      <c r="C43" s="19"/>
      <c r="D43" s="19"/>
      <c r="E43" s="19"/>
      <c r="F43" s="19"/>
    </row>
    <row r="44" ht="16.5" spans="1:6">
      <c r="A44" s="19"/>
      <c r="B44" s="19"/>
      <c r="C44" s="19"/>
      <c r="D44" s="19"/>
      <c r="E44" s="19"/>
      <c r="F44" s="19"/>
    </row>
    <row r="45" ht="16.5" spans="1:6">
      <c r="A45" s="19"/>
      <c r="B45" s="19"/>
      <c r="C45" s="19"/>
      <c r="D45" s="19"/>
      <c r="E45" s="19"/>
      <c r="F45" s="19"/>
    </row>
    <row r="46" ht="16.5" spans="1:6">
      <c r="A46" s="19"/>
      <c r="B46" s="19"/>
      <c r="C46" s="19"/>
      <c r="D46" s="19"/>
      <c r="E46" s="19"/>
      <c r="F46" s="19"/>
    </row>
    <row r="47" ht="16.5" spans="1:6">
      <c r="A47" s="19"/>
      <c r="B47" s="19"/>
      <c r="C47" s="19"/>
      <c r="D47" s="19"/>
      <c r="E47" s="19"/>
      <c r="F47" s="19"/>
    </row>
    <row r="48" ht="16.5" spans="1:6">
      <c r="A48" s="19"/>
      <c r="B48" s="19"/>
      <c r="C48" s="19"/>
      <c r="D48" s="19"/>
      <c r="E48" s="19"/>
      <c r="F48" s="19"/>
    </row>
    <row r="49" ht="16.5" spans="1:6">
      <c r="A49" s="19"/>
      <c r="B49" s="19"/>
      <c r="C49" s="19"/>
      <c r="D49" s="19"/>
      <c r="E49" s="19"/>
      <c r="F49" s="19"/>
    </row>
    <row r="50" ht="16.5" spans="1:6">
      <c r="A50" s="19"/>
      <c r="B50" s="19"/>
      <c r="C50" s="19"/>
      <c r="D50" s="34"/>
      <c r="E50" s="34"/>
      <c r="F50" s="34"/>
    </row>
    <row r="51" ht="16.5" spans="1:6">
      <c r="A51" s="19"/>
      <c r="B51" s="19"/>
      <c r="C51" s="19"/>
      <c r="D51" s="34"/>
      <c r="E51" s="34"/>
      <c r="F51" s="34"/>
    </row>
    <row r="52" ht="16.5" spans="1:6">
      <c r="A52" s="19"/>
      <c r="B52" s="19"/>
      <c r="C52" s="19"/>
      <c r="D52" s="34"/>
      <c r="E52" s="34"/>
      <c r="F52" s="34"/>
    </row>
    <row r="53" ht="16.5" spans="1:6">
      <c r="A53" s="19"/>
      <c r="B53" s="19"/>
      <c r="C53" s="19"/>
      <c r="D53" s="34"/>
      <c r="E53" s="34"/>
      <c r="F53" s="34"/>
    </row>
    <row r="54" ht="16.5" spans="1:6">
      <c r="A54" s="19"/>
      <c r="B54" s="19"/>
      <c r="C54" s="19"/>
      <c r="D54" s="34"/>
      <c r="E54" s="34"/>
      <c r="F54" s="34"/>
    </row>
    <row r="55" ht="16.5" spans="1:6">
      <c r="A55" s="19"/>
      <c r="B55" s="19"/>
      <c r="C55" s="19"/>
      <c r="D55" s="34"/>
      <c r="E55" s="34"/>
      <c r="F55" s="34"/>
    </row>
    <row r="56" ht="16.5" spans="1:6">
      <c r="A56" s="19"/>
      <c r="B56" s="19"/>
      <c r="C56" s="19"/>
      <c r="D56" s="34"/>
      <c r="E56" s="34"/>
      <c r="F56" s="34"/>
    </row>
    <row r="57" ht="16.5" spans="1:6">
      <c r="A57" s="19"/>
      <c r="B57" s="19"/>
      <c r="C57" s="19"/>
      <c r="D57" s="34"/>
      <c r="E57" s="34"/>
      <c r="F57" s="34"/>
    </row>
    <row r="58" ht="16.5" spans="1:6">
      <c r="A58" s="19"/>
      <c r="B58" s="19"/>
      <c r="C58" s="19"/>
      <c r="D58" s="34"/>
      <c r="E58" s="34"/>
      <c r="F58" s="34"/>
    </row>
    <row r="59" ht="16.5" spans="1:6">
      <c r="A59" s="19"/>
      <c r="B59" s="19"/>
      <c r="C59" s="19"/>
      <c r="D59" s="34"/>
      <c r="E59" s="34"/>
      <c r="F59" s="34"/>
    </row>
    <row r="60" ht="16.5" spans="1:6">
      <c r="A60" s="19"/>
      <c r="B60" s="19"/>
      <c r="C60" s="19"/>
      <c r="D60" s="34"/>
      <c r="E60" s="34"/>
      <c r="F60" s="34"/>
    </row>
    <row r="61" ht="16.5" spans="1:6">
      <c r="A61" s="19"/>
      <c r="B61" s="19"/>
      <c r="C61" s="19"/>
      <c r="D61" s="34"/>
      <c r="E61" s="34"/>
      <c r="F61" s="34"/>
    </row>
    <row r="62" ht="16.5" spans="1:6">
      <c r="A62" s="19"/>
      <c r="B62" s="19"/>
      <c r="C62" s="19"/>
      <c r="D62" s="34"/>
      <c r="E62" s="34"/>
      <c r="F62" s="34"/>
    </row>
    <row r="63" ht="16.5" spans="1:6">
      <c r="A63" s="19"/>
      <c r="B63" s="19"/>
      <c r="C63" s="19"/>
      <c r="D63" s="34"/>
      <c r="E63" s="34"/>
      <c r="F63" s="34"/>
    </row>
    <row r="64" ht="16.5" spans="1:6">
      <c r="A64" s="19"/>
      <c r="B64" s="19"/>
      <c r="C64" s="19"/>
      <c r="D64" s="34"/>
      <c r="E64" s="34"/>
      <c r="F64" s="34"/>
    </row>
    <row r="65" ht="16.5" spans="1:6">
      <c r="A65" s="19"/>
      <c r="B65" s="19"/>
      <c r="C65" s="19"/>
      <c r="D65" s="34"/>
      <c r="E65" s="34"/>
      <c r="F65" s="34"/>
    </row>
    <row r="66" ht="16.5" spans="1:6">
      <c r="A66" s="19"/>
      <c r="B66" s="19"/>
      <c r="C66" s="19"/>
      <c r="D66" s="34"/>
      <c r="E66" s="34"/>
      <c r="F66" s="34"/>
    </row>
    <row r="67" ht="16.5" spans="1:6">
      <c r="A67" s="19"/>
      <c r="B67" s="19"/>
      <c r="C67" s="19"/>
      <c r="D67" s="34"/>
      <c r="E67" s="34"/>
      <c r="F67" s="34"/>
    </row>
    <row r="68" ht="16.5" spans="1:6">
      <c r="A68" s="19"/>
      <c r="B68" s="19"/>
      <c r="C68" s="19"/>
      <c r="D68" s="34"/>
      <c r="E68" s="34"/>
      <c r="F68" s="34"/>
    </row>
    <row r="69" ht="16.5" spans="1:6">
      <c r="A69" s="19"/>
      <c r="B69" s="19"/>
      <c r="C69" s="19"/>
      <c r="D69" s="19"/>
      <c r="E69" s="19"/>
      <c r="F69" s="19"/>
    </row>
    <row r="70" ht="16.5" spans="1:6">
      <c r="A70" s="19"/>
      <c r="B70" s="19"/>
      <c r="C70" s="19"/>
      <c r="D70" s="19"/>
      <c r="E70" s="19"/>
      <c r="F70" s="19"/>
    </row>
    <row r="71" ht="16.5" spans="1:6">
      <c r="A71" s="19"/>
      <c r="B71" s="19"/>
      <c r="C71" s="19"/>
      <c r="D71" s="19"/>
      <c r="E71" s="19"/>
      <c r="F71" s="19"/>
    </row>
    <row r="72" ht="16.5" spans="1:6">
      <c r="A72" s="19"/>
      <c r="B72" s="19"/>
      <c r="C72" s="19"/>
      <c r="D72" s="19"/>
      <c r="E72" s="19"/>
      <c r="F72" s="19"/>
    </row>
    <row r="73" ht="16.5" spans="1:6">
      <c r="A73" s="19"/>
      <c r="B73" s="19"/>
      <c r="C73" s="19"/>
      <c r="D73" s="19"/>
      <c r="E73" s="19"/>
      <c r="F73" s="19"/>
    </row>
    <row r="74" ht="16.5" spans="1:6">
      <c r="A74" s="19"/>
      <c r="B74" s="19"/>
      <c r="C74" s="19"/>
      <c r="D74" s="19"/>
      <c r="E74" s="19"/>
      <c r="F74" s="19"/>
    </row>
    <row r="75" ht="16.5" spans="1:6">
      <c r="A75" s="19"/>
      <c r="B75" s="19"/>
      <c r="C75" s="19"/>
      <c r="D75" s="19"/>
      <c r="E75" s="19"/>
      <c r="F75" s="19"/>
    </row>
    <row r="76" ht="16.5" spans="1:6">
      <c r="A76" s="19"/>
      <c r="B76" s="19"/>
      <c r="C76" s="19"/>
      <c r="D76" s="19"/>
      <c r="E76" s="19"/>
      <c r="F76" s="19"/>
    </row>
    <row r="77" ht="16.5" spans="1:6">
      <c r="A77" s="19"/>
      <c r="B77" s="19"/>
      <c r="C77" s="19"/>
      <c r="D77" s="19"/>
      <c r="E77" s="19"/>
      <c r="F77" s="19"/>
    </row>
    <row r="78" ht="16.5" spans="1:6">
      <c r="A78" s="19"/>
      <c r="B78" s="19"/>
      <c r="C78" s="19"/>
      <c r="D78" s="19"/>
      <c r="E78" s="19"/>
      <c r="F78" s="19"/>
    </row>
    <row r="79" ht="16.5" spans="1:6">
      <c r="A79" s="19"/>
      <c r="B79" s="19"/>
      <c r="C79" s="19"/>
      <c r="D79" s="19"/>
      <c r="E79" s="19"/>
      <c r="F79" s="19"/>
    </row>
    <row r="80" ht="16.5" spans="1:6">
      <c r="A80" s="19"/>
      <c r="B80" s="19"/>
      <c r="C80" s="19"/>
      <c r="D80" s="19"/>
      <c r="E80" s="19"/>
      <c r="F80" s="19"/>
    </row>
    <row r="81" ht="16.5" spans="1:6">
      <c r="A81" s="19"/>
      <c r="B81" s="19"/>
      <c r="C81" s="19"/>
      <c r="D81" s="19"/>
      <c r="E81" s="19"/>
      <c r="F81" s="19"/>
    </row>
    <row r="82" ht="16.5" spans="1:6">
      <c r="A82" s="19"/>
      <c r="B82" s="19"/>
      <c r="C82" s="19"/>
      <c r="D82" s="19"/>
      <c r="E82" s="19"/>
      <c r="F82" s="19"/>
    </row>
    <row r="83" ht="16.5" spans="1:6">
      <c r="A83" s="19"/>
      <c r="B83" s="19"/>
      <c r="C83" s="19"/>
      <c r="D83" s="19"/>
      <c r="E83" s="19"/>
      <c r="F83" s="19"/>
    </row>
    <row r="84" ht="16.5" spans="1:6">
      <c r="A84" s="19"/>
      <c r="B84" s="19"/>
      <c r="C84" s="19"/>
      <c r="D84" s="19"/>
      <c r="E84" s="19"/>
      <c r="F84" s="19"/>
    </row>
    <row r="85" ht="16.5" spans="1:6">
      <c r="A85" s="19"/>
      <c r="B85" s="19"/>
      <c r="C85" s="19"/>
      <c r="D85" s="19"/>
      <c r="E85" s="19"/>
      <c r="F85" s="19"/>
    </row>
    <row r="86" ht="16.5" spans="1:6">
      <c r="A86" s="19"/>
      <c r="B86" s="19"/>
      <c r="C86" s="19"/>
      <c r="D86" s="19"/>
      <c r="E86" s="19"/>
      <c r="F86" s="19"/>
    </row>
    <row r="87" ht="16.5" spans="1:6">
      <c r="A87" s="19"/>
      <c r="B87" s="19"/>
      <c r="C87" s="19"/>
      <c r="D87" s="19"/>
      <c r="E87" s="19"/>
      <c r="F87" s="19"/>
    </row>
    <row r="88" ht="16.5" spans="1:6">
      <c r="A88" s="19"/>
      <c r="B88" s="19"/>
      <c r="C88" s="19"/>
      <c r="D88" s="19"/>
      <c r="E88" s="19"/>
      <c r="F88" s="19"/>
    </row>
    <row r="89" ht="16.5" spans="1:6">
      <c r="A89" s="19"/>
      <c r="B89" s="19"/>
      <c r="C89" s="19"/>
      <c r="D89" s="19"/>
      <c r="E89" s="19"/>
      <c r="F89" s="19"/>
    </row>
    <row r="90" ht="16.5" spans="1:6">
      <c r="A90" s="19"/>
      <c r="B90" s="19"/>
      <c r="C90" s="19"/>
      <c r="D90" s="19"/>
      <c r="E90" s="19"/>
      <c r="F90" s="19"/>
    </row>
    <row r="91" ht="16.5" spans="1:6">
      <c r="A91" s="19"/>
      <c r="B91" s="19"/>
      <c r="C91" s="19"/>
      <c r="D91" s="19"/>
      <c r="E91" s="19"/>
      <c r="F91" s="19"/>
    </row>
    <row r="92" ht="16.5" spans="1:6">
      <c r="A92" s="19"/>
      <c r="B92" s="19"/>
      <c r="C92" s="19"/>
      <c r="D92" s="19"/>
      <c r="E92" s="19"/>
      <c r="F92" s="19"/>
    </row>
    <row r="93" ht="16.5" spans="1:6">
      <c r="A93" s="19"/>
      <c r="B93" s="19"/>
      <c r="C93" s="19"/>
      <c r="D93" s="19"/>
      <c r="E93" s="19"/>
      <c r="F93" s="19"/>
    </row>
    <row r="94" ht="16.5" spans="1:6">
      <c r="A94" s="19"/>
      <c r="B94" s="19"/>
      <c r="C94" s="19"/>
      <c r="D94" s="19"/>
      <c r="E94" s="19"/>
      <c r="F94" s="19"/>
    </row>
    <row r="95" ht="16.5" spans="1:6">
      <c r="A95" s="19"/>
      <c r="B95" s="19"/>
      <c r="C95" s="19"/>
      <c r="D95" s="19"/>
      <c r="E95" s="19"/>
      <c r="F95" s="19"/>
    </row>
    <row r="96" ht="16.5" spans="1:6">
      <c r="A96" s="19"/>
      <c r="B96" s="19"/>
      <c r="C96" s="19"/>
      <c r="D96" s="19"/>
      <c r="E96" s="19"/>
      <c r="F96" s="19"/>
    </row>
    <row r="97" ht="16.5" spans="1:6">
      <c r="A97" s="19"/>
      <c r="B97" s="19"/>
      <c r="C97" s="19"/>
      <c r="D97" s="19"/>
      <c r="E97" s="19"/>
      <c r="F97" s="19"/>
    </row>
    <row r="98" ht="16.5" spans="1:6">
      <c r="A98" s="19"/>
      <c r="B98" s="19"/>
      <c r="C98" s="19"/>
      <c r="D98" s="19"/>
      <c r="E98" s="19"/>
      <c r="F98" s="19"/>
    </row>
    <row r="99" ht="16.5" spans="1:6">
      <c r="A99" s="19"/>
      <c r="B99" s="19"/>
      <c r="C99" s="19"/>
      <c r="D99" s="19"/>
      <c r="E99" s="19"/>
      <c r="F99" s="19"/>
    </row>
    <row r="100" ht="16.5" spans="1:6">
      <c r="A100" s="19"/>
      <c r="B100" s="19"/>
      <c r="C100" s="19"/>
      <c r="D100" s="19"/>
      <c r="E100" s="19"/>
      <c r="F100" s="19"/>
    </row>
    <row r="101" ht="16.5" spans="1:6">
      <c r="A101" s="19"/>
      <c r="B101" s="19"/>
      <c r="C101" s="19"/>
      <c r="D101" s="19"/>
      <c r="E101" s="19"/>
      <c r="F101" s="19"/>
    </row>
    <row r="102" ht="16.5" spans="1:6">
      <c r="A102" s="19"/>
      <c r="B102" s="19"/>
      <c r="C102" s="19"/>
      <c r="D102" s="19"/>
      <c r="E102" s="19"/>
      <c r="F102" s="19"/>
    </row>
    <row r="103" ht="16.5" spans="1:6">
      <c r="A103" s="19"/>
      <c r="B103" s="19"/>
      <c r="C103" s="19"/>
      <c r="D103" s="19"/>
      <c r="E103" s="19"/>
      <c r="F103" s="19"/>
    </row>
    <row r="104" ht="16.5" spans="1:6">
      <c r="A104" s="19"/>
      <c r="B104" s="19"/>
      <c r="C104" s="19"/>
      <c r="D104" s="19"/>
      <c r="E104" s="19"/>
      <c r="F104" s="19"/>
    </row>
    <row r="105" ht="16.5" spans="1:6">
      <c r="A105" s="19"/>
      <c r="B105" s="19"/>
      <c r="C105" s="19"/>
      <c r="D105" s="19"/>
      <c r="E105" s="19"/>
      <c r="F105" s="19"/>
    </row>
    <row r="106" ht="16.5" spans="1:6">
      <c r="A106" s="19"/>
      <c r="B106" s="19"/>
      <c r="C106" s="19"/>
      <c r="D106" s="19"/>
      <c r="E106" s="19"/>
      <c r="F106" s="19"/>
    </row>
    <row r="107" ht="16.5" spans="1:6">
      <c r="A107" s="19"/>
      <c r="B107" s="19"/>
      <c r="C107" s="19"/>
      <c r="D107" s="19"/>
      <c r="E107" s="19"/>
      <c r="F107" s="19"/>
    </row>
    <row r="108" ht="16.5" spans="1:6">
      <c r="A108" s="19"/>
      <c r="B108" s="19"/>
      <c r="C108" s="19"/>
      <c r="D108" s="19"/>
      <c r="E108" s="19"/>
      <c r="F108" s="19"/>
    </row>
    <row r="109" ht="16.5" spans="1:6">
      <c r="A109" s="19"/>
      <c r="B109" s="19"/>
      <c r="C109" s="19"/>
      <c r="D109" s="19"/>
      <c r="E109" s="19"/>
      <c r="F109" s="19"/>
    </row>
    <row r="110" ht="16.5" spans="1:6">
      <c r="A110" s="19"/>
      <c r="B110" s="19"/>
      <c r="C110" s="19"/>
      <c r="D110" s="19"/>
      <c r="E110" s="19"/>
      <c r="F110" s="19"/>
    </row>
    <row r="111" ht="16.5" spans="1:6">
      <c r="A111" s="19"/>
      <c r="B111" s="19"/>
      <c r="C111" s="19"/>
      <c r="D111" s="19"/>
      <c r="E111" s="19"/>
      <c r="F111" s="19"/>
    </row>
    <row r="112" ht="16.5" spans="1:6">
      <c r="A112" s="19"/>
      <c r="B112" s="19"/>
      <c r="C112" s="19"/>
      <c r="D112" s="19"/>
      <c r="E112" s="19"/>
      <c r="F112" s="19"/>
    </row>
    <row r="113" ht="16.5" spans="1:6">
      <c r="A113" s="19"/>
      <c r="B113" s="19"/>
      <c r="C113" s="19"/>
      <c r="D113" s="19"/>
      <c r="E113" s="19"/>
      <c r="F113" s="19"/>
    </row>
    <row r="114" ht="16.5" spans="1:6">
      <c r="A114" s="19"/>
      <c r="B114" s="19"/>
      <c r="C114" s="19"/>
      <c r="D114" s="19"/>
      <c r="E114" s="19"/>
      <c r="F114" s="19"/>
    </row>
    <row r="115" ht="16.5" spans="1:6">
      <c r="A115" s="19"/>
      <c r="B115" s="19"/>
      <c r="C115" s="19"/>
      <c r="D115" s="19"/>
      <c r="E115" s="19"/>
      <c r="F115" s="19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6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1" t="s">
        <v>89</v>
      </c>
      <c r="L1" s="1"/>
      <c r="M1" s="1"/>
      <c r="N1" s="1"/>
      <c r="O1" s="1"/>
      <c r="P1" s="1"/>
      <c r="Q1" s="1"/>
      <c r="R1" s="1"/>
    </row>
    <row r="2" ht="22.5" spans="1:18">
      <c r="A2" s="3" t="s">
        <v>90</v>
      </c>
      <c r="B2" s="4" t="s">
        <v>91</v>
      </c>
      <c r="C2" s="4" t="s">
        <v>92</v>
      </c>
      <c r="D2" s="4" t="s">
        <v>93</v>
      </c>
      <c r="E2" s="4" t="s">
        <v>94</v>
      </c>
      <c r="F2" s="4" t="s">
        <v>95</v>
      </c>
      <c r="G2" s="4" t="s">
        <v>96</v>
      </c>
      <c r="H2" s="4" t="s">
        <v>97</v>
      </c>
      <c r="I2" s="4" t="s">
        <v>98</v>
      </c>
      <c r="J2" s="4" t="s">
        <v>99</v>
      </c>
      <c r="K2" s="11" t="s">
        <v>100</v>
      </c>
      <c r="L2" s="11" t="s">
        <v>101</v>
      </c>
      <c r="M2" s="11" t="s">
        <v>102</v>
      </c>
      <c r="N2" s="11" t="s">
        <v>103</v>
      </c>
      <c r="O2" s="11" t="s">
        <v>104</v>
      </c>
      <c r="P2" s="11" t="s">
        <v>105</v>
      </c>
      <c r="Q2" s="11" t="s">
        <v>106</v>
      </c>
      <c r="R2" s="11" t="s">
        <v>107</v>
      </c>
    </row>
    <row r="3" ht="16.5" spans="1:23">
      <c r="A3" s="16">
        <v>13</v>
      </c>
      <c r="B3" s="16" t="s">
        <v>108</v>
      </c>
      <c r="C3" s="16">
        <v>299.992</v>
      </c>
      <c r="D3" s="16">
        <v>301.548</v>
      </c>
      <c r="E3" s="16">
        <v>0</v>
      </c>
      <c r="F3" s="16">
        <v>0</v>
      </c>
      <c r="G3" s="16">
        <v>0</v>
      </c>
      <c r="H3" s="16">
        <v>1</v>
      </c>
      <c r="I3" s="18">
        <v>0.245</v>
      </c>
      <c r="J3" s="18">
        <v>0.76</v>
      </c>
      <c r="K3" s="20">
        <v>3</v>
      </c>
      <c r="L3" s="20">
        <v>2</v>
      </c>
      <c r="M3" s="20">
        <v>0</v>
      </c>
      <c r="N3" s="20">
        <v>0</v>
      </c>
      <c r="O3" s="20">
        <v>0</v>
      </c>
      <c r="P3" s="20">
        <v>4.156</v>
      </c>
      <c r="Q3" s="20">
        <v>0</v>
      </c>
      <c r="R3" s="20">
        <v>1</v>
      </c>
      <c r="S3" s="22"/>
      <c r="T3" s="22"/>
      <c r="U3" s="22"/>
      <c r="V3" s="22"/>
      <c r="W3" s="22"/>
    </row>
    <row r="4" ht="16.5" spans="1:23">
      <c r="A4" s="16">
        <v>22</v>
      </c>
      <c r="B4" s="16" t="s">
        <v>109</v>
      </c>
      <c r="C4" s="16">
        <v>251.469</v>
      </c>
      <c r="D4" s="16">
        <v>252.764</v>
      </c>
      <c r="E4" s="16">
        <v>0</v>
      </c>
      <c r="F4" s="16">
        <v>0</v>
      </c>
      <c r="G4" s="16">
        <v>0</v>
      </c>
      <c r="H4" s="16">
        <v>1</v>
      </c>
      <c r="I4" s="18">
        <v>0.238</v>
      </c>
      <c r="J4" s="18">
        <v>0.75</v>
      </c>
      <c r="K4" s="20">
        <v>3</v>
      </c>
      <c r="L4" s="20">
        <v>2</v>
      </c>
      <c r="M4" s="20">
        <v>0</v>
      </c>
      <c r="N4" s="20">
        <v>0</v>
      </c>
      <c r="O4" s="20">
        <v>0</v>
      </c>
      <c r="P4" s="20">
        <v>4.346</v>
      </c>
      <c r="Q4" s="20">
        <v>0</v>
      </c>
      <c r="R4" s="20">
        <v>1</v>
      </c>
      <c r="S4" s="22"/>
      <c r="T4" s="22"/>
      <c r="U4" s="22"/>
      <c r="V4" s="22"/>
      <c r="W4" s="22"/>
    </row>
    <row r="5" ht="16.5" spans="1:23">
      <c r="A5" s="16">
        <v>26</v>
      </c>
      <c r="B5" s="16" t="s">
        <v>110</v>
      </c>
      <c r="C5" s="16">
        <v>4037.788</v>
      </c>
      <c r="D5" s="16">
        <v>5168.167</v>
      </c>
      <c r="E5" s="16">
        <v>0</v>
      </c>
      <c r="F5" s="16">
        <v>0</v>
      </c>
      <c r="G5" s="16">
        <v>0</v>
      </c>
      <c r="H5" s="16">
        <v>1</v>
      </c>
      <c r="I5" s="18">
        <v>0.64</v>
      </c>
      <c r="J5" s="18">
        <v>22.372</v>
      </c>
      <c r="K5" s="20">
        <v>1</v>
      </c>
      <c r="L5" s="20">
        <v>0</v>
      </c>
      <c r="M5" s="20">
        <v>0</v>
      </c>
      <c r="N5" s="20">
        <v>0</v>
      </c>
      <c r="O5" s="20">
        <v>0</v>
      </c>
      <c r="P5" s="20">
        <v>0.156</v>
      </c>
      <c r="Q5" s="20">
        <v>0</v>
      </c>
      <c r="R5" s="20">
        <v>1</v>
      </c>
      <c r="S5" s="22"/>
      <c r="T5" s="22"/>
      <c r="U5" s="22"/>
      <c r="V5" s="22"/>
      <c r="W5" s="22"/>
    </row>
    <row r="6" ht="16.5" spans="1:23">
      <c r="A6" s="16">
        <v>101</v>
      </c>
      <c r="B6" s="16" t="s">
        <v>111</v>
      </c>
      <c r="C6" s="16">
        <v>249.248</v>
      </c>
      <c r="D6" s="16">
        <v>250.528</v>
      </c>
      <c r="E6" s="16">
        <v>0</v>
      </c>
      <c r="F6" s="16">
        <v>0</v>
      </c>
      <c r="G6" s="16">
        <v>0</v>
      </c>
      <c r="H6" s="16">
        <v>1</v>
      </c>
      <c r="I6" s="18">
        <v>0.271</v>
      </c>
      <c r="J6" s="18">
        <v>0.78</v>
      </c>
      <c r="K6" s="20">
        <v>3</v>
      </c>
      <c r="L6" s="20">
        <v>2</v>
      </c>
      <c r="M6" s="20">
        <v>0</v>
      </c>
      <c r="N6" s="20">
        <v>0</v>
      </c>
      <c r="O6" s="20">
        <v>0</v>
      </c>
      <c r="P6" s="20">
        <v>4.338</v>
      </c>
      <c r="Q6" s="20">
        <v>1</v>
      </c>
      <c r="R6" s="20">
        <v>1</v>
      </c>
      <c r="S6" s="22"/>
      <c r="T6" s="22"/>
      <c r="U6" s="22"/>
      <c r="V6" s="22"/>
      <c r="W6" s="22"/>
    </row>
    <row r="7" ht="16.5" spans="1:23">
      <c r="A7" s="16">
        <v>116</v>
      </c>
      <c r="B7" s="16" t="s">
        <v>112</v>
      </c>
      <c r="C7" s="16">
        <v>198.062</v>
      </c>
      <c r="D7" s="16">
        <v>198.675</v>
      </c>
      <c r="E7" s="16">
        <v>0</v>
      </c>
      <c r="F7" s="16">
        <v>0</v>
      </c>
      <c r="G7" s="16">
        <v>0</v>
      </c>
      <c r="H7" s="16">
        <v>1</v>
      </c>
      <c r="I7" s="18">
        <v>0.045</v>
      </c>
      <c r="J7" s="18">
        <v>0.353</v>
      </c>
      <c r="K7" s="20">
        <v>3</v>
      </c>
      <c r="L7" s="20">
        <v>2</v>
      </c>
      <c r="M7" s="20">
        <v>0</v>
      </c>
      <c r="N7" s="20">
        <v>0</v>
      </c>
      <c r="O7" s="20">
        <v>0</v>
      </c>
      <c r="P7" s="20">
        <v>4.188</v>
      </c>
      <c r="Q7" s="20">
        <v>0</v>
      </c>
      <c r="R7" s="20">
        <v>1</v>
      </c>
      <c r="S7" s="22"/>
      <c r="T7" s="22"/>
      <c r="U7" s="22"/>
      <c r="V7" s="22"/>
      <c r="W7" s="22"/>
    </row>
    <row r="8" ht="16.5" spans="1:23">
      <c r="A8" s="16">
        <v>869</v>
      </c>
      <c r="B8" s="16" t="s">
        <v>113</v>
      </c>
      <c r="C8" s="16">
        <v>3921.428</v>
      </c>
      <c r="D8" s="16">
        <v>4333.601</v>
      </c>
      <c r="E8" s="16">
        <v>0</v>
      </c>
      <c r="F8" s="16">
        <v>0</v>
      </c>
      <c r="G8" s="16">
        <v>0</v>
      </c>
      <c r="H8" s="16">
        <v>1</v>
      </c>
      <c r="I8" s="18">
        <v>0.812</v>
      </c>
      <c r="J8" s="18">
        <v>10.246</v>
      </c>
      <c r="K8" s="20">
        <v>1</v>
      </c>
      <c r="L8" s="20">
        <v>1</v>
      </c>
      <c r="M8" s="20">
        <v>0</v>
      </c>
      <c r="N8" s="20">
        <v>0</v>
      </c>
      <c r="O8" s="20">
        <v>0</v>
      </c>
      <c r="P8" s="20">
        <v>3.733</v>
      </c>
      <c r="Q8" s="20">
        <v>0</v>
      </c>
      <c r="R8" s="20">
        <v>0</v>
      </c>
      <c r="S8" s="22"/>
      <c r="T8" s="22"/>
      <c r="U8" s="22"/>
      <c r="V8" s="22"/>
      <c r="W8" s="22"/>
    </row>
    <row r="9" ht="16.5" spans="1:23">
      <c r="A9" s="16">
        <v>908</v>
      </c>
      <c r="B9" s="16" t="s">
        <v>114</v>
      </c>
      <c r="C9" s="16">
        <v>2110.227</v>
      </c>
      <c r="D9" s="16">
        <v>2360.471</v>
      </c>
      <c r="E9" s="16">
        <v>0</v>
      </c>
      <c r="F9" s="16">
        <v>0</v>
      </c>
      <c r="G9" s="16">
        <v>0</v>
      </c>
      <c r="H9" s="16">
        <v>1</v>
      </c>
      <c r="I9" s="18">
        <v>0.74</v>
      </c>
      <c r="J9" s="18">
        <v>11.263</v>
      </c>
      <c r="K9" s="20">
        <v>3</v>
      </c>
      <c r="L9" s="20">
        <v>2</v>
      </c>
      <c r="M9" s="20">
        <v>0</v>
      </c>
      <c r="N9" s="20">
        <v>0</v>
      </c>
      <c r="O9" s="20">
        <v>0</v>
      </c>
      <c r="P9" s="20">
        <v>10.009</v>
      </c>
      <c r="Q9" s="20">
        <v>0</v>
      </c>
      <c r="R9" s="20">
        <v>0</v>
      </c>
      <c r="S9" s="22"/>
      <c r="T9" s="22"/>
      <c r="U9" s="22"/>
      <c r="V9" s="22"/>
      <c r="W9" s="22"/>
    </row>
    <row r="10" ht="16.5" spans="1:23">
      <c r="A10" s="16">
        <v>923</v>
      </c>
      <c r="B10" s="16" t="s">
        <v>115</v>
      </c>
      <c r="C10" s="16">
        <v>252.119</v>
      </c>
      <c r="D10" s="16">
        <v>253.235</v>
      </c>
      <c r="E10" s="16">
        <v>0</v>
      </c>
      <c r="F10" s="16">
        <v>0</v>
      </c>
      <c r="G10" s="16">
        <v>0</v>
      </c>
      <c r="H10" s="16">
        <v>1</v>
      </c>
      <c r="I10" s="18">
        <v>0.195</v>
      </c>
      <c r="J10" s="18">
        <v>0.635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1.449</v>
      </c>
      <c r="Q10" s="20">
        <v>0</v>
      </c>
      <c r="R10" s="20">
        <v>0</v>
      </c>
      <c r="S10" s="22"/>
      <c r="T10" s="22"/>
      <c r="U10" s="22"/>
      <c r="V10" s="22"/>
      <c r="W10" s="22"/>
    </row>
    <row r="11" ht="16.5" spans="1:23">
      <c r="A11" s="16">
        <v>928</v>
      </c>
      <c r="B11" s="16" t="s">
        <v>116</v>
      </c>
      <c r="C11" s="16">
        <v>2633.065</v>
      </c>
      <c r="D11" s="16">
        <v>2938.021</v>
      </c>
      <c r="E11" s="16">
        <v>0</v>
      </c>
      <c r="F11" s="16">
        <v>0</v>
      </c>
      <c r="G11" s="16">
        <v>0</v>
      </c>
      <c r="H11" s="16">
        <v>1</v>
      </c>
      <c r="I11" s="18">
        <v>0.765</v>
      </c>
      <c r="J11" s="18">
        <v>11.065</v>
      </c>
      <c r="K11" s="20">
        <v>3</v>
      </c>
      <c r="L11" s="20">
        <v>2</v>
      </c>
      <c r="M11" s="20">
        <v>0</v>
      </c>
      <c r="N11" s="20">
        <v>0</v>
      </c>
      <c r="O11" s="20">
        <v>0</v>
      </c>
      <c r="P11" s="20">
        <v>9.164</v>
      </c>
      <c r="Q11" s="20">
        <v>0</v>
      </c>
      <c r="R11" s="20">
        <v>0</v>
      </c>
      <c r="S11" s="22"/>
      <c r="T11" s="22"/>
      <c r="U11" s="22"/>
      <c r="V11" s="22"/>
      <c r="W11" s="22"/>
    </row>
    <row r="12" ht="16.5" spans="1:23">
      <c r="A12" s="16">
        <v>944</v>
      </c>
      <c r="B12" s="16" t="s">
        <v>117</v>
      </c>
      <c r="C12" s="16">
        <v>3712.573</v>
      </c>
      <c r="D12" s="16">
        <v>4877.763</v>
      </c>
      <c r="E12" s="16">
        <v>0</v>
      </c>
      <c r="F12" s="16">
        <v>0</v>
      </c>
      <c r="G12" s="16">
        <v>0</v>
      </c>
      <c r="H12" s="16">
        <v>1</v>
      </c>
      <c r="I12" s="18">
        <v>0.221</v>
      </c>
      <c r="J12" s="18">
        <v>24.056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10.678</v>
      </c>
      <c r="Q12" s="20">
        <v>0</v>
      </c>
      <c r="R12" s="20">
        <v>0</v>
      </c>
      <c r="S12" s="22"/>
      <c r="T12" s="22"/>
      <c r="U12" s="22"/>
      <c r="V12" s="22"/>
      <c r="W12" s="22"/>
    </row>
    <row r="13" ht="16.5" spans="1:23">
      <c r="A13" s="16">
        <v>959</v>
      </c>
      <c r="B13" s="16" t="s">
        <v>118</v>
      </c>
      <c r="C13" s="16">
        <v>7490.402</v>
      </c>
      <c r="D13" s="16">
        <v>8166.215</v>
      </c>
      <c r="E13" s="16">
        <v>0</v>
      </c>
      <c r="F13" s="16">
        <v>0</v>
      </c>
      <c r="G13" s="16">
        <v>0</v>
      </c>
      <c r="H13" s="16">
        <v>1</v>
      </c>
      <c r="I13" s="18">
        <v>0.714</v>
      </c>
      <c r="J13" s="18">
        <v>8.93</v>
      </c>
      <c r="K13" s="20">
        <v>3</v>
      </c>
      <c r="L13" s="20">
        <v>1</v>
      </c>
      <c r="M13" s="20">
        <v>0</v>
      </c>
      <c r="N13" s="20">
        <v>0</v>
      </c>
      <c r="O13" s="20">
        <v>0</v>
      </c>
      <c r="P13" s="20">
        <v>1.133</v>
      </c>
      <c r="Q13" s="20">
        <v>0</v>
      </c>
      <c r="R13" s="20">
        <v>1</v>
      </c>
      <c r="S13" s="22"/>
      <c r="T13" s="22"/>
      <c r="U13" s="22"/>
      <c r="V13" s="22"/>
      <c r="W13" s="22"/>
    </row>
    <row r="14" ht="16.5" spans="1:23">
      <c r="A14" s="16">
        <v>961</v>
      </c>
      <c r="B14" s="16" t="s">
        <v>119</v>
      </c>
      <c r="C14" s="16">
        <v>3544.499</v>
      </c>
      <c r="D14" s="16">
        <v>4630.058</v>
      </c>
      <c r="E14" s="16">
        <v>0</v>
      </c>
      <c r="F14" s="16">
        <v>0</v>
      </c>
      <c r="G14" s="16">
        <v>0</v>
      </c>
      <c r="H14" s="16">
        <v>1</v>
      </c>
      <c r="I14" s="18">
        <v>0.346</v>
      </c>
      <c r="J14" s="18">
        <v>23.711</v>
      </c>
      <c r="K14" s="20">
        <v>0</v>
      </c>
      <c r="L14" s="20">
        <v>1</v>
      </c>
      <c r="M14" s="20">
        <v>1</v>
      </c>
      <c r="N14" s="20">
        <v>-1</v>
      </c>
      <c r="O14" s="20">
        <v>0</v>
      </c>
      <c r="P14" s="20">
        <v>-0.003</v>
      </c>
      <c r="Q14" s="20">
        <v>0</v>
      </c>
      <c r="R14" s="20">
        <v>0</v>
      </c>
      <c r="S14" s="22"/>
      <c r="T14" s="22"/>
      <c r="U14" s="22"/>
      <c r="V14" s="22"/>
      <c r="W14" s="22"/>
    </row>
    <row r="15" ht="16.5" spans="1:23">
      <c r="A15" s="16">
        <v>399232</v>
      </c>
      <c r="B15" s="16" t="s">
        <v>120</v>
      </c>
      <c r="C15" s="16">
        <v>2935.474</v>
      </c>
      <c r="D15" s="16">
        <v>3830.493</v>
      </c>
      <c r="E15" s="16">
        <v>0</v>
      </c>
      <c r="F15" s="16">
        <v>0</v>
      </c>
      <c r="G15" s="16">
        <v>0</v>
      </c>
      <c r="H15" s="16">
        <v>1</v>
      </c>
      <c r="I15" s="18">
        <v>0.864</v>
      </c>
      <c r="J15" s="18">
        <v>24.027</v>
      </c>
      <c r="K15" s="20">
        <v>0</v>
      </c>
      <c r="L15" s="20">
        <v>2</v>
      </c>
      <c r="M15" s="20">
        <v>1</v>
      </c>
      <c r="N15" s="20">
        <v>-1</v>
      </c>
      <c r="O15" s="20">
        <v>0</v>
      </c>
      <c r="P15" s="20">
        <v>-0.004</v>
      </c>
      <c r="Q15" s="20">
        <v>0</v>
      </c>
      <c r="R15" s="20">
        <v>0</v>
      </c>
      <c r="S15" s="22"/>
      <c r="T15" s="22"/>
      <c r="U15" s="22"/>
      <c r="V15" s="22"/>
      <c r="W15" s="22"/>
    </row>
    <row r="16" ht="16.5" spans="1:23">
      <c r="A16" s="16">
        <v>399249</v>
      </c>
      <c r="B16" s="16" t="s">
        <v>121</v>
      </c>
      <c r="C16" s="16">
        <v>2360.448</v>
      </c>
      <c r="D16" s="16">
        <v>3140.528</v>
      </c>
      <c r="E16" s="16">
        <v>0</v>
      </c>
      <c r="F16" s="16">
        <v>0</v>
      </c>
      <c r="G16" s="16">
        <v>0</v>
      </c>
      <c r="H16" s="16">
        <v>1</v>
      </c>
      <c r="I16" s="18">
        <v>6.493</v>
      </c>
      <c r="J16" s="18">
        <v>29.72</v>
      </c>
      <c r="K16" s="20">
        <v>3</v>
      </c>
      <c r="L16" s="20">
        <v>1</v>
      </c>
      <c r="M16" s="20">
        <v>0</v>
      </c>
      <c r="N16" s="20">
        <v>0</v>
      </c>
      <c r="O16" s="20">
        <v>0</v>
      </c>
      <c r="P16" s="20">
        <v>5.398</v>
      </c>
      <c r="Q16" s="20">
        <v>0</v>
      </c>
      <c r="R16" s="20">
        <v>0</v>
      </c>
      <c r="S16" s="22"/>
      <c r="T16" s="22"/>
      <c r="U16" s="22"/>
      <c r="V16" s="22"/>
      <c r="W16" s="22"/>
    </row>
    <row r="17" ht="16.5" spans="1:23">
      <c r="A17" s="16">
        <v>399289</v>
      </c>
      <c r="B17" s="16" t="s">
        <v>122</v>
      </c>
      <c r="C17" s="16">
        <v>119.541</v>
      </c>
      <c r="D17" s="16">
        <v>120.382</v>
      </c>
      <c r="E17" s="16">
        <v>0</v>
      </c>
      <c r="F17" s="16">
        <v>0</v>
      </c>
      <c r="G17" s="16">
        <v>0</v>
      </c>
      <c r="H17" s="16">
        <v>1</v>
      </c>
      <c r="I17" s="18">
        <v>0.429</v>
      </c>
      <c r="J17" s="18">
        <v>1.125</v>
      </c>
      <c r="K17" s="20">
        <v>3</v>
      </c>
      <c r="L17" s="20">
        <v>2</v>
      </c>
      <c r="M17" s="20">
        <v>0</v>
      </c>
      <c r="N17" s="20">
        <v>0</v>
      </c>
      <c r="O17" s="20">
        <v>0</v>
      </c>
      <c r="P17" s="20">
        <v>1.782</v>
      </c>
      <c r="Q17" s="20">
        <v>-1</v>
      </c>
      <c r="R17" s="20">
        <v>0</v>
      </c>
      <c r="S17" s="22"/>
      <c r="T17" s="22"/>
      <c r="U17" s="22"/>
      <c r="V17" s="22"/>
      <c r="W17" s="22"/>
    </row>
    <row r="18" ht="16.5" spans="1:23">
      <c r="A18" s="16">
        <v>399298</v>
      </c>
      <c r="B18" s="16" t="s">
        <v>123</v>
      </c>
      <c r="C18" s="16">
        <v>212.311</v>
      </c>
      <c r="D18" s="16">
        <v>213.229</v>
      </c>
      <c r="E18" s="16">
        <v>0</v>
      </c>
      <c r="F18" s="16">
        <v>0</v>
      </c>
      <c r="G18" s="16">
        <v>0</v>
      </c>
      <c r="H18" s="16">
        <v>1</v>
      </c>
      <c r="I18" s="18">
        <v>0.126</v>
      </c>
      <c r="J18" s="18">
        <v>0.556</v>
      </c>
      <c r="K18" s="20">
        <v>3</v>
      </c>
      <c r="L18" s="20">
        <v>2</v>
      </c>
      <c r="M18" s="20">
        <v>0</v>
      </c>
      <c r="N18" s="20">
        <v>0</v>
      </c>
      <c r="O18" s="20">
        <v>0</v>
      </c>
      <c r="P18" s="20">
        <v>3.514</v>
      </c>
      <c r="Q18" s="20">
        <v>0</v>
      </c>
      <c r="R18" s="20">
        <v>1</v>
      </c>
      <c r="S18" s="22"/>
      <c r="T18" s="22"/>
      <c r="U18" s="22"/>
      <c r="V18" s="22"/>
      <c r="W18" s="22"/>
    </row>
    <row r="19" ht="16.5" spans="1:23">
      <c r="A19" s="16">
        <v>399299</v>
      </c>
      <c r="B19" s="16" t="s">
        <v>124</v>
      </c>
      <c r="C19" s="16">
        <v>244.261</v>
      </c>
      <c r="D19" s="16">
        <v>245.326</v>
      </c>
      <c r="E19" s="16">
        <v>0</v>
      </c>
      <c r="F19" s="16">
        <v>0</v>
      </c>
      <c r="G19" s="16">
        <v>0</v>
      </c>
      <c r="H19" s="16">
        <v>1</v>
      </c>
      <c r="I19" s="18">
        <v>0.307</v>
      </c>
      <c r="J19" s="18">
        <v>0.74</v>
      </c>
      <c r="K19" s="20">
        <v>3</v>
      </c>
      <c r="L19" s="20">
        <v>1</v>
      </c>
      <c r="M19" s="20">
        <v>0</v>
      </c>
      <c r="N19" s="20">
        <v>0</v>
      </c>
      <c r="O19" s="20">
        <v>0</v>
      </c>
      <c r="P19" s="20">
        <v>4.609</v>
      </c>
      <c r="Q19" s="20">
        <v>0</v>
      </c>
      <c r="R19" s="20">
        <v>0</v>
      </c>
      <c r="S19" s="22"/>
      <c r="T19" s="22"/>
      <c r="U19" s="22"/>
      <c r="V19" s="22"/>
      <c r="W19" s="22"/>
    </row>
    <row r="20" ht="16.5" spans="1:23">
      <c r="A20" s="16">
        <v>399301</v>
      </c>
      <c r="B20" s="16" t="s">
        <v>125</v>
      </c>
      <c r="C20" s="16">
        <v>216.142</v>
      </c>
      <c r="D20" s="16">
        <v>217.076</v>
      </c>
      <c r="E20" s="16">
        <v>0</v>
      </c>
      <c r="F20" s="16">
        <v>0</v>
      </c>
      <c r="G20" s="16">
        <v>0</v>
      </c>
      <c r="H20" s="16">
        <v>1</v>
      </c>
      <c r="I20" s="18">
        <v>0.126</v>
      </c>
      <c r="J20" s="18">
        <v>0.556</v>
      </c>
      <c r="K20" s="20">
        <v>3</v>
      </c>
      <c r="L20" s="20">
        <v>2</v>
      </c>
      <c r="M20" s="20">
        <v>0</v>
      </c>
      <c r="N20" s="20">
        <v>0</v>
      </c>
      <c r="O20" s="20">
        <v>0</v>
      </c>
      <c r="P20" s="20">
        <v>0.991</v>
      </c>
      <c r="Q20" s="20">
        <v>0</v>
      </c>
      <c r="R20" s="20">
        <v>0</v>
      </c>
      <c r="S20" s="22"/>
      <c r="T20" s="22"/>
      <c r="U20" s="22"/>
      <c r="V20" s="22"/>
      <c r="W20" s="22"/>
    </row>
    <row r="21" ht="16.5" spans="1:23">
      <c r="A21" s="16">
        <v>399319</v>
      </c>
      <c r="B21" s="16" t="s">
        <v>126</v>
      </c>
      <c r="C21" s="16">
        <v>2509.467</v>
      </c>
      <c r="D21" s="16">
        <v>3129.489</v>
      </c>
      <c r="E21" s="16">
        <v>0</v>
      </c>
      <c r="F21" s="16">
        <v>0</v>
      </c>
      <c r="G21" s="16">
        <v>0</v>
      </c>
      <c r="H21" s="16">
        <v>1</v>
      </c>
      <c r="I21" s="18">
        <v>0.029</v>
      </c>
      <c r="J21" s="18">
        <v>19.835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1.12</v>
      </c>
      <c r="Q21" s="20">
        <v>0</v>
      </c>
      <c r="R21" s="20">
        <v>0</v>
      </c>
      <c r="S21" s="22"/>
      <c r="T21" s="22"/>
      <c r="U21" s="22"/>
      <c r="V21" s="22"/>
      <c r="W21" s="22"/>
    </row>
    <row r="22" ht="16.5" spans="1:23">
      <c r="A22" s="16">
        <v>399357</v>
      </c>
      <c r="B22" s="16" t="s">
        <v>127</v>
      </c>
      <c r="C22" s="16">
        <v>3121.934</v>
      </c>
      <c r="D22" s="16">
        <v>3561.913</v>
      </c>
      <c r="E22" s="16">
        <v>0</v>
      </c>
      <c r="F22" s="16">
        <v>0</v>
      </c>
      <c r="G22" s="16">
        <v>0</v>
      </c>
      <c r="H22" s="16">
        <v>1</v>
      </c>
      <c r="I22" s="18">
        <v>0.33</v>
      </c>
      <c r="J22" s="18">
        <v>12.642</v>
      </c>
      <c r="K22" s="20">
        <v>3</v>
      </c>
      <c r="L22" s="20">
        <v>2</v>
      </c>
      <c r="M22" s="20">
        <v>0</v>
      </c>
      <c r="N22" s="20">
        <v>0</v>
      </c>
      <c r="O22" s="20">
        <v>0</v>
      </c>
      <c r="P22" s="20">
        <v>0.833</v>
      </c>
      <c r="Q22" s="20">
        <v>0</v>
      </c>
      <c r="R22" s="20">
        <v>0</v>
      </c>
      <c r="S22" s="22"/>
      <c r="T22" s="22"/>
      <c r="U22" s="22"/>
      <c r="V22" s="22"/>
      <c r="W22" s="22"/>
    </row>
    <row r="23" ht="16.5" spans="1:23">
      <c r="A23" s="16">
        <v>399365</v>
      </c>
      <c r="B23" s="16" t="s">
        <v>128</v>
      </c>
      <c r="C23" s="16">
        <v>11889.29</v>
      </c>
      <c r="D23" s="16">
        <v>13143.453</v>
      </c>
      <c r="E23" s="16">
        <v>0</v>
      </c>
      <c r="F23" s="16">
        <v>0</v>
      </c>
      <c r="G23" s="16">
        <v>0</v>
      </c>
      <c r="H23" s="16">
        <v>1</v>
      </c>
      <c r="I23" s="18">
        <v>1.559</v>
      </c>
      <c r="J23" s="18">
        <v>10.952</v>
      </c>
      <c r="K23" s="20">
        <v>1</v>
      </c>
      <c r="L23" s="20">
        <v>2</v>
      </c>
      <c r="M23" s="20">
        <v>1</v>
      </c>
      <c r="N23" s="20">
        <v>0</v>
      </c>
      <c r="O23" s="20">
        <v>0</v>
      </c>
      <c r="P23" s="20">
        <v>-0.001</v>
      </c>
      <c r="Q23" s="20">
        <v>0</v>
      </c>
      <c r="R23" s="20">
        <v>0</v>
      </c>
      <c r="S23" s="22"/>
      <c r="T23" s="22"/>
      <c r="U23" s="22"/>
      <c r="V23" s="22"/>
      <c r="W23" s="22"/>
    </row>
    <row r="24" ht="16.5" spans="1:23">
      <c r="A24" s="16">
        <v>399381</v>
      </c>
      <c r="B24" s="16" t="s">
        <v>129</v>
      </c>
      <c r="C24" s="16">
        <v>2747.604</v>
      </c>
      <c r="D24" s="16">
        <v>3054.016</v>
      </c>
      <c r="E24" s="16">
        <v>0</v>
      </c>
      <c r="F24" s="16">
        <v>0</v>
      </c>
      <c r="G24" s="16">
        <v>0</v>
      </c>
      <c r="H24" s="16">
        <v>1</v>
      </c>
      <c r="I24" s="18">
        <v>0.521</v>
      </c>
      <c r="J24" s="18">
        <v>10.502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2.885</v>
      </c>
      <c r="Q24" s="20">
        <v>0</v>
      </c>
      <c r="R24" s="20">
        <v>0</v>
      </c>
      <c r="S24" s="22"/>
      <c r="T24" s="22"/>
      <c r="U24" s="22"/>
      <c r="V24" s="22"/>
      <c r="W24" s="22"/>
    </row>
    <row r="25" ht="16.5" spans="1:23">
      <c r="A25" s="16">
        <v>399404</v>
      </c>
      <c r="B25" s="16" t="s">
        <v>130</v>
      </c>
      <c r="C25" s="16">
        <v>6073.034</v>
      </c>
      <c r="D25" s="16">
        <v>6681.427</v>
      </c>
      <c r="E25" s="16">
        <v>0</v>
      </c>
      <c r="F25" s="16">
        <v>0</v>
      </c>
      <c r="G25" s="16">
        <v>0</v>
      </c>
      <c r="H25" s="16">
        <v>1</v>
      </c>
      <c r="I25" s="18">
        <v>1.799</v>
      </c>
      <c r="J25" s="18">
        <v>10.741</v>
      </c>
      <c r="K25" s="20">
        <v>3</v>
      </c>
      <c r="L25" s="20">
        <v>2</v>
      </c>
      <c r="M25" s="20">
        <v>0</v>
      </c>
      <c r="N25" s="20">
        <v>0</v>
      </c>
      <c r="O25" s="20">
        <v>0</v>
      </c>
      <c r="P25" s="20">
        <v>7.682</v>
      </c>
      <c r="Q25" s="20">
        <v>0</v>
      </c>
      <c r="R25" s="20">
        <v>0</v>
      </c>
      <c r="S25" s="22"/>
      <c r="T25" s="22"/>
      <c r="U25" s="22"/>
      <c r="V25" s="22"/>
      <c r="W25" s="22"/>
    </row>
    <row r="26" ht="16.5" spans="1:23">
      <c r="A26" s="16">
        <v>399427</v>
      </c>
      <c r="B26" s="16" t="s">
        <v>131</v>
      </c>
      <c r="C26" s="16">
        <v>2139.628</v>
      </c>
      <c r="D26" s="16">
        <v>2475.492</v>
      </c>
      <c r="E26" s="16">
        <v>0</v>
      </c>
      <c r="F26" s="16">
        <v>0</v>
      </c>
      <c r="G26" s="16">
        <v>0</v>
      </c>
      <c r="H26" s="16">
        <v>1</v>
      </c>
      <c r="I26" s="18">
        <v>1.685</v>
      </c>
      <c r="J26" s="18">
        <v>15.024</v>
      </c>
      <c r="K26" s="20">
        <v>3</v>
      </c>
      <c r="L26" s="20">
        <v>2</v>
      </c>
      <c r="M26" s="20">
        <v>0</v>
      </c>
      <c r="N26" s="20">
        <v>0</v>
      </c>
      <c r="O26" s="20">
        <v>0</v>
      </c>
      <c r="P26" s="20">
        <v>0.963</v>
      </c>
      <c r="Q26" s="20">
        <v>0</v>
      </c>
      <c r="R26" s="20">
        <v>1</v>
      </c>
      <c r="S26" s="22"/>
      <c r="T26" s="22"/>
      <c r="U26" s="22"/>
      <c r="V26" s="22"/>
      <c r="W26" s="22"/>
    </row>
    <row r="27" ht="16.5" spans="1:23">
      <c r="A27" s="16">
        <v>399439</v>
      </c>
      <c r="B27" s="16" t="s">
        <v>132</v>
      </c>
      <c r="C27" s="16">
        <v>1648.077</v>
      </c>
      <c r="D27" s="16">
        <v>1812.296</v>
      </c>
      <c r="E27" s="16">
        <v>0</v>
      </c>
      <c r="F27" s="16">
        <v>0</v>
      </c>
      <c r="G27" s="16">
        <v>0</v>
      </c>
      <c r="H27" s="16">
        <v>1</v>
      </c>
      <c r="I27" s="18">
        <v>3.081</v>
      </c>
      <c r="J27" s="18">
        <v>11.863</v>
      </c>
      <c r="K27" s="20">
        <v>3</v>
      </c>
      <c r="L27" s="20">
        <v>2</v>
      </c>
      <c r="M27" s="20">
        <v>0</v>
      </c>
      <c r="N27" s="20">
        <v>0</v>
      </c>
      <c r="O27" s="20">
        <v>0</v>
      </c>
      <c r="P27" s="20">
        <v>2.827</v>
      </c>
      <c r="Q27" s="20">
        <v>0</v>
      </c>
      <c r="R27" s="20">
        <v>0</v>
      </c>
      <c r="S27" s="22"/>
      <c r="T27" s="22"/>
      <c r="U27" s="22"/>
      <c r="V27" s="22"/>
      <c r="W27" s="22"/>
    </row>
    <row r="28" ht="16.5" spans="1:23">
      <c r="A28" s="16">
        <v>399614</v>
      </c>
      <c r="B28" s="16" t="s">
        <v>133</v>
      </c>
      <c r="C28" s="16">
        <v>2731.656</v>
      </c>
      <c r="D28" s="16">
        <v>3411.503</v>
      </c>
      <c r="E28" s="16">
        <v>0</v>
      </c>
      <c r="F28" s="16">
        <v>0</v>
      </c>
      <c r="G28" s="16">
        <v>0</v>
      </c>
      <c r="H28" s="16">
        <v>1</v>
      </c>
      <c r="I28" s="18">
        <v>0.067</v>
      </c>
      <c r="J28" s="18">
        <v>19.982</v>
      </c>
      <c r="K28" s="20">
        <v>3</v>
      </c>
      <c r="L28" s="20">
        <v>2</v>
      </c>
      <c r="M28" s="20">
        <v>0</v>
      </c>
      <c r="N28" s="20">
        <v>0</v>
      </c>
      <c r="O28" s="20">
        <v>0</v>
      </c>
      <c r="P28" s="20">
        <v>4.571</v>
      </c>
      <c r="Q28" s="20">
        <v>0</v>
      </c>
      <c r="R28" s="20">
        <v>0</v>
      </c>
      <c r="S28" s="22"/>
      <c r="T28" s="22"/>
      <c r="U28" s="22"/>
      <c r="V28" s="22"/>
      <c r="W28" s="22"/>
    </row>
    <row r="29" ht="16.5" spans="1:23">
      <c r="A29" s="16">
        <v>399680</v>
      </c>
      <c r="B29" s="16" t="s">
        <v>134</v>
      </c>
      <c r="C29" s="16">
        <v>622.938</v>
      </c>
      <c r="D29" s="16">
        <v>725.596</v>
      </c>
      <c r="E29" s="16">
        <v>0</v>
      </c>
      <c r="F29" s="16">
        <v>0</v>
      </c>
      <c r="G29" s="16">
        <v>0</v>
      </c>
      <c r="H29" s="16">
        <v>1</v>
      </c>
      <c r="I29" s="18">
        <v>0.363</v>
      </c>
      <c r="J29" s="18">
        <v>14.46</v>
      </c>
      <c r="K29" s="20">
        <v>3</v>
      </c>
      <c r="L29" s="20">
        <v>2</v>
      </c>
      <c r="M29" s="20">
        <v>0</v>
      </c>
      <c r="N29" s="20">
        <v>0</v>
      </c>
      <c r="O29" s="20">
        <v>0</v>
      </c>
      <c r="P29" s="20">
        <v>2.511</v>
      </c>
      <c r="Q29" s="20">
        <v>0</v>
      </c>
      <c r="R29" s="20">
        <v>1</v>
      </c>
      <c r="S29" s="22"/>
      <c r="T29" s="22"/>
      <c r="U29" s="22"/>
      <c r="V29" s="22"/>
      <c r="W29" s="22"/>
    </row>
    <row r="30" ht="16.5" spans="1:23">
      <c r="A30" s="16">
        <v>399681</v>
      </c>
      <c r="B30" s="16" t="s">
        <v>135</v>
      </c>
      <c r="C30" s="16">
        <v>942.021</v>
      </c>
      <c r="D30" s="16">
        <v>1189.059</v>
      </c>
      <c r="E30" s="16">
        <v>0</v>
      </c>
      <c r="F30" s="16">
        <v>0</v>
      </c>
      <c r="G30" s="16">
        <v>0</v>
      </c>
      <c r="H30" s="16">
        <v>1</v>
      </c>
      <c r="I30" s="18">
        <v>0.649</v>
      </c>
      <c r="J30" s="18">
        <v>21.29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3.712</v>
      </c>
      <c r="Q30" s="20">
        <v>0</v>
      </c>
      <c r="R30" s="20">
        <v>0</v>
      </c>
      <c r="S30" s="22"/>
      <c r="T30" s="22"/>
      <c r="U30" s="22"/>
      <c r="V30" s="22"/>
      <c r="W30" s="22"/>
    </row>
    <row r="31" ht="16.5" spans="1:23">
      <c r="A31" s="16">
        <v>399928</v>
      </c>
      <c r="B31" s="16" t="s">
        <v>116</v>
      </c>
      <c r="C31" s="16">
        <v>2633.065</v>
      </c>
      <c r="D31" s="16">
        <v>2938.021</v>
      </c>
      <c r="E31" s="16">
        <v>0</v>
      </c>
      <c r="F31" s="16">
        <v>0</v>
      </c>
      <c r="G31" s="16">
        <v>0</v>
      </c>
      <c r="H31" s="16">
        <v>1</v>
      </c>
      <c r="I31" s="18">
        <v>0.765</v>
      </c>
      <c r="J31" s="18">
        <v>11.065</v>
      </c>
      <c r="K31" s="20">
        <v>3</v>
      </c>
      <c r="L31" s="20">
        <v>1</v>
      </c>
      <c r="M31" s="20">
        <v>0</v>
      </c>
      <c r="N31" s="20">
        <v>0</v>
      </c>
      <c r="O31" s="20">
        <v>0</v>
      </c>
      <c r="P31" s="20">
        <v>4.969</v>
      </c>
      <c r="Q31" s="20">
        <v>0</v>
      </c>
      <c r="R31" s="20">
        <v>0</v>
      </c>
      <c r="S31" s="22"/>
      <c r="T31" s="22"/>
      <c r="U31" s="22"/>
      <c r="V31" s="22"/>
      <c r="W31" s="22"/>
    </row>
    <row r="32" ht="16.5" spans="1:23">
      <c r="A32" s="16">
        <v>980035</v>
      </c>
      <c r="B32" s="16" t="s">
        <v>136</v>
      </c>
      <c r="C32" s="16">
        <v>1797.357</v>
      </c>
      <c r="D32" s="16">
        <v>2143.079</v>
      </c>
      <c r="E32" s="16">
        <v>0</v>
      </c>
      <c r="F32" s="16">
        <v>0</v>
      </c>
      <c r="G32" s="16">
        <v>0</v>
      </c>
      <c r="H32" s="16">
        <v>1</v>
      </c>
      <c r="I32" s="18">
        <v>0.295</v>
      </c>
      <c r="J32" s="18">
        <v>16.379</v>
      </c>
      <c r="K32" s="20">
        <v>3</v>
      </c>
      <c r="L32" s="20">
        <v>2</v>
      </c>
      <c r="M32" s="20">
        <v>0</v>
      </c>
      <c r="N32" s="20">
        <v>0</v>
      </c>
      <c r="O32" s="20">
        <v>0</v>
      </c>
      <c r="P32" s="20">
        <v>4.446</v>
      </c>
      <c r="Q32" s="20">
        <v>0</v>
      </c>
      <c r="R32" s="20">
        <v>0</v>
      </c>
      <c r="S32" s="22"/>
      <c r="T32" s="22"/>
      <c r="U32" s="22"/>
      <c r="V32" s="22"/>
      <c r="W32" s="22"/>
    </row>
    <row r="33" ht="16.5" spans="1:23">
      <c r="A33" s="17">
        <v>3</v>
      </c>
      <c r="B33" s="17" t="s">
        <v>29</v>
      </c>
      <c r="C33" s="17">
        <v>255.382</v>
      </c>
      <c r="D33" s="17">
        <v>269.71</v>
      </c>
      <c r="E33" s="17">
        <v>0</v>
      </c>
      <c r="F33" s="17">
        <v>0</v>
      </c>
      <c r="G33" s="17">
        <v>1</v>
      </c>
      <c r="H33" s="18">
        <v>0</v>
      </c>
      <c r="I33" s="18">
        <v>0</v>
      </c>
      <c r="J33" s="18">
        <v>0</v>
      </c>
      <c r="K33" s="20">
        <v>3</v>
      </c>
      <c r="L33" s="20">
        <v>2</v>
      </c>
      <c r="M33" s="20">
        <v>0</v>
      </c>
      <c r="N33" s="20">
        <v>0</v>
      </c>
      <c r="O33" s="20">
        <v>0</v>
      </c>
      <c r="P33" s="20">
        <v>3.22</v>
      </c>
      <c r="Q33" s="20">
        <v>0</v>
      </c>
      <c r="R33" s="20">
        <v>0</v>
      </c>
      <c r="S33" s="22"/>
      <c r="T33" s="22"/>
      <c r="U33" s="22"/>
      <c r="V33" s="22"/>
      <c r="W33" s="22"/>
    </row>
    <row r="34" ht="16.5" spans="1:23">
      <c r="A34" s="17">
        <v>6</v>
      </c>
      <c r="B34" s="17" t="s">
        <v>137</v>
      </c>
      <c r="C34" s="17">
        <v>4503.427</v>
      </c>
      <c r="D34" s="17">
        <v>4910.405</v>
      </c>
      <c r="E34" s="17">
        <v>0</v>
      </c>
      <c r="F34" s="17">
        <v>0</v>
      </c>
      <c r="G34" s="17">
        <v>1</v>
      </c>
      <c r="H34" s="18">
        <v>0</v>
      </c>
      <c r="I34" s="18">
        <v>0</v>
      </c>
      <c r="J34" s="18">
        <v>0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6.201</v>
      </c>
      <c r="Q34" s="20">
        <v>0</v>
      </c>
      <c r="R34" s="20">
        <v>1</v>
      </c>
      <c r="S34" s="22"/>
      <c r="T34" s="22"/>
      <c r="U34" s="22"/>
      <c r="V34" s="22"/>
      <c r="W34" s="22"/>
    </row>
    <row r="35" ht="16.5" spans="1:23">
      <c r="A35" s="17">
        <v>75</v>
      </c>
      <c r="B35" s="17" t="s">
        <v>138</v>
      </c>
      <c r="C35" s="17">
        <v>7188.093</v>
      </c>
      <c r="D35" s="17">
        <v>8237.156</v>
      </c>
      <c r="E35" s="17">
        <v>0</v>
      </c>
      <c r="F35" s="17">
        <v>0</v>
      </c>
      <c r="G35" s="17">
        <v>1</v>
      </c>
      <c r="H35" s="18">
        <v>0</v>
      </c>
      <c r="I35" s="18">
        <v>0</v>
      </c>
      <c r="J35" s="18">
        <v>0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1.753</v>
      </c>
      <c r="Q35" s="20">
        <v>0</v>
      </c>
      <c r="R35" s="20">
        <v>0</v>
      </c>
      <c r="S35" s="22"/>
      <c r="T35" s="22"/>
      <c r="U35" s="22"/>
      <c r="V35" s="22"/>
      <c r="W35" s="22"/>
    </row>
    <row r="36" ht="16.5" spans="1:23">
      <c r="A36" s="17">
        <v>109</v>
      </c>
      <c r="B36" s="17" t="s">
        <v>139</v>
      </c>
      <c r="C36" s="17">
        <v>10260.551</v>
      </c>
      <c r="D36" s="17">
        <v>11673.63</v>
      </c>
      <c r="E36" s="17">
        <v>0</v>
      </c>
      <c r="F36" s="17">
        <v>0</v>
      </c>
      <c r="G36" s="17">
        <v>1</v>
      </c>
      <c r="H36" s="18">
        <v>0</v>
      </c>
      <c r="I36" s="18">
        <v>0</v>
      </c>
      <c r="J36" s="18">
        <v>0</v>
      </c>
      <c r="K36" s="20">
        <v>1</v>
      </c>
      <c r="L36" s="20">
        <v>2</v>
      </c>
      <c r="M36" s="20">
        <v>1</v>
      </c>
      <c r="N36" s="20">
        <v>0</v>
      </c>
      <c r="O36" s="20">
        <v>0</v>
      </c>
      <c r="P36" s="20">
        <v>-5.676</v>
      </c>
      <c r="Q36" s="20">
        <v>0</v>
      </c>
      <c r="R36" s="20">
        <v>0</v>
      </c>
      <c r="S36" s="22"/>
      <c r="T36" s="22"/>
      <c r="U36" s="22"/>
      <c r="V36" s="22"/>
      <c r="W36" s="22"/>
    </row>
    <row r="37" ht="16.5" spans="1:23">
      <c r="A37" s="17">
        <v>121</v>
      </c>
      <c r="B37" s="17" t="s">
        <v>140</v>
      </c>
      <c r="C37" s="17">
        <v>8331.714</v>
      </c>
      <c r="D37" s="17">
        <v>9467.784</v>
      </c>
      <c r="E37" s="17">
        <v>0</v>
      </c>
      <c r="F37" s="17">
        <v>0</v>
      </c>
      <c r="G37" s="17">
        <v>1</v>
      </c>
      <c r="H37" s="18">
        <v>0</v>
      </c>
      <c r="I37" s="18">
        <v>0</v>
      </c>
      <c r="J37" s="18">
        <v>0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4.035</v>
      </c>
      <c r="Q37" s="20">
        <v>0</v>
      </c>
      <c r="R37" s="20">
        <v>0</v>
      </c>
      <c r="S37" s="22"/>
      <c r="T37" s="22"/>
      <c r="U37" s="22"/>
      <c r="V37" s="22"/>
      <c r="W37" s="22"/>
    </row>
    <row r="38" ht="16.5" spans="1:23">
      <c r="A38" s="17">
        <v>808</v>
      </c>
      <c r="B38" s="17" t="s">
        <v>141</v>
      </c>
      <c r="C38" s="17">
        <v>8561.501</v>
      </c>
      <c r="D38" s="17">
        <v>9958.467</v>
      </c>
      <c r="E38" s="17">
        <v>0</v>
      </c>
      <c r="F38" s="17">
        <v>0</v>
      </c>
      <c r="G38" s="17">
        <v>1</v>
      </c>
      <c r="H38" s="18">
        <v>0</v>
      </c>
      <c r="I38" s="18">
        <v>0</v>
      </c>
      <c r="J38" s="18">
        <v>0</v>
      </c>
      <c r="K38" s="20">
        <v>3</v>
      </c>
      <c r="L38" s="20">
        <v>2</v>
      </c>
      <c r="M38" s="20">
        <v>0</v>
      </c>
      <c r="N38" s="20">
        <v>0</v>
      </c>
      <c r="O38" s="20">
        <v>0</v>
      </c>
      <c r="P38" s="20">
        <v>10.224</v>
      </c>
      <c r="Q38" s="20">
        <v>0</v>
      </c>
      <c r="R38" s="20">
        <v>0</v>
      </c>
      <c r="S38" s="22"/>
      <c r="T38" s="22"/>
      <c r="U38" s="22"/>
      <c r="V38" s="22"/>
      <c r="W38" s="22"/>
    </row>
    <row r="39" ht="16.5" spans="1:23">
      <c r="A39" s="17">
        <v>913</v>
      </c>
      <c r="B39" s="17" t="s">
        <v>142</v>
      </c>
      <c r="C39" s="17">
        <v>8414.293</v>
      </c>
      <c r="D39" s="17">
        <v>9974.167</v>
      </c>
      <c r="E39" s="17">
        <v>0</v>
      </c>
      <c r="F39" s="17">
        <v>0</v>
      </c>
      <c r="G39" s="17">
        <v>1</v>
      </c>
      <c r="H39" s="18">
        <v>0</v>
      </c>
      <c r="I39" s="18">
        <v>0</v>
      </c>
      <c r="J39" s="18">
        <v>0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2.378</v>
      </c>
      <c r="Q39" s="20">
        <v>0</v>
      </c>
      <c r="R39" s="20">
        <v>0</v>
      </c>
      <c r="S39" s="22"/>
      <c r="T39" s="22"/>
      <c r="U39" s="22"/>
      <c r="V39" s="22"/>
      <c r="W39" s="22"/>
    </row>
    <row r="40" ht="16.5" spans="1:23">
      <c r="A40" s="17">
        <v>933</v>
      </c>
      <c r="B40" s="17" t="s">
        <v>143</v>
      </c>
      <c r="C40" s="17">
        <v>8308.342</v>
      </c>
      <c r="D40" s="17">
        <v>9672.578</v>
      </c>
      <c r="E40" s="17">
        <v>0</v>
      </c>
      <c r="F40" s="17">
        <v>0</v>
      </c>
      <c r="G40" s="17">
        <v>1</v>
      </c>
      <c r="H40" s="18">
        <v>0</v>
      </c>
      <c r="I40" s="18">
        <v>0</v>
      </c>
      <c r="J40" s="18">
        <v>0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4.204</v>
      </c>
      <c r="Q40" s="20">
        <v>0</v>
      </c>
      <c r="R40" s="20">
        <v>0</v>
      </c>
      <c r="S40" s="22"/>
      <c r="T40" s="22"/>
      <c r="U40" s="22"/>
      <c r="V40" s="22"/>
      <c r="W40" s="22"/>
    </row>
    <row r="41" ht="16.5" spans="1:23">
      <c r="A41" s="17">
        <v>952</v>
      </c>
      <c r="B41" s="17" t="s">
        <v>144</v>
      </c>
      <c r="C41" s="17">
        <v>2737.718</v>
      </c>
      <c r="D41" s="17">
        <v>3010.938</v>
      </c>
      <c r="E41" s="17">
        <v>0</v>
      </c>
      <c r="F41" s="17">
        <v>0</v>
      </c>
      <c r="G41" s="17">
        <v>1</v>
      </c>
      <c r="H41" s="18">
        <v>0</v>
      </c>
      <c r="I41" s="18">
        <v>0</v>
      </c>
      <c r="J41" s="18">
        <v>0</v>
      </c>
      <c r="K41" s="20">
        <v>3</v>
      </c>
      <c r="L41" s="20">
        <v>1</v>
      </c>
      <c r="M41" s="20">
        <v>0</v>
      </c>
      <c r="N41" s="20">
        <v>0</v>
      </c>
      <c r="O41" s="20">
        <v>0</v>
      </c>
      <c r="P41" s="20">
        <v>1.589</v>
      </c>
      <c r="Q41" s="20">
        <v>0</v>
      </c>
      <c r="R41" s="20">
        <v>0</v>
      </c>
      <c r="S41" s="22"/>
      <c r="T41" s="22"/>
      <c r="U41" s="22"/>
      <c r="V41" s="22"/>
      <c r="W41" s="22"/>
    </row>
    <row r="42" ht="16.5" spans="1:23">
      <c r="A42" s="17">
        <v>978</v>
      </c>
      <c r="B42" s="17" t="s">
        <v>145</v>
      </c>
      <c r="C42" s="17">
        <v>10865.306</v>
      </c>
      <c r="D42" s="17">
        <v>12256.001</v>
      </c>
      <c r="E42" s="17">
        <v>0</v>
      </c>
      <c r="F42" s="17">
        <v>0</v>
      </c>
      <c r="G42" s="17">
        <v>1</v>
      </c>
      <c r="H42" s="18">
        <v>0</v>
      </c>
      <c r="I42" s="18">
        <v>0</v>
      </c>
      <c r="J42" s="18">
        <v>0</v>
      </c>
      <c r="K42" s="20">
        <v>3</v>
      </c>
      <c r="L42" s="20">
        <v>2</v>
      </c>
      <c r="M42" s="20">
        <v>0</v>
      </c>
      <c r="N42" s="20">
        <v>0</v>
      </c>
      <c r="O42" s="20">
        <v>0</v>
      </c>
      <c r="P42" s="20">
        <v>1.595</v>
      </c>
      <c r="Q42" s="20">
        <v>0</v>
      </c>
      <c r="R42" s="20">
        <v>1</v>
      </c>
      <c r="S42" s="22"/>
      <c r="T42" s="22"/>
      <c r="U42" s="22"/>
      <c r="V42" s="22"/>
      <c r="W42" s="22"/>
    </row>
    <row r="43" ht="16.5" spans="1:23">
      <c r="A43" s="17">
        <v>991</v>
      </c>
      <c r="B43" s="17" t="s">
        <v>15</v>
      </c>
      <c r="C43" s="17">
        <v>8993.33</v>
      </c>
      <c r="D43" s="17">
        <v>10451.317</v>
      </c>
      <c r="E43" s="17">
        <v>0</v>
      </c>
      <c r="F43" s="17">
        <v>0</v>
      </c>
      <c r="G43" s="17">
        <v>1</v>
      </c>
      <c r="H43" s="18">
        <v>0</v>
      </c>
      <c r="I43" s="18">
        <v>0</v>
      </c>
      <c r="J43" s="18">
        <v>0</v>
      </c>
      <c r="K43" s="20">
        <v>3</v>
      </c>
      <c r="L43" s="20">
        <v>2</v>
      </c>
      <c r="M43" s="20">
        <v>0</v>
      </c>
      <c r="N43" s="20">
        <v>0</v>
      </c>
      <c r="O43" s="20">
        <v>0</v>
      </c>
      <c r="P43" s="20">
        <v>7.583</v>
      </c>
      <c r="Q43" s="20">
        <v>0</v>
      </c>
      <c r="R43" s="20">
        <v>1</v>
      </c>
      <c r="S43" s="22"/>
      <c r="T43" s="22"/>
      <c r="U43" s="22"/>
      <c r="V43" s="22"/>
      <c r="W43" s="22"/>
    </row>
    <row r="44" ht="16.5" spans="1:23">
      <c r="A44" s="17">
        <v>399318</v>
      </c>
      <c r="B44" s="17" t="s">
        <v>146</v>
      </c>
      <c r="C44" s="17">
        <v>5163.49</v>
      </c>
      <c r="D44" s="17">
        <v>5436.541</v>
      </c>
      <c r="E44" s="17">
        <v>0</v>
      </c>
      <c r="F44" s="17">
        <v>0</v>
      </c>
      <c r="G44" s="17">
        <v>1</v>
      </c>
      <c r="H44" s="18">
        <v>0</v>
      </c>
      <c r="I44" s="18">
        <v>0</v>
      </c>
      <c r="J44" s="18">
        <v>0</v>
      </c>
      <c r="K44" s="20">
        <v>3</v>
      </c>
      <c r="L44" s="20">
        <v>2</v>
      </c>
      <c r="M44" s="20">
        <v>0</v>
      </c>
      <c r="N44" s="20">
        <v>0</v>
      </c>
      <c r="O44" s="20">
        <v>0</v>
      </c>
      <c r="P44" s="20">
        <v>7.248</v>
      </c>
      <c r="Q44" s="20">
        <v>0</v>
      </c>
      <c r="R44" s="20">
        <v>1</v>
      </c>
      <c r="S44" s="22"/>
      <c r="T44" s="22"/>
      <c r="U44" s="22"/>
      <c r="V44" s="22"/>
      <c r="W44" s="22"/>
    </row>
    <row r="45" ht="16.5" spans="1:23">
      <c r="A45" s="17">
        <v>399367</v>
      </c>
      <c r="B45" s="17" t="s">
        <v>147</v>
      </c>
      <c r="C45" s="17">
        <v>2689.525</v>
      </c>
      <c r="D45" s="17">
        <v>3094.158</v>
      </c>
      <c r="E45" s="17">
        <v>0</v>
      </c>
      <c r="F45" s="17">
        <v>0</v>
      </c>
      <c r="G45" s="17">
        <v>1</v>
      </c>
      <c r="H45" s="18">
        <v>0</v>
      </c>
      <c r="I45" s="18">
        <v>0</v>
      </c>
      <c r="J45" s="18">
        <v>0</v>
      </c>
      <c r="K45" s="20">
        <v>3</v>
      </c>
      <c r="L45" s="20">
        <v>2</v>
      </c>
      <c r="M45" s="20">
        <v>0</v>
      </c>
      <c r="N45" s="20">
        <v>0</v>
      </c>
      <c r="O45" s="20">
        <v>0</v>
      </c>
      <c r="P45" s="20">
        <v>7.546</v>
      </c>
      <c r="Q45" s="20">
        <v>0</v>
      </c>
      <c r="R45" s="20">
        <v>1</v>
      </c>
      <c r="S45" s="22"/>
      <c r="T45" s="22"/>
      <c r="U45" s="22"/>
      <c r="V45" s="22"/>
      <c r="W45" s="22"/>
    </row>
    <row r="46" ht="16.5" spans="1:23">
      <c r="A46" s="17">
        <v>399386</v>
      </c>
      <c r="B46" s="17" t="s">
        <v>148</v>
      </c>
      <c r="C46" s="17">
        <v>5869.811</v>
      </c>
      <c r="D46" s="17">
        <v>6843.858</v>
      </c>
      <c r="E46" s="17">
        <v>0</v>
      </c>
      <c r="F46" s="17">
        <v>0</v>
      </c>
      <c r="G46" s="17">
        <v>1</v>
      </c>
      <c r="H46" s="18">
        <v>0</v>
      </c>
      <c r="I46" s="18">
        <v>0</v>
      </c>
      <c r="J46" s="18">
        <v>0</v>
      </c>
      <c r="K46" s="20">
        <v>3</v>
      </c>
      <c r="L46" s="20">
        <v>2</v>
      </c>
      <c r="M46" s="20">
        <v>0</v>
      </c>
      <c r="N46" s="20">
        <v>0</v>
      </c>
      <c r="O46" s="20">
        <v>0</v>
      </c>
      <c r="P46" s="20">
        <v>4.245</v>
      </c>
      <c r="Q46" s="20">
        <v>0</v>
      </c>
      <c r="R46" s="20">
        <v>1</v>
      </c>
      <c r="S46" s="22"/>
      <c r="T46" s="22"/>
      <c r="U46" s="22"/>
      <c r="V46" s="22"/>
      <c r="W46" s="22"/>
    </row>
    <row r="47" ht="16.5" spans="1:23">
      <c r="A47" s="17">
        <v>399441</v>
      </c>
      <c r="B47" s="17" t="s">
        <v>149</v>
      </c>
      <c r="C47" s="17">
        <v>2214.011</v>
      </c>
      <c r="D47" s="17">
        <v>2623.945</v>
      </c>
      <c r="E47" s="17">
        <v>0</v>
      </c>
      <c r="F47" s="17">
        <v>0</v>
      </c>
      <c r="G47" s="17">
        <v>1</v>
      </c>
      <c r="H47" s="18">
        <v>0</v>
      </c>
      <c r="I47" s="18">
        <v>0</v>
      </c>
      <c r="J47" s="18">
        <v>0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1.405</v>
      </c>
      <c r="Q47" s="20">
        <v>0</v>
      </c>
      <c r="R47" s="20">
        <v>1</v>
      </c>
      <c r="S47" s="22"/>
      <c r="T47" s="22"/>
      <c r="U47" s="22"/>
      <c r="V47" s="22"/>
      <c r="W47" s="22"/>
    </row>
    <row r="48" ht="16.5" spans="1:23">
      <c r="A48" s="17">
        <v>399481</v>
      </c>
      <c r="B48" s="17" t="s">
        <v>108</v>
      </c>
      <c r="C48" s="17">
        <v>127.856</v>
      </c>
      <c r="D48" s="17">
        <v>128.043</v>
      </c>
      <c r="E48" s="17">
        <v>0</v>
      </c>
      <c r="F48" s="17">
        <v>0</v>
      </c>
      <c r="G48" s="17">
        <v>1</v>
      </c>
      <c r="H48" s="18">
        <v>0</v>
      </c>
      <c r="I48" s="18">
        <v>0</v>
      </c>
      <c r="J48" s="18">
        <v>0</v>
      </c>
      <c r="K48" s="20">
        <v>3</v>
      </c>
      <c r="L48" s="20">
        <v>2</v>
      </c>
      <c r="M48" s="20">
        <v>0</v>
      </c>
      <c r="N48" s="20">
        <v>0</v>
      </c>
      <c r="O48" s="20">
        <v>0</v>
      </c>
      <c r="P48" s="20">
        <v>2.241</v>
      </c>
      <c r="Q48" s="20">
        <v>0</v>
      </c>
      <c r="R48" s="20">
        <v>1</v>
      </c>
      <c r="S48" s="22"/>
      <c r="T48" s="22"/>
      <c r="U48" s="22"/>
      <c r="V48" s="22"/>
      <c r="W48" s="22"/>
    </row>
    <row r="49" ht="16.5" spans="1:23">
      <c r="A49" s="17">
        <v>399686</v>
      </c>
      <c r="B49" s="17" t="s">
        <v>150</v>
      </c>
      <c r="C49" s="17">
        <v>2130.171</v>
      </c>
      <c r="D49" s="17">
        <v>2434.05</v>
      </c>
      <c r="E49" s="17">
        <v>0</v>
      </c>
      <c r="F49" s="17">
        <v>0</v>
      </c>
      <c r="G49" s="17">
        <v>1</v>
      </c>
      <c r="H49" s="18">
        <v>0</v>
      </c>
      <c r="I49" s="18">
        <v>0</v>
      </c>
      <c r="J49" s="18">
        <v>0</v>
      </c>
      <c r="K49" s="20">
        <v>3</v>
      </c>
      <c r="L49" s="20">
        <v>2</v>
      </c>
      <c r="M49" s="20">
        <v>0</v>
      </c>
      <c r="N49" s="20">
        <v>0</v>
      </c>
      <c r="O49" s="20">
        <v>0</v>
      </c>
      <c r="P49" s="20">
        <v>2.052</v>
      </c>
      <c r="Q49" s="20">
        <v>0</v>
      </c>
      <c r="R49" s="20">
        <v>0</v>
      </c>
      <c r="S49" s="22"/>
      <c r="T49" s="22"/>
      <c r="U49" s="22"/>
      <c r="V49" s="22"/>
      <c r="W49" s="22"/>
    </row>
    <row r="50" ht="16.5" spans="1:23">
      <c r="A50" s="17">
        <v>399699</v>
      </c>
      <c r="B50" s="17" t="s">
        <v>151</v>
      </c>
      <c r="C50" s="17">
        <v>4266.998</v>
      </c>
      <c r="D50" s="17">
        <v>5148.625</v>
      </c>
      <c r="E50" s="17">
        <v>0</v>
      </c>
      <c r="F50" s="17">
        <v>0</v>
      </c>
      <c r="G50" s="17">
        <v>1</v>
      </c>
      <c r="H50" s="18">
        <v>0</v>
      </c>
      <c r="I50" s="18">
        <v>0</v>
      </c>
      <c r="J50" s="18">
        <v>0</v>
      </c>
      <c r="K50" s="20">
        <v>3</v>
      </c>
      <c r="L50" s="20">
        <v>2</v>
      </c>
      <c r="M50" s="20">
        <v>0</v>
      </c>
      <c r="N50" s="20">
        <v>0</v>
      </c>
      <c r="O50" s="20">
        <v>0</v>
      </c>
      <c r="P50" s="20">
        <v>13.24</v>
      </c>
      <c r="Q50" s="20">
        <v>0</v>
      </c>
      <c r="R50" s="20">
        <v>1</v>
      </c>
      <c r="S50" s="22"/>
      <c r="T50" s="22"/>
      <c r="U50" s="22"/>
      <c r="V50" s="22"/>
      <c r="W50" s="22"/>
    </row>
    <row r="51" ht="16.5" spans="1:23">
      <c r="A51" s="17">
        <v>399707</v>
      </c>
      <c r="B51" s="17" t="s">
        <v>152</v>
      </c>
      <c r="C51" s="17">
        <v>6341.098</v>
      </c>
      <c r="D51" s="17">
        <v>7355.185</v>
      </c>
      <c r="E51" s="17">
        <v>0</v>
      </c>
      <c r="F51" s="17">
        <v>0</v>
      </c>
      <c r="G51" s="17">
        <v>1</v>
      </c>
      <c r="H51" s="18">
        <v>0</v>
      </c>
      <c r="I51" s="18">
        <v>0</v>
      </c>
      <c r="J51" s="18">
        <v>0</v>
      </c>
      <c r="K51" s="20">
        <v>3</v>
      </c>
      <c r="L51" s="20">
        <v>2</v>
      </c>
      <c r="M51" s="20">
        <v>0</v>
      </c>
      <c r="N51" s="20">
        <v>0</v>
      </c>
      <c r="O51" s="20">
        <v>0</v>
      </c>
      <c r="P51" s="20">
        <v>2.101</v>
      </c>
      <c r="Q51" s="20">
        <v>0</v>
      </c>
      <c r="R51" s="20">
        <v>0</v>
      </c>
      <c r="S51" s="22"/>
      <c r="T51" s="22"/>
      <c r="U51" s="22"/>
      <c r="V51" s="22"/>
      <c r="W51" s="22"/>
    </row>
    <row r="52" ht="16.5" spans="1:23">
      <c r="A52" s="17">
        <v>399805</v>
      </c>
      <c r="B52" s="17" t="s">
        <v>153</v>
      </c>
      <c r="C52" s="17">
        <v>3732.064</v>
      </c>
      <c r="D52" s="17">
        <v>4521.249</v>
      </c>
      <c r="E52" s="17">
        <v>0</v>
      </c>
      <c r="F52" s="17">
        <v>0</v>
      </c>
      <c r="G52" s="17">
        <v>1</v>
      </c>
      <c r="H52" s="18">
        <v>0</v>
      </c>
      <c r="I52" s="18">
        <v>0</v>
      </c>
      <c r="J52" s="18">
        <v>0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14.459</v>
      </c>
      <c r="Q52" s="20">
        <v>0</v>
      </c>
      <c r="R52" s="20">
        <v>0</v>
      </c>
      <c r="S52" s="22"/>
      <c r="T52" s="22"/>
      <c r="U52" s="22"/>
      <c r="V52" s="22"/>
      <c r="W52" s="22"/>
    </row>
    <row r="53" ht="16.5" spans="1:23">
      <c r="A53" s="17">
        <v>399807</v>
      </c>
      <c r="B53" s="17" t="s">
        <v>154</v>
      </c>
      <c r="C53" s="17">
        <v>1287.56</v>
      </c>
      <c r="D53" s="17">
        <v>1381.405</v>
      </c>
      <c r="E53" s="17">
        <v>0</v>
      </c>
      <c r="F53" s="17">
        <v>0</v>
      </c>
      <c r="G53" s="17">
        <v>1</v>
      </c>
      <c r="H53" s="18">
        <v>0</v>
      </c>
      <c r="I53" s="18">
        <v>0</v>
      </c>
      <c r="J53" s="18">
        <v>0</v>
      </c>
      <c r="K53" s="20">
        <v>3</v>
      </c>
      <c r="L53" s="20">
        <v>2</v>
      </c>
      <c r="M53" s="20">
        <v>0</v>
      </c>
      <c r="N53" s="20">
        <v>0</v>
      </c>
      <c r="O53" s="20">
        <v>0</v>
      </c>
      <c r="P53" s="20">
        <v>1.482</v>
      </c>
      <c r="Q53" s="20">
        <v>0</v>
      </c>
      <c r="R53" s="20">
        <v>0</v>
      </c>
      <c r="S53" s="22"/>
      <c r="T53" s="22"/>
      <c r="U53" s="22"/>
      <c r="V53" s="22"/>
      <c r="W53" s="22"/>
    </row>
    <row r="54" ht="16.5" spans="1:23">
      <c r="A54" s="17">
        <v>399913</v>
      </c>
      <c r="B54" s="17" t="s">
        <v>155</v>
      </c>
      <c r="C54" s="17">
        <v>8414.293</v>
      </c>
      <c r="D54" s="17">
        <v>9974.166</v>
      </c>
      <c r="E54" s="17">
        <v>0</v>
      </c>
      <c r="F54" s="17">
        <v>0</v>
      </c>
      <c r="G54" s="17">
        <v>1</v>
      </c>
      <c r="H54" s="18">
        <v>0</v>
      </c>
      <c r="I54" s="18">
        <v>0</v>
      </c>
      <c r="J54" s="18">
        <v>0</v>
      </c>
      <c r="K54" s="20">
        <v>3</v>
      </c>
      <c r="L54" s="20">
        <v>2</v>
      </c>
      <c r="M54" s="20">
        <v>0</v>
      </c>
      <c r="N54" s="20">
        <v>0</v>
      </c>
      <c r="O54" s="20">
        <v>0</v>
      </c>
      <c r="P54" s="20">
        <v>2.007</v>
      </c>
      <c r="Q54" s="20">
        <v>0</v>
      </c>
      <c r="R54" s="20">
        <v>0</v>
      </c>
      <c r="S54" s="22"/>
      <c r="T54" s="22"/>
      <c r="U54" s="22"/>
      <c r="V54" s="22"/>
      <c r="W54" s="22"/>
    </row>
    <row r="55" ht="16.5" spans="1:23">
      <c r="A55" s="17">
        <v>399933</v>
      </c>
      <c r="B55" s="17" t="s">
        <v>143</v>
      </c>
      <c r="C55" s="17">
        <v>8308.341</v>
      </c>
      <c r="D55" s="17">
        <v>9672.577</v>
      </c>
      <c r="E55" s="17">
        <v>0</v>
      </c>
      <c r="F55" s="17">
        <v>0</v>
      </c>
      <c r="G55" s="17">
        <v>1</v>
      </c>
      <c r="H55" s="18">
        <v>0</v>
      </c>
      <c r="I55" s="18">
        <v>0</v>
      </c>
      <c r="J55" s="18">
        <v>0</v>
      </c>
      <c r="K55" s="20">
        <v>3</v>
      </c>
      <c r="L55" s="20">
        <v>2</v>
      </c>
      <c r="M55" s="20">
        <v>0</v>
      </c>
      <c r="N55" s="20">
        <v>0</v>
      </c>
      <c r="O55" s="20">
        <v>0</v>
      </c>
      <c r="P55" s="20">
        <v>1.517</v>
      </c>
      <c r="Q55" s="20">
        <v>0</v>
      </c>
      <c r="R55" s="20">
        <v>0</v>
      </c>
      <c r="S55" s="22"/>
      <c r="T55" s="22"/>
      <c r="U55" s="22"/>
      <c r="V55" s="22"/>
      <c r="W55" s="22"/>
    </row>
    <row r="56" ht="16.5" spans="1:23">
      <c r="A56" s="17">
        <v>399975</v>
      </c>
      <c r="B56" s="17" t="s">
        <v>156</v>
      </c>
      <c r="C56" s="17">
        <v>826.454</v>
      </c>
      <c r="D56" s="17">
        <v>958.337</v>
      </c>
      <c r="E56" s="17">
        <v>0</v>
      </c>
      <c r="F56" s="17">
        <v>0</v>
      </c>
      <c r="G56" s="17">
        <v>1</v>
      </c>
      <c r="H56" s="18">
        <v>0</v>
      </c>
      <c r="I56" s="18">
        <v>0</v>
      </c>
      <c r="J56" s="18">
        <v>0</v>
      </c>
      <c r="K56" s="20">
        <v>3</v>
      </c>
      <c r="L56" s="20">
        <v>2</v>
      </c>
      <c r="M56" s="20">
        <v>0</v>
      </c>
      <c r="N56" s="20">
        <v>0</v>
      </c>
      <c r="O56" s="20">
        <v>0</v>
      </c>
      <c r="P56" s="20">
        <v>2.862</v>
      </c>
      <c r="Q56" s="20">
        <v>0</v>
      </c>
      <c r="R56" s="20">
        <v>0</v>
      </c>
      <c r="S56" s="22"/>
      <c r="T56" s="22"/>
      <c r="U56" s="22"/>
      <c r="V56" s="22"/>
      <c r="W56" s="22"/>
    </row>
    <row r="57" ht="16.5" spans="1:23">
      <c r="A57" s="17">
        <v>399989</v>
      </c>
      <c r="B57" s="17" t="s">
        <v>157</v>
      </c>
      <c r="C57" s="17">
        <v>6922.005</v>
      </c>
      <c r="D57" s="17">
        <v>8049.208</v>
      </c>
      <c r="E57" s="17">
        <v>0</v>
      </c>
      <c r="F57" s="17">
        <v>0</v>
      </c>
      <c r="G57" s="17">
        <v>1</v>
      </c>
      <c r="H57" s="18">
        <v>0</v>
      </c>
      <c r="I57" s="18">
        <v>0</v>
      </c>
      <c r="J57" s="18">
        <v>0</v>
      </c>
      <c r="K57" s="20">
        <v>3</v>
      </c>
      <c r="L57" s="20">
        <v>2</v>
      </c>
      <c r="M57" s="20">
        <v>0</v>
      </c>
      <c r="N57" s="20">
        <v>0</v>
      </c>
      <c r="O57" s="20">
        <v>0</v>
      </c>
      <c r="P57" s="20">
        <v>5.515</v>
      </c>
      <c r="Q57" s="20">
        <v>0</v>
      </c>
      <c r="R57" s="20">
        <v>0</v>
      </c>
      <c r="S57" s="22"/>
      <c r="T57" s="22"/>
      <c r="U57" s="22"/>
      <c r="V57" s="22"/>
      <c r="W57" s="22"/>
    </row>
    <row r="58" ht="16.5" spans="1:23">
      <c r="A58" s="17">
        <v>399993</v>
      </c>
      <c r="B58" s="17" t="s">
        <v>158</v>
      </c>
      <c r="C58" s="17">
        <v>2712.048</v>
      </c>
      <c r="D58" s="17">
        <v>3242.915</v>
      </c>
      <c r="E58" s="17">
        <v>0</v>
      </c>
      <c r="F58" s="17">
        <v>0</v>
      </c>
      <c r="G58" s="17">
        <v>1</v>
      </c>
      <c r="H58" s="18">
        <v>0</v>
      </c>
      <c r="I58" s="18">
        <v>0</v>
      </c>
      <c r="J58" s="18">
        <v>0</v>
      </c>
      <c r="K58" s="20">
        <v>3</v>
      </c>
      <c r="L58" s="20">
        <v>2</v>
      </c>
      <c r="M58" s="20">
        <v>0</v>
      </c>
      <c r="N58" s="20">
        <v>0</v>
      </c>
      <c r="O58" s="20">
        <v>0</v>
      </c>
      <c r="P58" s="20">
        <v>3.194</v>
      </c>
      <c r="Q58" s="20">
        <v>0</v>
      </c>
      <c r="R58" s="20">
        <v>1</v>
      </c>
      <c r="S58" s="22"/>
      <c r="T58" s="22"/>
      <c r="U58" s="22"/>
      <c r="V58" s="22"/>
      <c r="W58" s="22"/>
    </row>
    <row r="59" ht="16.5" spans="1:23">
      <c r="A59" s="17">
        <v>980015</v>
      </c>
      <c r="B59" s="17" t="s">
        <v>159</v>
      </c>
      <c r="C59" s="17">
        <v>6552.874</v>
      </c>
      <c r="D59" s="17">
        <v>7560.406</v>
      </c>
      <c r="E59" s="17">
        <v>0</v>
      </c>
      <c r="F59" s="17">
        <v>0</v>
      </c>
      <c r="G59" s="17">
        <v>1</v>
      </c>
      <c r="H59" s="18">
        <v>0</v>
      </c>
      <c r="I59" s="18">
        <v>0</v>
      </c>
      <c r="J59" s="18">
        <v>0</v>
      </c>
      <c r="K59" s="20">
        <v>3</v>
      </c>
      <c r="L59" s="20">
        <v>2</v>
      </c>
      <c r="M59" s="20">
        <v>0</v>
      </c>
      <c r="N59" s="20">
        <v>0</v>
      </c>
      <c r="O59" s="20">
        <v>0</v>
      </c>
      <c r="P59" s="20">
        <v>5.32</v>
      </c>
      <c r="Q59" s="20">
        <v>0</v>
      </c>
      <c r="R59" s="20">
        <v>0</v>
      </c>
      <c r="S59" s="22"/>
      <c r="T59" s="22"/>
      <c r="U59" s="22"/>
      <c r="V59" s="22"/>
      <c r="W59" s="22"/>
    </row>
    <row r="60" ht="16.5" spans="1:23">
      <c r="A60" s="17">
        <v>980016</v>
      </c>
      <c r="B60" s="17" t="s">
        <v>160</v>
      </c>
      <c r="C60" s="17">
        <v>6257.645</v>
      </c>
      <c r="D60" s="17">
        <v>7403.299</v>
      </c>
      <c r="E60" s="17">
        <v>0</v>
      </c>
      <c r="F60" s="17">
        <v>0</v>
      </c>
      <c r="G60" s="17">
        <v>1</v>
      </c>
      <c r="H60" s="18">
        <v>0</v>
      </c>
      <c r="I60" s="18">
        <v>0</v>
      </c>
      <c r="J60" s="18">
        <v>0</v>
      </c>
      <c r="K60" s="20">
        <v>0</v>
      </c>
      <c r="L60" s="20">
        <v>1</v>
      </c>
      <c r="M60" s="20">
        <v>0</v>
      </c>
      <c r="N60" s="20">
        <v>0</v>
      </c>
      <c r="O60" s="20">
        <v>0</v>
      </c>
      <c r="P60" s="20">
        <v>-0.003</v>
      </c>
      <c r="Q60" s="20">
        <v>0</v>
      </c>
      <c r="R60" s="20">
        <v>0</v>
      </c>
      <c r="S60" s="22"/>
      <c r="T60" s="22"/>
      <c r="U60" s="22"/>
      <c r="V60" s="22"/>
      <c r="W60" s="22"/>
    </row>
    <row r="61" ht="16.5" spans="1:2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22"/>
      <c r="V61" s="22"/>
      <c r="W61" s="22"/>
    </row>
    <row r="62" ht="16.5" spans="1:2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22"/>
      <c r="V62" s="22"/>
      <c r="W62" s="22"/>
    </row>
    <row r="63" ht="16.5" spans="1:2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22"/>
      <c r="V63" s="22"/>
      <c r="W63" s="22"/>
    </row>
    <row r="64" ht="16.5" spans="1:2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22"/>
      <c r="V64" s="22"/>
      <c r="W64" s="22"/>
    </row>
    <row r="65" ht="16.5" spans="1:2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22"/>
      <c r="V65" s="22"/>
      <c r="W65" s="22"/>
    </row>
    <row r="66" ht="16.5" spans="1:2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22"/>
      <c r="V66" s="22"/>
      <c r="W66" s="22"/>
    </row>
    <row r="67" ht="16.5" spans="1:2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22"/>
      <c r="V67" s="22"/>
      <c r="W67" s="22"/>
    </row>
    <row r="68" ht="16.5" spans="1:2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22"/>
      <c r="V68" s="22"/>
      <c r="W68" s="22"/>
    </row>
    <row r="69" ht="16.5" spans="1:2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21"/>
      <c r="M69" s="21"/>
      <c r="N69" s="21"/>
      <c r="O69" s="21"/>
      <c r="P69" s="21"/>
      <c r="Q69" s="21"/>
      <c r="R69" s="21"/>
      <c r="S69" s="22"/>
      <c r="T69" s="22"/>
      <c r="U69" s="22"/>
      <c r="V69" s="22"/>
      <c r="W69" s="22"/>
    </row>
    <row r="70" ht="16.5" spans="1:2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  <c r="S70" s="22"/>
      <c r="T70" s="22"/>
      <c r="U70" s="22"/>
      <c r="V70" s="22"/>
      <c r="W70" s="22"/>
    </row>
    <row r="71" ht="16.5" spans="1:2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  <c r="S71" s="22"/>
      <c r="T71" s="22"/>
      <c r="U71" s="22"/>
      <c r="V71" s="22"/>
      <c r="W71" s="22"/>
    </row>
    <row r="72" ht="16.5" spans="1:2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  <c r="S72" s="22"/>
      <c r="T72" s="22"/>
      <c r="U72" s="22"/>
      <c r="V72" s="22"/>
      <c r="W72" s="22"/>
    </row>
    <row r="73" ht="16.5" spans="1:2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  <c r="S73" s="22"/>
      <c r="T73" s="22"/>
      <c r="U73" s="22"/>
      <c r="V73" s="22"/>
      <c r="W73" s="22"/>
    </row>
    <row r="74" ht="16.5" spans="1:2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2"/>
      <c r="W74" s="22"/>
    </row>
    <row r="75" ht="16.5" spans="1:2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  <c r="S75" s="22"/>
      <c r="T75" s="22"/>
      <c r="U75" s="22"/>
      <c r="V75" s="22"/>
      <c r="W75" s="22"/>
    </row>
    <row r="76" ht="16.5" spans="1:2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2"/>
      <c r="W76" s="22"/>
    </row>
    <row r="77" ht="16.5" spans="1:2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  <c r="S77" s="22"/>
      <c r="T77" s="22"/>
      <c r="U77" s="22"/>
      <c r="V77" s="22"/>
      <c r="W77" s="22"/>
    </row>
    <row r="78" ht="16.5" spans="1:2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  <c r="S78" s="22"/>
      <c r="T78" s="22"/>
      <c r="U78" s="22"/>
      <c r="V78" s="22"/>
      <c r="W78" s="22"/>
    </row>
    <row r="79" ht="16.5" spans="1:2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  <c r="S79" s="22"/>
      <c r="T79" s="22"/>
      <c r="U79" s="22"/>
      <c r="V79" s="22"/>
      <c r="W79" s="22"/>
    </row>
    <row r="80" ht="16.5" spans="1:2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  <c r="S80" s="22"/>
      <c r="T80" s="22"/>
      <c r="U80" s="22"/>
      <c r="V80" s="22"/>
      <c r="W80" s="22"/>
    </row>
    <row r="81" ht="16.5" spans="1:2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  <c r="S81" s="22"/>
      <c r="T81" s="22"/>
      <c r="U81" s="22"/>
      <c r="V81" s="22"/>
      <c r="W81" s="22"/>
    </row>
    <row r="82" ht="16.5" spans="1:2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  <c r="S82" s="22"/>
      <c r="T82" s="22"/>
      <c r="U82" s="22"/>
      <c r="V82" s="22"/>
      <c r="W82" s="22"/>
    </row>
    <row r="83" ht="16.5" spans="1:2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  <c r="S83" s="22"/>
      <c r="T83" s="22"/>
      <c r="U83" s="22"/>
      <c r="V83" s="22"/>
      <c r="W83" s="22"/>
    </row>
    <row r="84" ht="16.5" spans="1:2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  <c r="S84" s="22"/>
      <c r="T84" s="22"/>
      <c r="U84" s="22"/>
      <c r="V84" s="22"/>
      <c r="W84" s="22"/>
    </row>
    <row r="85" ht="16.5" spans="1:2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2"/>
      <c r="W85" s="22"/>
    </row>
    <row r="86" ht="16.5" spans="1:2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  <c r="S86" s="22"/>
      <c r="T86" s="22"/>
      <c r="U86" s="22"/>
      <c r="V86" s="22"/>
      <c r="W86" s="22"/>
    </row>
    <row r="87" ht="16.5" spans="1:2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  <c r="S87" s="22"/>
      <c r="T87" s="22"/>
      <c r="U87" s="22"/>
      <c r="V87" s="22"/>
      <c r="W87" s="22"/>
    </row>
    <row r="88" ht="16.5" spans="1:2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  <c r="S88" s="22"/>
      <c r="T88" s="22"/>
      <c r="U88" s="22"/>
      <c r="V88" s="22"/>
      <c r="W88" s="22"/>
    </row>
    <row r="89" ht="16.5" spans="1:2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  <c r="S89" s="22"/>
      <c r="T89" s="22"/>
      <c r="U89" s="22"/>
      <c r="V89" s="22"/>
      <c r="W89" s="22"/>
    </row>
    <row r="90" ht="16.5" spans="1:2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2"/>
      <c r="W90" s="22"/>
    </row>
    <row r="91" ht="16.5" spans="1:2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  <c r="S91" s="22"/>
      <c r="T91" s="22"/>
      <c r="U91" s="22"/>
      <c r="V91" s="22"/>
      <c r="W91" s="22"/>
    </row>
    <row r="92" ht="16.5" spans="1:2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  <c r="S92" s="22"/>
      <c r="T92" s="22"/>
      <c r="U92" s="22"/>
      <c r="V92" s="22"/>
      <c r="W92" s="22"/>
    </row>
    <row r="93" ht="16.5" spans="1:2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  <c r="S93" s="22"/>
      <c r="T93" s="22"/>
      <c r="U93" s="22"/>
      <c r="V93" s="22"/>
      <c r="W93" s="22"/>
    </row>
    <row r="94" ht="16.5" spans="1:2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2"/>
      <c r="W94" s="22"/>
    </row>
    <row r="95" ht="16.5" spans="1:2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  <c r="S95" s="22"/>
      <c r="T95" s="22"/>
      <c r="U95" s="22"/>
      <c r="V95" s="22"/>
      <c r="W95" s="22"/>
    </row>
    <row r="96" ht="16.5" spans="1:2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  <c r="S96" s="22"/>
      <c r="T96" s="22"/>
      <c r="U96" s="22"/>
      <c r="V96" s="22"/>
      <c r="W96" s="22"/>
    </row>
    <row r="97" ht="16.5" spans="1:2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  <c r="S97" s="22"/>
      <c r="T97" s="22"/>
      <c r="U97" s="22"/>
      <c r="V97" s="22"/>
      <c r="W97" s="22"/>
    </row>
    <row r="98" ht="16.5" spans="1:2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2"/>
      <c r="W98" s="22"/>
    </row>
    <row r="99" ht="16.5" spans="1:2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  <c r="S99" s="22"/>
      <c r="T99" s="22"/>
      <c r="U99" s="22"/>
      <c r="V99" s="22"/>
      <c r="W99" s="22"/>
    </row>
    <row r="100" ht="16.5" spans="1:2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  <c r="S100" s="22"/>
      <c r="T100" s="22"/>
      <c r="U100" s="22"/>
      <c r="V100" s="22"/>
      <c r="W100" s="22"/>
    </row>
    <row r="101" ht="16.5" spans="1:2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  <c r="S101" s="22"/>
      <c r="T101" s="22"/>
      <c r="U101" s="22"/>
      <c r="V101" s="22"/>
      <c r="W101" s="22"/>
    </row>
    <row r="102" ht="16.5" spans="1:2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  <c r="S102" s="22"/>
      <c r="T102" s="22"/>
      <c r="U102" s="22"/>
      <c r="V102" s="22"/>
      <c r="W102" s="22"/>
    </row>
    <row r="103" ht="16.5" spans="1:2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  <c r="S103" s="22"/>
      <c r="T103" s="22"/>
      <c r="U103" s="22"/>
      <c r="V103" s="22"/>
      <c r="W103" s="22"/>
    </row>
    <row r="104" ht="16.5" spans="1:2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  <c r="S104" s="22"/>
      <c r="T104" s="22"/>
      <c r="U104" s="22"/>
      <c r="V104" s="22"/>
      <c r="W104" s="22"/>
    </row>
    <row r="105" ht="16.5" spans="1:2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  <c r="S105" s="22"/>
      <c r="T105" s="22"/>
      <c r="U105" s="22"/>
      <c r="V105" s="22"/>
      <c r="W105" s="22"/>
    </row>
    <row r="106" ht="16.5" spans="1:2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  <c r="S106" s="22"/>
      <c r="T106" s="22"/>
      <c r="U106" s="22"/>
      <c r="V106" s="22"/>
      <c r="W106" s="22"/>
    </row>
    <row r="107" ht="16.5" spans="1:2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  <c r="S107" s="22"/>
      <c r="T107" s="22"/>
      <c r="U107" s="22"/>
      <c r="V107" s="22"/>
      <c r="W107" s="22"/>
    </row>
    <row r="108" ht="16.5" spans="1:2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  <c r="S108" s="22"/>
      <c r="T108" s="22"/>
      <c r="U108" s="22"/>
      <c r="V108" s="22"/>
      <c r="W108" s="22"/>
    </row>
    <row r="109" ht="16.5" spans="1:2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  <c r="S109" s="22"/>
      <c r="T109" s="22"/>
      <c r="U109" s="22"/>
      <c r="V109" s="22"/>
      <c r="W109" s="22"/>
    </row>
    <row r="110" ht="16.5" spans="1:2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  <c r="S110" s="22"/>
      <c r="T110" s="22"/>
      <c r="U110" s="22"/>
      <c r="V110" s="22"/>
      <c r="W110" s="22"/>
    </row>
    <row r="111" ht="16.5" spans="1:2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  <c r="S111" s="22"/>
      <c r="T111" s="22"/>
      <c r="U111" s="22"/>
      <c r="V111" s="22"/>
      <c r="W111" s="22"/>
    </row>
    <row r="112" ht="16.5" spans="1:2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  <c r="S112" s="22"/>
      <c r="T112" s="22"/>
      <c r="U112" s="22"/>
      <c r="V112" s="22"/>
      <c r="W112" s="22"/>
    </row>
    <row r="113" ht="16.5" spans="1:2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  <c r="S113" s="22"/>
      <c r="T113" s="22"/>
      <c r="U113" s="22"/>
      <c r="V113" s="22"/>
      <c r="W113" s="22"/>
    </row>
    <row r="114" ht="16.5" spans="1:2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  <c r="S114" s="22"/>
      <c r="T114" s="22"/>
      <c r="U114" s="22"/>
      <c r="V114" s="22"/>
      <c r="W114" s="22"/>
    </row>
    <row r="115" ht="16.5" spans="1:2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  <c r="S115" s="22"/>
      <c r="T115" s="22"/>
      <c r="U115" s="22"/>
      <c r="V115" s="22"/>
      <c r="W115" s="22"/>
    </row>
    <row r="116" ht="16.5" spans="1:2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  <c r="S116" s="22"/>
      <c r="T116" s="22"/>
      <c r="U116" s="22"/>
      <c r="V116" s="22"/>
      <c r="W116" s="22"/>
    </row>
    <row r="117" ht="16.5" spans="1:2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  <c r="S117" s="22"/>
      <c r="T117" s="22"/>
      <c r="U117" s="22"/>
      <c r="V117" s="22"/>
      <c r="W117" s="22"/>
    </row>
    <row r="118" ht="16.5" spans="1:2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  <c r="S118" s="22"/>
      <c r="T118" s="22"/>
      <c r="U118" s="22"/>
      <c r="V118" s="22"/>
      <c r="W118" s="22"/>
    </row>
    <row r="119" ht="16.5" spans="1:2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  <c r="S119" s="22"/>
      <c r="T119" s="22"/>
      <c r="U119" s="22"/>
      <c r="V119" s="22"/>
      <c r="W119" s="22"/>
    </row>
    <row r="120" ht="16.5" spans="1:2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  <c r="S120" s="22"/>
      <c r="T120" s="22"/>
      <c r="U120" s="22"/>
      <c r="V120" s="22"/>
      <c r="W120" s="22"/>
    </row>
    <row r="121" ht="16.5" spans="1:2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  <c r="S121" s="22"/>
      <c r="T121" s="22"/>
      <c r="U121" s="22"/>
      <c r="V121" s="22"/>
      <c r="W121" s="22"/>
    </row>
    <row r="122" ht="16.5" spans="1:2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  <c r="S122" s="22"/>
      <c r="T122" s="22"/>
      <c r="U122" s="22"/>
      <c r="V122" s="22"/>
      <c r="W122" s="22"/>
    </row>
    <row r="123" ht="16.5" spans="1:2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  <c r="S123" s="22"/>
      <c r="T123" s="22"/>
      <c r="U123" s="22"/>
      <c r="V123" s="22"/>
      <c r="W123" s="22"/>
    </row>
    <row r="124" ht="16.5" spans="1:2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  <c r="S124" s="22"/>
      <c r="T124" s="22"/>
      <c r="U124" s="22"/>
      <c r="V124" s="22"/>
      <c r="W124" s="22"/>
    </row>
    <row r="125" ht="16.5" spans="1:2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  <c r="S125" s="22"/>
      <c r="T125" s="22"/>
      <c r="U125" s="22"/>
      <c r="V125" s="22"/>
      <c r="W125" s="22"/>
    </row>
    <row r="126" ht="16.5" spans="1:2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  <c r="S126" s="22"/>
      <c r="T126" s="22"/>
      <c r="U126" s="22"/>
      <c r="V126" s="22"/>
      <c r="W126" s="22"/>
    </row>
    <row r="127" ht="16.5" spans="1:2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2"/>
      <c r="W127" s="22"/>
    </row>
    <row r="128" ht="16.5" spans="1:2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  <c r="S128" s="22"/>
      <c r="T128" s="22"/>
      <c r="U128" s="22"/>
      <c r="V128" s="22"/>
      <c r="W128" s="22"/>
    </row>
    <row r="129" ht="16.5" spans="1:2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  <c r="S129" s="22"/>
      <c r="T129" s="22"/>
      <c r="U129" s="22"/>
      <c r="V129" s="22"/>
      <c r="W129" s="22"/>
    </row>
    <row r="130" ht="16.5" spans="1:2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  <c r="S130" s="22"/>
      <c r="T130" s="22"/>
      <c r="U130" s="22"/>
      <c r="V130" s="22"/>
      <c r="W130" s="22"/>
    </row>
    <row r="131" ht="16.5" spans="1:2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  <c r="S131" s="22"/>
      <c r="T131" s="22"/>
      <c r="U131" s="22"/>
      <c r="V131" s="22"/>
      <c r="W131" s="22"/>
    </row>
    <row r="132" ht="16.5" spans="1:2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  <c r="V132" s="22"/>
      <c r="W132" s="22"/>
    </row>
    <row r="133" ht="16.5" spans="1:2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  <c r="S133" s="22"/>
      <c r="T133" s="22"/>
      <c r="U133" s="22"/>
      <c r="V133" s="22"/>
      <c r="W133" s="22"/>
    </row>
    <row r="134" ht="16.5" spans="1:2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  <c r="S134" s="22"/>
      <c r="T134" s="22"/>
      <c r="U134" s="22"/>
      <c r="V134" s="22"/>
      <c r="W134" s="22"/>
    </row>
    <row r="135" ht="16.5" spans="1:2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  <c r="S135" s="22"/>
      <c r="T135" s="22"/>
      <c r="U135" s="22"/>
      <c r="V135" s="22"/>
      <c r="W135" s="22"/>
    </row>
    <row r="136" ht="16.5" spans="1:2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2"/>
      <c r="W136" s="22"/>
    </row>
    <row r="137" ht="16.5" spans="1:2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2"/>
      <c r="W137" s="22"/>
    </row>
    <row r="138" ht="16.5" spans="1:2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2"/>
      <c r="W138" s="22"/>
    </row>
    <row r="139" ht="16.5" spans="1:2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  <c r="S139" s="22"/>
      <c r="T139" s="22"/>
      <c r="U139" s="22"/>
      <c r="V139" s="22"/>
      <c r="W139" s="22"/>
    </row>
    <row r="140" ht="16.5" spans="1:2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  <c r="S140" s="22"/>
      <c r="T140" s="22"/>
      <c r="U140" s="22"/>
      <c r="V140" s="22"/>
      <c r="W140" s="22"/>
    </row>
    <row r="141" ht="16.5" spans="1:2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  <c r="S141" s="22"/>
      <c r="T141" s="22"/>
      <c r="U141" s="22"/>
      <c r="V141" s="22"/>
      <c r="W141" s="22"/>
    </row>
    <row r="142" ht="16.5" spans="1:2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  <c r="S142" s="22"/>
      <c r="T142" s="22"/>
      <c r="U142" s="22"/>
      <c r="V142" s="22"/>
      <c r="W142" s="22"/>
    </row>
    <row r="143" ht="16.5" spans="1:2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  <c r="S143" s="22"/>
      <c r="T143" s="22"/>
      <c r="U143" s="22"/>
      <c r="V143" s="22"/>
      <c r="W143" s="22"/>
    </row>
    <row r="144" ht="16.5" spans="1:2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/>
      <c r="V144" s="22"/>
      <c r="W144" s="22"/>
    </row>
    <row r="145" ht="16.5" spans="1:2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  <c r="S145" s="22"/>
      <c r="T145" s="22"/>
      <c r="U145" s="22"/>
      <c r="V145" s="22"/>
      <c r="W145" s="22"/>
    </row>
    <row r="146" ht="16.5" spans="1:2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  <c r="S146" s="22"/>
      <c r="T146" s="22"/>
      <c r="U146" s="22"/>
      <c r="V146" s="22"/>
      <c r="W146" s="22"/>
    </row>
    <row r="147" ht="16.5" spans="1:2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  <c r="S147" s="22"/>
      <c r="T147" s="22"/>
      <c r="U147" s="22"/>
      <c r="V147" s="22"/>
      <c r="W147" s="22"/>
    </row>
    <row r="148" ht="16.5" spans="1:2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  <c r="S148" s="22"/>
      <c r="T148" s="22"/>
      <c r="U148" s="22"/>
      <c r="V148" s="22"/>
      <c r="W148" s="22"/>
    </row>
    <row r="149" ht="16.5" spans="1:2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  <c r="S149" s="22"/>
      <c r="T149" s="22"/>
      <c r="U149" s="22"/>
      <c r="V149" s="22"/>
      <c r="W149" s="22"/>
    </row>
    <row r="150" ht="16.5" spans="1:2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2"/>
      <c r="W150" s="22"/>
    </row>
    <row r="151" ht="16.5" spans="1:2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  <c r="S151" s="22"/>
      <c r="T151" s="22"/>
      <c r="U151" s="22"/>
      <c r="V151" s="22"/>
      <c r="W151" s="22"/>
    </row>
    <row r="152" ht="16.5" spans="1:2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  <c r="S152" s="22"/>
      <c r="T152" s="22"/>
      <c r="U152" s="22"/>
      <c r="V152" s="22"/>
      <c r="W152" s="22"/>
    </row>
    <row r="153" ht="16.5" spans="1:2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  <c r="S153" s="22"/>
      <c r="T153" s="22"/>
      <c r="U153" s="22"/>
      <c r="V153" s="22"/>
      <c r="W153" s="22"/>
    </row>
    <row r="154" ht="16.5" spans="1:2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  <c r="S154" s="22"/>
      <c r="T154" s="22"/>
      <c r="U154" s="22"/>
      <c r="V154" s="22"/>
      <c r="W154" s="22"/>
    </row>
    <row r="155" ht="16.5" spans="1:2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  <c r="S155" s="22"/>
      <c r="T155" s="22"/>
      <c r="U155" s="22"/>
      <c r="V155" s="22"/>
      <c r="W155" s="22"/>
    </row>
    <row r="156" ht="16.5" spans="1:2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  <c r="S156" s="22"/>
      <c r="T156" s="22"/>
      <c r="U156" s="22"/>
      <c r="V156" s="22"/>
      <c r="W156" s="22"/>
    </row>
    <row r="157" ht="16.5" spans="1:2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  <c r="S157" s="22"/>
      <c r="T157" s="22"/>
      <c r="U157" s="22"/>
      <c r="V157" s="22"/>
      <c r="W157" s="22"/>
    </row>
    <row r="158" ht="16.5" spans="1:2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  <c r="S158" s="22"/>
      <c r="T158" s="22"/>
      <c r="U158" s="22"/>
      <c r="V158" s="22"/>
      <c r="W158" s="22"/>
    </row>
    <row r="159" ht="16.5" spans="1:2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  <c r="S159" s="22"/>
      <c r="T159" s="22"/>
      <c r="U159" s="22"/>
      <c r="V159" s="22"/>
      <c r="W159" s="22"/>
    </row>
    <row r="160" ht="16.5" spans="1:2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  <c r="S160" s="22"/>
      <c r="T160" s="22"/>
      <c r="U160" s="22"/>
      <c r="V160" s="22"/>
      <c r="W160" s="22"/>
    </row>
    <row r="161" ht="16.5" spans="1:2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  <c r="S161" s="22"/>
      <c r="T161" s="22"/>
      <c r="U161" s="22"/>
      <c r="V161" s="22"/>
      <c r="W161" s="22"/>
    </row>
    <row r="162" ht="16.5" spans="1:2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  <c r="S162" s="22"/>
      <c r="T162" s="22"/>
      <c r="U162" s="22"/>
      <c r="V162" s="22"/>
      <c r="W162" s="22"/>
    </row>
    <row r="163" ht="16.5" spans="1:2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  <c r="S163" s="22"/>
      <c r="T163" s="22"/>
      <c r="U163" s="22"/>
      <c r="V163" s="22"/>
      <c r="W163" s="22"/>
    </row>
    <row r="164" ht="16.5" spans="1:2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  <c r="S164" s="22"/>
      <c r="T164" s="22"/>
      <c r="U164" s="22"/>
      <c r="V164" s="22"/>
      <c r="W164" s="22"/>
    </row>
    <row r="165" ht="16.5" spans="1:2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  <c r="S165" s="22"/>
      <c r="T165" s="22"/>
      <c r="U165" s="22"/>
      <c r="V165" s="22"/>
      <c r="W165" s="22"/>
    </row>
    <row r="166" ht="16.5" spans="1:2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  <c r="S166" s="22"/>
      <c r="T166" s="22"/>
      <c r="U166" s="22"/>
      <c r="V166" s="22"/>
      <c r="W166" s="22"/>
    </row>
    <row r="167" ht="16.5" spans="1:2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  <c r="S167" s="22"/>
      <c r="T167" s="22"/>
      <c r="U167" s="22"/>
      <c r="V167" s="22"/>
      <c r="W167" s="22"/>
    </row>
    <row r="168" ht="16.5" spans="1:2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  <c r="S168" s="22"/>
      <c r="T168" s="22"/>
      <c r="U168" s="22"/>
      <c r="V168" s="22"/>
      <c r="W168" s="22"/>
    </row>
    <row r="169" ht="16.5" spans="1:2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2"/>
      <c r="W169" s="22"/>
    </row>
    <row r="170" ht="16.5" spans="1:2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2"/>
      <c r="W170" s="22"/>
    </row>
    <row r="171" ht="16.5" spans="1:2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2"/>
      <c r="W171" s="22"/>
    </row>
    <row r="172" ht="16.5" spans="1:2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2"/>
      <c r="W172" s="22"/>
    </row>
    <row r="173" ht="16.5" spans="1:2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2"/>
      <c r="W173" s="22"/>
    </row>
    <row r="174" ht="16.5" spans="1:2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2"/>
      <c r="W174" s="22"/>
    </row>
    <row r="175" ht="16.5" spans="1:2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2"/>
      <c r="W175" s="22"/>
    </row>
    <row r="176" ht="16.5" spans="1:2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2"/>
      <c r="W176" s="22"/>
    </row>
    <row r="177" ht="16.5" spans="1:2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2"/>
      <c r="W177" s="22"/>
    </row>
    <row r="178" ht="16.5" spans="1:2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2"/>
      <c r="W178" s="22"/>
    </row>
    <row r="179" ht="16.5" spans="1:2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2"/>
      <c r="W179" s="22"/>
    </row>
    <row r="180" ht="16.5" spans="1:2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2"/>
      <c r="W180" s="22"/>
    </row>
    <row r="181" ht="16.5" spans="1:2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2"/>
      <c r="W181" s="22"/>
    </row>
    <row r="182" ht="16.5" spans="1:2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2"/>
      <c r="W182" s="22"/>
    </row>
    <row r="183" ht="16.5" spans="1:2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  <c r="S183" s="22"/>
      <c r="T183" s="22"/>
      <c r="U183" s="22"/>
      <c r="V183" s="22"/>
      <c r="W183" s="22"/>
    </row>
    <row r="184" ht="16.5" spans="1:2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  <c r="S184" s="22"/>
      <c r="T184" s="22"/>
      <c r="U184" s="22"/>
      <c r="V184" s="22"/>
      <c r="W184" s="22"/>
    </row>
    <row r="185" ht="16.5" spans="1:2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  <c r="S185" s="22"/>
      <c r="T185" s="22"/>
      <c r="U185" s="22"/>
      <c r="V185" s="22"/>
      <c r="W185" s="22"/>
    </row>
    <row r="186" ht="16.5" spans="1:2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  <c r="S186" s="22"/>
      <c r="T186" s="22"/>
      <c r="U186" s="22"/>
      <c r="V186" s="22"/>
      <c r="W186" s="22"/>
    </row>
    <row r="187" ht="16.5" spans="1:2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  <c r="S187" s="22"/>
      <c r="T187" s="22"/>
      <c r="U187" s="22"/>
      <c r="V187" s="22"/>
      <c r="W187" s="22"/>
    </row>
    <row r="188" ht="16.5" spans="1:2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  <c r="S188" s="22"/>
      <c r="T188" s="22"/>
      <c r="U188" s="22"/>
      <c r="V188" s="22"/>
      <c r="W188" s="22"/>
    </row>
    <row r="189" ht="16.5" spans="1:2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  <c r="S189" s="22"/>
      <c r="T189" s="22"/>
      <c r="U189" s="22"/>
      <c r="V189" s="22"/>
      <c r="W189" s="22"/>
    </row>
    <row r="190" ht="16.5" spans="1:2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  <c r="S190" s="22"/>
      <c r="T190" s="22"/>
      <c r="U190" s="22"/>
      <c r="V190" s="22"/>
      <c r="W190" s="22"/>
    </row>
    <row r="191" ht="16.5" spans="1:2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  <c r="S191" s="22"/>
      <c r="T191" s="22"/>
      <c r="U191" s="22"/>
      <c r="V191" s="22"/>
      <c r="W191" s="22"/>
    </row>
    <row r="192" ht="16.5" spans="1:2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  <c r="S192" s="22"/>
      <c r="T192" s="22"/>
      <c r="U192" s="22"/>
      <c r="V192" s="22"/>
      <c r="W192" s="22"/>
    </row>
    <row r="193" ht="16.5" spans="1:2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  <c r="S193" s="22"/>
      <c r="T193" s="22"/>
      <c r="U193" s="22"/>
      <c r="V193" s="22"/>
      <c r="W193" s="22"/>
    </row>
    <row r="194" ht="16.5" spans="1:2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  <c r="S194" s="22"/>
      <c r="T194" s="22"/>
      <c r="U194" s="22"/>
      <c r="V194" s="22"/>
      <c r="W194" s="22"/>
    </row>
    <row r="195" ht="16.5" spans="1:2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  <c r="S195" s="22"/>
      <c r="T195" s="22"/>
      <c r="U195" s="22"/>
      <c r="V195" s="22"/>
      <c r="W195" s="22"/>
    </row>
    <row r="196" ht="16.5" spans="1:2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  <c r="S196" s="22"/>
      <c r="T196" s="22"/>
      <c r="U196" s="22"/>
      <c r="V196" s="22"/>
      <c r="W196" s="22"/>
    </row>
    <row r="197" ht="16.5" spans="1:2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  <c r="S197" s="22"/>
      <c r="T197" s="22"/>
      <c r="U197" s="22"/>
      <c r="V197" s="22"/>
      <c r="W197" s="22"/>
    </row>
    <row r="198" ht="16.5" spans="1:2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  <c r="S198" s="22"/>
      <c r="T198" s="22"/>
      <c r="U198" s="22"/>
      <c r="V198" s="22"/>
      <c r="W198" s="22"/>
    </row>
    <row r="199" ht="16.5" spans="1:2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  <c r="S199" s="22"/>
      <c r="T199" s="22"/>
      <c r="U199" s="22"/>
      <c r="V199" s="22"/>
      <c r="W199" s="22"/>
    </row>
    <row r="200" ht="16.5" spans="1:2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  <c r="S200" s="22"/>
      <c r="T200" s="22"/>
      <c r="U200" s="22"/>
      <c r="V200" s="22"/>
      <c r="W200" s="22"/>
    </row>
    <row r="201" ht="16.5" spans="1:2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  <c r="S201" s="22"/>
      <c r="T201" s="22"/>
      <c r="U201" s="22"/>
      <c r="V201" s="22"/>
      <c r="W201" s="22"/>
    </row>
    <row r="202" ht="16.5" spans="1:2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  <c r="S202" s="22"/>
      <c r="T202" s="22"/>
      <c r="U202" s="22"/>
      <c r="V202" s="22"/>
      <c r="W202" s="22"/>
    </row>
    <row r="203" ht="16.5" spans="1:2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  <c r="S203" s="22"/>
      <c r="T203" s="22"/>
      <c r="U203" s="22"/>
      <c r="V203" s="22"/>
      <c r="W203" s="22"/>
    </row>
    <row r="204" ht="16.5" spans="1:2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  <c r="S204" s="22"/>
      <c r="T204" s="22"/>
      <c r="U204" s="22"/>
      <c r="V204" s="22"/>
      <c r="W204" s="22"/>
    </row>
    <row r="205" ht="16.5" spans="1:2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  <c r="S205" s="22"/>
      <c r="T205" s="22"/>
      <c r="U205" s="22"/>
      <c r="V205" s="22"/>
      <c r="W205" s="22"/>
    </row>
    <row r="206" ht="16.5" spans="1:2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  <c r="S206" s="22"/>
      <c r="T206" s="22"/>
      <c r="U206" s="22"/>
      <c r="V206" s="22"/>
      <c r="W206" s="22"/>
    </row>
    <row r="207" ht="16.5" spans="1:2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  <c r="S207" s="22"/>
      <c r="T207" s="22"/>
      <c r="U207" s="22"/>
      <c r="V207" s="22"/>
      <c r="W207" s="22"/>
    </row>
    <row r="208" ht="16.5" spans="1:2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  <c r="S208" s="22"/>
      <c r="T208" s="22"/>
      <c r="U208" s="22"/>
      <c r="V208" s="22"/>
      <c r="W208" s="22"/>
    </row>
    <row r="209" ht="16.5" spans="1:2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  <c r="S209" s="22"/>
      <c r="T209" s="22"/>
      <c r="U209" s="22"/>
      <c r="V209" s="22"/>
      <c r="W209" s="22"/>
    </row>
    <row r="210" ht="16.5" spans="1:2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  <c r="S210" s="22"/>
      <c r="T210" s="22"/>
      <c r="U210" s="22"/>
      <c r="V210" s="22"/>
      <c r="W210" s="22"/>
    </row>
    <row r="211" ht="16.5" spans="1:2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  <c r="S211" s="22"/>
      <c r="T211" s="22"/>
      <c r="U211" s="22"/>
      <c r="V211" s="22"/>
      <c r="W211" s="22"/>
    </row>
    <row r="212" ht="16.5" spans="1:2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  <c r="S212" s="22"/>
      <c r="T212" s="22"/>
      <c r="U212" s="22"/>
      <c r="V212" s="22"/>
      <c r="W212" s="22"/>
    </row>
    <row r="213" ht="16.5" spans="1:2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  <c r="S213" s="22"/>
      <c r="T213" s="22"/>
      <c r="U213" s="22"/>
      <c r="V213" s="22"/>
      <c r="W213" s="22"/>
    </row>
    <row r="214" ht="16.5" spans="1:2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  <c r="S214" s="22"/>
      <c r="T214" s="22"/>
      <c r="U214" s="22"/>
      <c r="V214" s="22"/>
      <c r="W214" s="22"/>
    </row>
    <row r="215" ht="16.5" spans="1:2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  <c r="S215" s="22"/>
      <c r="T215" s="22"/>
      <c r="U215" s="22"/>
      <c r="V215" s="22"/>
      <c r="W215" s="22"/>
    </row>
    <row r="216" ht="16.5" spans="1:2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  <c r="S216" s="22"/>
      <c r="T216" s="22"/>
      <c r="U216" s="22"/>
      <c r="V216" s="22"/>
      <c r="W216" s="22"/>
    </row>
    <row r="217" ht="16.5" spans="1:2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  <c r="S217" s="22"/>
      <c r="T217" s="22"/>
      <c r="U217" s="22"/>
      <c r="V217" s="22"/>
      <c r="W217" s="22"/>
    </row>
    <row r="218" ht="16.5" spans="1:2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  <c r="S218" s="22"/>
      <c r="T218" s="22"/>
      <c r="U218" s="22"/>
      <c r="V218" s="22"/>
      <c r="W218" s="22"/>
    </row>
    <row r="219" ht="16.5" spans="1:2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  <c r="S219" s="22"/>
      <c r="T219" s="22"/>
      <c r="U219" s="22"/>
      <c r="V219" s="22"/>
      <c r="W219" s="22"/>
    </row>
    <row r="220" ht="16.5" spans="1:2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  <c r="S220" s="22"/>
      <c r="T220" s="22"/>
      <c r="U220" s="22"/>
      <c r="V220" s="22"/>
      <c r="W220" s="22"/>
    </row>
    <row r="221" ht="16.5" spans="1:2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  <c r="S221" s="22"/>
      <c r="T221" s="22"/>
      <c r="U221" s="22"/>
      <c r="V221" s="22"/>
      <c r="W221" s="22"/>
    </row>
    <row r="222" ht="16.5" spans="1:2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  <c r="S222" s="22"/>
      <c r="T222" s="22"/>
      <c r="U222" s="22"/>
      <c r="V222" s="22"/>
      <c r="W222" s="22"/>
    </row>
    <row r="223" ht="16.5" spans="1:2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  <c r="S223" s="22"/>
      <c r="T223" s="22"/>
      <c r="U223" s="22"/>
      <c r="V223" s="22"/>
      <c r="W223" s="22"/>
    </row>
    <row r="224" ht="16.5" spans="1:2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  <c r="S224" s="22"/>
      <c r="T224" s="22"/>
      <c r="U224" s="22"/>
      <c r="V224" s="22"/>
      <c r="W224" s="22"/>
    </row>
    <row r="225" ht="16.5" spans="1:2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  <c r="S225" s="22"/>
      <c r="T225" s="22"/>
      <c r="U225" s="22"/>
      <c r="V225" s="22"/>
      <c r="W225" s="22"/>
    </row>
    <row r="226" ht="16.5" spans="1:2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  <c r="S226" s="22"/>
      <c r="T226" s="22"/>
      <c r="U226" s="22"/>
      <c r="V226" s="22"/>
      <c r="W226" s="22"/>
    </row>
    <row r="227" ht="16.5" spans="1:2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  <c r="S227" s="22"/>
      <c r="T227" s="22"/>
      <c r="U227" s="22"/>
      <c r="V227" s="22"/>
      <c r="W227" s="22"/>
    </row>
    <row r="228" ht="16.5" spans="1:2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  <c r="S228" s="22"/>
      <c r="T228" s="22"/>
      <c r="U228" s="22"/>
      <c r="V228" s="22"/>
      <c r="W228" s="22"/>
    </row>
    <row r="229" ht="16.5" spans="1:2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  <c r="S229" s="22"/>
      <c r="T229" s="22"/>
      <c r="U229" s="22"/>
      <c r="V229" s="22"/>
      <c r="W229" s="22"/>
    </row>
    <row r="230" ht="16.5" spans="1:2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  <c r="S230" s="22"/>
      <c r="T230" s="22"/>
      <c r="U230" s="22"/>
      <c r="V230" s="22"/>
      <c r="W230" s="22"/>
    </row>
    <row r="231" ht="16.5" spans="1:2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  <c r="S231" s="22"/>
      <c r="T231" s="22"/>
      <c r="U231" s="22"/>
      <c r="V231" s="22"/>
      <c r="W231" s="22"/>
    </row>
    <row r="232" ht="16.5" spans="1:2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  <c r="S232" s="22"/>
      <c r="T232" s="22"/>
      <c r="U232" s="22"/>
      <c r="V232" s="22"/>
      <c r="W232" s="22"/>
    </row>
    <row r="233" ht="16.5" spans="1:2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  <c r="S233" s="22"/>
      <c r="T233" s="22"/>
      <c r="U233" s="22"/>
      <c r="V233" s="22"/>
      <c r="W233" s="22"/>
    </row>
    <row r="234" ht="16.5" spans="1:2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  <c r="S234" s="22"/>
      <c r="T234" s="22"/>
      <c r="U234" s="22"/>
      <c r="V234" s="22"/>
      <c r="W234" s="22"/>
    </row>
    <row r="235" ht="16.5" spans="1:2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  <c r="S235" s="22"/>
      <c r="T235" s="22"/>
      <c r="U235" s="22"/>
      <c r="V235" s="22"/>
      <c r="W235" s="22"/>
    </row>
    <row r="236" ht="16.5" spans="1:2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  <c r="S236" s="22"/>
      <c r="T236" s="22"/>
      <c r="U236" s="22"/>
      <c r="V236" s="22"/>
      <c r="W236" s="22"/>
    </row>
    <row r="237" ht="16.5" spans="1:2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  <c r="S237" s="22"/>
      <c r="T237" s="22"/>
      <c r="U237" s="22"/>
      <c r="V237" s="22"/>
      <c r="W237" s="22"/>
    </row>
    <row r="238" ht="16.5" spans="1:2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  <c r="S238" s="22"/>
      <c r="T238" s="22"/>
      <c r="U238" s="22"/>
      <c r="V238" s="22"/>
      <c r="W238" s="22"/>
    </row>
    <row r="239" ht="16.5" spans="1:2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  <c r="S239" s="22"/>
      <c r="T239" s="22"/>
      <c r="U239" s="22"/>
      <c r="V239" s="22"/>
      <c r="W239" s="22"/>
    </row>
    <row r="240" ht="16.5" spans="1:2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  <c r="S240" s="22"/>
      <c r="T240" s="22"/>
      <c r="U240" s="22"/>
      <c r="V240" s="22"/>
      <c r="W240" s="22"/>
    </row>
    <row r="241" ht="16.5" spans="1:2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  <c r="S241" s="22"/>
      <c r="T241" s="22"/>
      <c r="U241" s="22"/>
      <c r="V241" s="22"/>
      <c r="W241" s="22"/>
    </row>
    <row r="242" ht="16.5" spans="1:2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  <c r="S242" s="22"/>
      <c r="T242" s="22"/>
      <c r="U242" s="22"/>
      <c r="V242" s="22"/>
      <c r="W242" s="22"/>
    </row>
    <row r="243" ht="16.5" spans="1:2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  <c r="S243" s="22"/>
      <c r="T243" s="22"/>
      <c r="U243" s="22"/>
      <c r="V243" s="22"/>
      <c r="W243" s="22"/>
    </row>
    <row r="244" ht="16.5" spans="1:2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  <c r="S244" s="22"/>
      <c r="T244" s="22"/>
      <c r="U244" s="22"/>
      <c r="V244" s="22"/>
      <c r="W244" s="22"/>
    </row>
    <row r="245" ht="16.5" spans="1:2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  <c r="S245" s="22"/>
      <c r="T245" s="22"/>
      <c r="U245" s="22"/>
      <c r="V245" s="22"/>
      <c r="W245" s="22"/>
    </row>
    <row r="246" ht="16.5" spans="1:2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  <c r="S246" s="22"/>
      <c r="T246" s="22"/>
      <c r="U246" s="22"/>
      <c r="V246" s="22"/>
      <c r="W246" s="22"/>
    </row>
    <row r="247" ht="16.5" spans="1:2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  <c r="S247" s="22"/>
      <c r="T247" s="22"/>
      <c r="U247" s="22"/>
      <c r="V247" s="22"/>
      <c r="W247" s="22"/>
    </row>
    <row r="248" ht="16.5" spans="1:2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  <c r="S248" s="22"/>
      <c r="T248" s="22"/>
      <c r="U248" s="22"/>
      <c r="V248" s="22"/>
      <c r="W248" s="22"/>
    </row>
    <row r="249" ht="16.5" spans="1:2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  <c r="S249" s="22"/>
      <c r="T249" s="22"/>
      <c r="U249" s="22"/>
      <c r="V249" s="22"/>
      <c r="W249" s="22"/>
    </row>
    <row r="250" ht="16.5" spans="1:2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  <c r="S250" s="22"/>
      <c r="T250" s="22"/>
      <c r="U250" s="22"/>
      <c r="V250" s="22"/>
      <c r="W250" s="22"/>
    </row>
    <row r="251" ht="16.5" spans="1:2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  <c r="S251" s="22"/>
      <c r="T251" s="22"/>
      <c r="U251" s="22"/>
      <c r="V251" s="22"/>
      <c r="W251" s="22"/>
    </row>
    <row r="252" ht="16.5" spans="1:2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  <c r="S252" s="22"/>
      <c r="T252" s="22"/>
      <c r="U252" s="22"/>
      <c r="V252" s="22"/>
      <c r="W252" s="22"/>
    </row>
    <row r="253" ht="16.5" spans="1:2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  <c r="S253" s="22"/>
      <c r="T253" s="22"/>
      <c r="U253" s="22"/>
      <c r="V253" s="22"/>
      <c r="W253" s="22"/>
    </row>
    <row r="254" ht="16.5" spans="1:2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  <c r="S254" s="22"/>
      <c r="T254" s="22"/>
      <c r="U254" s="22"/>
      <c r="V254" s="22"/>
      <c r="W254" s="22"/>
    </row>
    <row r="255" ht="16.5" spans="1:2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  <c r="S255" s="22"/>
      <c r="T255" s="22"/>
      <c r="U255" s="22"/>
      <c r="V255" s="22"/>
      <c r="W255" s="22"/>
    </row>
    <row r="256" ht="16.5" spans="1:2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  <c r="S256" s="22"/>
      <c r="T256" s="22"/>
      <c r="U256" s="22"/>
      <c r="V256" s="22"/>
      <c r="W256" s="22"/>
    </row>
    <row r="257" ht="16.5" spans="1:2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  <c r="S257" s="22"/>
      <c r="T257" s="22"/>
      <c r="U257" s="22"/>
      <c r="V257" s="22"/>
      <c r="W257" s="22"/>
    </row>
    <row r="258" ht="16.5" spans="1:2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  <c r="S258" s="22"/>
      <c r="T258" s="22"/>
      <c r="U258" s="22"/>
      <c r="V258" s="22"/>
      <c r="W258" s="22"/>
    </row>
    <row r="259" ht="16.5" spans="1:2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  <c r="S259" s="22"/>
      <c r="T259" s="22"/>
      <c r="U259" s="22"/>
      <c r="V259" s="22"/>
      <c r="W259" s="22"/>
    </row>
    <row r="260" ht="16.5" spans="1:2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  <c r="S260" s="22"/>
      <c r="T260" s="22"/>
      <c r="U260" s="22"/>
      <c r="V260" s="22"/>
      <c r="W260" s="22"/>
    </row>
    <row r="261" ht="16.5" spans="1:2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  <c r="S261" s="22"/>
      <c r="T261" s="22"/>
      <c r="U261" s="22"/>
      <c r="V261" s="22"/>
      <c r="W261" s="22"/>
    </row>
    <row r="262" ht="16.5" spans="1:2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  <c r="S262" s="22"/>
      <c r="T262" s="22"/>
      <c r="U262" s="22"/>
      <c r="V262" s="22"/>
      <c r="W262" s="22"/>
    </row>
    <row r="263" ht="16.5" spans="1:2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  <c r="S263" s="22"/>
      <c r="T263" s="22"/>
      <c r="U263" s="22"/>
      <c r="V263" s="22"/>
      <c r="W263" s="22"/>
    </row>
    <row r="264" ht="16.5" spans="1:2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  <c r="S264" s="22"/>
      <c r="T264" s="22"/>
      <c r="U264" s="22"/>
      <c r="V264" s="22"/>
      <c r="W264" s="22"/>
    </row>
    <row r="265" ht="16.5" spans="1:2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  <c r="S265" s="22"/>
      <c r="T265" s="22"/>
      <c r="U265" s="22"/>
      <c r="V265" s="22"/>
      <c r="W265" s="22"/>
    </row>
    <row r="266" ht="16.5" spans="1:2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  <c r="S266" s="22"/>
      <c r="T266" s="22"/>
      <c r="U266" s="22"/>
      <c r="V266" s="22"/>
      <c r="W266" s="22"/>
    </row>
    <row r="267" ht="16.5" spans="1:2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  <c r="S267" s="22"/>
      <c r="T267" s="22"/>
      <c r="U267" s="22"/>
      <c r="V267" s="22"/>
      <c r="W267" s="22"/>
    </row>
    <row r="268" ht="16.5" spans="1:2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  <c r="S268" s="22"/>
      <c r="T268" s="22"/>
      <c r="U268" s="22"/>
      <c r="V268" s="22"/>
      <c r="W268" s="22"/>
    </row>
    <row r="269" ht="16.5" spans="1:2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  <c r="S269" s="22"/>
      <c r="T269" s="22"/>
      <c r="U269" s="22"/>
      <c r="V269" s="22"/>
      <c r="W269" s="22"/>
    </row>
    <row r="270" ht="16.5" spans="1:2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  <c r="S270" s="22"/>
      <c r="T270" s="22"/>
      <c r="U270" s="22"/>
      <c r="V270" s="22"/>
      <c r="W270" s="22"/>
    </row>
    <row r="271" ht="16.5" spans="1:2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  <c r="S271" s="22"/>
      <c r="T271" s="22"/>
      <c r="U271" s="22"/>
      <c r="V271" s="22"/>
      <c r="W271" s="22"/>
    </row>
    <row r="272" ht="16.5" spans="1:2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  <c r="S272" s="22"/>
      <c r="T272" s="22"/>
      <c r="U272" s="22"/>
      <c r="V272" s="22"/>
      <c r="W272" s="22"/>
    </row>
    <row r="273" ht="16.5" spans="1:2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  <c r="S273" s="22"/>
      <c r="T273" s="22"/>
      <c r="U273" s="22"/>
      <c r="V273" s="22"/>
      <c r="W273" s="22"/>
    </row>
    <row r="274" ht="16.5" spans="1:2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  <c r="S274" s="22"/>
      <c r="T274" s="22"/>
      <c r="U274" s="22"/>
      <c r="V274" s="22"/>
      <c r="W274" s="22"/>
    </row>
    <row r="275" ht="16.5" spans="1:2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  <c r="S275" s="22"/>
      <c r="T275" s="22"/>
      <c r="U275" s="22"/>
      <c r="V275" s="22"/>
      <c r="W275" s="22"/>
    </row>
    <row r="276" ht="16.5" spans="1:2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  <c r="S276" s="22"/>
      <c r="T276" s="22"/>
      <c r="U276" s="22"/>
      <c r="V276" s="22"/>
      <c r="W276" s="22"/>
    </row>
    <row r="277" ht="16.5" spans="1:2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  <c r="S277" s="22"/>
      <c r="T277" s="22"/>
      <c r="U277" s="22"/>
      <c r="V277" s="22"/>
      <c r="W277" s="22"/>
    </row>
    <row r="278" ht="16.5" spans="1:2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  <c r="S278" s="22"/>
      <c r="T278" s="22"/>
      <c r="U278" s="22"/>
      <c r="V278" s="22"/>
      <c r="W278" s="22"/>
    </row>
    <row r="279" ht="16.5" spans="1:2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  <c r="S279" s="22"/>
      <c r="T279" s="22"/>
      <c r="U279" s="22"/>
      <c r="V279" s="22"/>
      <c r="W279" s="22"/>
    </row>
    <row r="280" ht="16.5" spans="1:2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  <c r="S280" s="22"/>
      <c r="T280" s="22"/>
      <c r="U280" s="22"/>
      <c r="V280" s="22"/>
      <c r="W280" s="22"/>
    </row>
    <row r="281" ht="16.5" spans="1:2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  <c r="S281" s="22"/>
      <c r="T281" s="22"/>
      <c r="U281" s="22"/>
      <c r="V281" s="22"/>
      <c r="W281" s="22"/>
    </row>
    <row r="282" ht="16.5" spans="1:2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  <c r="S282" s="22"/>
      <c r="T282" s="22"/>
      <c r="U282" s="22"/>
      <c r="V282" s="22"/>
      <c r="W282" s="22"/>
    </row>
    <row r="283" ht="16.5" spans="1:2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  <c r="S283" s="22"/>
      <c r="T283" s="22"/>
      <c r="U283" s="22"/>
      <c r="V283" s="22"/>
      <c r="W283" s="22"/>
    </row>
    <row r="284" ht="16.5" spans="1:2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  <c r="S284" s="22"/>
      <c r="T284" s="22"/>
      <c r="U284" s="22"/>
      <c r="V284" s="22"/>
      <c r="W284" s="22"/>
    </row>
    <row r="285" ht="16.5" spans="1:2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  <c r="S285" s="22"/>
      <c r="T285" s="22"/>
      <c r="U285" s="22"/>
      <c r="V285" s="22"/>
      <c r="W285" s="22"/>
    </row>
    <row r="286" ht="16.5" spans="1:2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  <c r="S286" s="22"/>
      <c r="T286" s="22"/>
      <c r="U286" s="22"/>
      <c r="V286" s="22"/>
      <c r="W286" s="22"/>
    </row>
    <row r="287" ht="16.5" spans="1:2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  <c r="S287" s="22"/>
      <c r="T287" s="22"/>
      <c r="U287" s="22"/>
      <c r="V287" s="22"/>
      <c r="W287" s="22"/>
    </row>
    <row r="288" ht="16.5" spans="1:2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  <c r="S288" s="22"/>
      <c r="T288" s="22"/>
      <c r="U288" s="22"/>
      <c r="V288" s="22"/>
      <c r="W288" s="22"/>
    </row>
    <row r="289" ht="16.5" spans="1:2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  <c r="S289" s="22"/>
      <c r="T289" s="22"/>
      <c r="U289" s="22"/>
      <c r="V289" s="22"/>
      <c r="W289" s="22"/>
    </row>
    <row r="290" ht="16.5" spans="1:2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  <c r="S290" s="22"/>
      <c r="T290" s="22"/>
      <c r="U290" s="22"/>
      <c r="V290" s="22"/>
      <c r="W290" s="22"/>
    </row>
    <row r="291" ht="16.5" spans="1:2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  <c r="S291" s="22"/>
      <c r="T291" s="22"/>
      <c r="U291" s="22"/>
      <c r="V291" s="22"/>
      <c r="W291" s="22"/>
    </row>
    <row r="292" ht="16.5" spans="1:2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  <c r="S292" s="22"/>
      <c r="T292" s="22"/>
      <c r="U292" s="22"/>
      <c r="V292" s="22"/>
      <c r="W292" s="22"/>
    </row>
    <row r="293" ht="16.5" spans="1:2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  <c r="S293" s="22"/>
      <c r="T293" s="22"/>
      <c r="U293" s="22"/>
      <c r="V293" s="22"/>
      <c r="W293" s="22"/>
    </row>
    <row r="294" ht="16.5" spans="1:2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  <c r="S294" s="22"/>
      <c r="T294" s="22"/>
      <c r="U294" s="22"/>
      <c r="V294" s="22"/>
      <c r="W294" s="22"/>
    </row>
    <row r="295" ht="16.5" spans="1:2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  <c r="S295" s="22"/>
      <c r="T295" s="22"/>
      <c r="U295" s="22"/>
      <c r="V295" s="22"/>
      <c r="W295" s="22"/>
    </row>
    <row r="296" ht="16.5" spans="1:2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  <c r="S296" s="22"/>
      <c r="T296" s="22"/>
      <c r="U296" s="22"/>
      <c r="V296" s="22"/>
      <c r="W296" s="22"/>
    </row>
    <row r="297" ht="16.5" spans="1:2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  <c r="S297" s="22"/>
      <c r="T297" s="22"/>
      <c r="U297" s="22"/>
      <c r="V297" s="22"/>
      <c r="W297" s="22"/>
    </row>
    <row r="298" ht="16.5" spans="1:2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  <c r="S298" s="22"/>
      <c r="T298" s="22"/>
      <c r="U298" s="22"/>
      <c r="V298" s="22"/>
      <c r="W298" s="22"/>
    </row>
    <row r="299" ht="16.5" spans="1:2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  <c r="S299" s="22"/>
      <c r="T299" s="22"/>
      <c r="U299" s="22"/>
      <c r="V299" s="22"/>
      <c r="W299" s="22"/>
    </row>
    <row r="300" ht="16.5" spans="1:2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  <c r="S300" s="22"/>
      <c r="T300" s="22"/>
      <c r="U300" s="22"/>
      <c r="V300" s="22"/>
      <c r="W300" s="22"/>
    </row>
    <row r="301" ht="16.5" spans="1:2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  <c r="S301" s="22"/>
      <c r="T301" s="22"/>
      <c r="U301" s="22"/>
      <c r="V301" s="22"/>
      <c r="W301" s="22"/>
    </row>
    <row r="302" ht="16.5" spans="1:2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  <c r="S302" s="22"/>
      <c r="T302" s="22"/>
      <c r="U302" s="22"/>
      <c r="V302" s="22"/>
      <c r="W302" s="22"/>
    </row>
    <row r="303" ht="16.5" spans="1:2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  <c r="S303" s="22"/>
      <c r="T303" s="22"/>
      <c r="U303" s="22"/>
      <c r="V303" s="22"/>
      <c r="W303" s="22"/>
    </row>
    <row r="304" ht="16.5" spans="1:2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  <c r="S304" s="22"/>
      <c r="T304" s="22"/>
      <c r="U304" s="22"/>
      <c r="V304" s="22"/>
      <c r="W304" s="22"/>
    </row>
    <row r="305" ht="16.5" spans="1:2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  <c r="S305" s="22"/>
      <c r="T305" s="22"/>
      <c r="U305" s="22"/>
      <c r="V305" s="22"/>
      <c r="W305" s="22"/>
    </row>
    <row r="306" ht="16.5" spans="1:2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  <c r="S306" s="22"/>
      <c r="T306" s="22"/>
      <c r="U306" s="22"/>
      <c r="V306" s="22"/>
      <c r="W306" s="22"/>
    </row>
    <row r="307" ht="16.5" spans="1:2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  <c r="S307" s="22"/>
      <c r="T307" s="22"/>
      <c r="U307" s="22"/>
      <c r="V307" s="22"/>
      <c r="W307" s="22"/>
    </row>
    <row r="308" ht="16.5" spans="1:2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  <c r="S308" s="22"/>
      <c r="T308" s="22"/>
      <c r="U308" s="22"/>
      <c r="V308" s="22"/>
      <c r="W308" s="22"/>
    </row>
    <row r="309" ht="16.5" spans="1:2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  <c r="S309" s="22"/>
      <c r="T309" s="22"/>
      <c r="U309" s="22"/>
      <c r="V309" s="22"/>
      <c r="W309" s="22"/>
    </row>
    <row r="310" ht="16.5" spans="1:2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  <c r="S310" s="22"/>
      <c r="T310" s="22"/>
      <c r="U310" s="22"/>
      <c r="V310" s="22"/>
      <c r="W310" s="22"/>
    </row>
    <row r="311" ht="16.5" spans="1:2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  <c r="S311" s="22"/>
      <c r="T311" s="22"/>
      <c r="U311" s="22"/>
      <c r="V311" s="22"/>
      <c r="W311" s="22"/>
    </row>
    <row r="312" ht="16.5" spans="1:2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  <c r="S312" s="22"/>
      <c r="T312" s="22"/>
      <c r="U312" s="22"/>
      <c r="V312" s="22"/>
      <c r="W312" s="22"/>
    </row>
    <row r="313" ht="16.5" spans="1:2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  <c r="S313" s="22"/>
      <c r="T313" s="22"/>
      <c r="U313" s="22"/>
      <c r="V313" s="22"/>
      <c r="W313" s="22"/>
    </row>
    <row r="314" ht="16.5" spans="1:2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  <c r="S314" s="22"/>
      <c r="T314" s="22"/>
      <c r="U314" s="22"/>
      <c r="V314" s="22"/>
      <c r="W314" s="22"/>
    </row>
    <row r="315" ht="16.5" spans="1:2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  <c r="S315" s="22"/>
      <c r="T315" s="22"/>
      <c r="U315" s="22"/>
      <c r="V315" s="22"/>
      <c r="W315" s="22"/>
    </row>
    <row r="316" ht="16.5" spans="1:2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  <c r="S316" s="22"/>
      <c r="T316" s="22"/>
      <c r="U316" s="22"/>
      <c r="V316" s="22"/>
      <c r="W316" s="22"/>
    </row>
    <row r="317" ht="16.5" spans="1:2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  <c r="S317" s="22"/>
      <c r="T317" s="22"/>
      <c r="U317" s="22"/>
      <c r="V317" s="22"/>
      <c r="W317" s="22"/>
    </row>
    <row r="318" ht="16.5" spans="1:2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  <c r="S318" s="22"/>
      <c r="T318" s="22"/>
      <c r="U318" s="22"/>
      <c r="V318" s="22"/>
      <c r="W318" s="22"/>
    </row>
    <row r="319" ht="16.5" spans="1:2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  <c r="S319" s="22"/>
      <c r="T319" s="22"/>
      <c r="U319" s="22"/>
      <c r="V319" s="22"/>
      <c r="W319" s="22"/>
    </row>
    <row r="320" ht="16.5" spans="1:2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  <c r="S320" s="22"/>
      <c r="T320" s="22"/>
      <c r="U320" s="22"/>
      <c r="V320" s="22"/>
      <c r="W320" s="22"/>
    </row>
    <row r="321" ht="16.5" spans="1:2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  <c r="S321" s="22"/>
      <c r="T321" s="22"/>
      <c r="U321" s="22"/>
      <c r="V321" s="22"/>
      <c r="W321" s="22"/>
    </row>
    <row r="322" ht="16.5" spans="1:2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  <c r="S322" s="22"/>
      <c r="T322" s="22"/>
      <c r="U322" s="22"/>
      <c r="V322" s="22"/>
      <c r="W322" s="22"/>
    </row>
    <row r="323" ht="16.5" spans="1:2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  <c r="S323" s="22"/>
      <c r="T323" s="22"/>
      <c r="U323" s="22"/>
      <c r="V323" s="22"/>
      <c r="W323" s="22"/>
    </row>
    <row r="324" ht="16.5" spans="1:2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  <c r="S324" s="22"/>
      <c r="T324" s="22"/>
      <c r="U324" s="22"/>
      <c r="V324" s="22"/>
      <c r="W324" s="22"/>
    </row>
    <row r="325" ht="16.5" spans="1:2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  <c r="S325" s="22"/>
      <c r="T325" s="22"/>
      <c r="U325" s="22"/>
      <c r="V325" s="22"/>
      <c r="W325" s="22"/>
    </row>
    <row r="326" ht="16.5" spans="1:2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  <c r="S326" s="22"/>
      <c r="T326" s="22"/>
      <c r="U326" s="22"/>
      <c r="V326" s="22"/>
      <c r="W326" s="22"/>
    </row>
    <row r="327" ht="16.5" spans="1:2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  <c r="S327" s="22"/>
      <c r="T327" s="22"/>
      <c r="U327" s="22"/>
      <c r="V327" s="22"/>
      <c r="W327" s="22"/>
    </row>
    <row r="328" ht="16.5" spans="1:2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  <c r="S328" s="22"/>
      <c r="T328" s="22"/>
      <c r="U328" s="22"/>
      <c r="V328" s="22"/>
      <c r="W328" s="22"/>
    </row>
    <row r="329" ht="16.5" spans="1:2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  <c r="S329" s="22"/>
      <c r="T329" s="22"/>
      <c r="U329" s="22"/>
      <c r="V329" s="22"/>
      <c r="W329" s="22"/>
    </row>
    <row r="330" ht="16.5" spans="1:2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  <c r="S330" s="22"/>
      <c r="T330" s="22"/>
      <c r="U330" s="22"/>
      <c r="V330" s="22"/>
      <c r="W330" s="22"/>
    </row>
    <row r="331" ht="16.5" spans="1:2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  <c r="S331" s="22"/>
      <c r="T331" s="22"/>
      <c r="U331" s="22"/>
      <c r="V331" s="22"/>
      <c r="W331" s="22"/>
    </row>
    <row r="332" ht="16.5" spans="1:2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  <c r="S332" s="22"/>
      <c r="T332" s="22"/>
      <c r="U332" s="22"/>
      <c r="V332" s="22"/>
      <c r="W332" s="22"/>
    </row>
    <row r="333" ht="16.5" spans="1:2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  <c r="S333" s="22"/>
      <c r="T333" s="22"/>
      <c r="U333" s="22"/>
      <c r="V333" s="22"/>
      <c r="W333" s="22"/>
    </row>
    <row r="334" ht="16.5" spans="1:2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  <c r="S334" s="22"/>
      <c r="T334" s="22"/>
      <c r="U334" s="22"/>
      <c r="V334" s="22"/>
      <c r="W334" s="22"/>
    </row>
    <row r="335" ht="16.5" spans="1:2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  <c r="S335" s="22"/>
      <c r="T335" s="22"/>
      <c r="U335" s="22"/>
      <c r="V335" s="22"/>
      <c r="W335" s="22"/>
    </row>
    <row r="336" ht="16.5" spans="1:2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  <c r="S336" s="22"/>
      <c r="T336" s="22"/>
      <c r="U336" s="22"/>
      <c r="V336" s="22"/>
      <c r="W336" s="22"/>
    </row>
    <row r="337" ht="16.5" spans="1:2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  <c r="S337" s="22"/>
      <c r="T337" s="22"/>
      <c r="U337" s="22"/>
      <c r="V337" s="22"/>
      <c r="W337" s="22"/>
    </row>
    <row r="338" ht="16.5" spans="1:2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  <c r="S338" s="22"/>
      <c r="T338" s="22"/>
      <c r="U338" s="22"/>
      <c r="V338" s="22"/>
      <c r="W338" s="22"/>
    </row>
    <row r="339" ht="16.5" spans="1:2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  <c r="S339" s="22"/>
      <c r="T339" s="22"/>
      <c r="U339" s="22"/>
      <c r="V339" s="22"/>
      <c r="W339" s="22"/>
    </row>
    <row r="340" ht="16.5" spans="1:2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  <c r="S340" s="22"/>
      <c r="T340" s="22"/>
      <c r="U340" s="22"/>
      <c r="V340" s="22"/>
      <c r="W340" s="22"/>
    </row>
    <row r="341" ht="16.5" spans="1:2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  <c r="S341" s="22"/>
      <c r="T341" s="22"/>
      <c r="U341" s="22"/>
      <c r="V341" s="22"/>
      <c r="W341" s="22"/>
    </row>
    <row r="342" ht="16.5" spans="1:2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  <c r="S342" s="22"/>
      <c r="T342" s="22"/>
      <c r="U342" s="22"/>
      <c r="V342" s="22"/>
      <c r="W342" s="22"/>
    </row>
    <row r="343" ht="16.5" spans="1:2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  <c r="S343" s="22"/>
      <c r="T343" s="22"/>
      <c r="U343" s="22"/>
      <c r="V343" s="22"/>
      <c r="W343" s="22"/>
    </row>
    <row r="344" ht="16.5" spans="1:2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  <c r="S344" s="22"/>
      <c r="T344" s="22"/>
      <c r="U344" s="22"/>
      <c r="V344" s="22"/>
      <c r="W344" s="22"/>
    </row>
    <row r="345" ht="16.5" spans="1:2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  <c r="S345" s="22"/>
      <c r="T345" s="22"/>
      <c r="U345" s="22"/>
      <c r="V345" s="22"/>
      <c r="W345" s="22"/>
    </row>
    <row r="346" ht="16.5" spans="1:2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  <c r="S346" s="22"/>
      <c r="T346" s="22"/>
      <c r="U346" s="22"/>
      <c r="V346" s="22"/>
      <c r="W346" s="22"/>
    </row>
    <row r="347" ht="16.5" spans="1:2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  <c r="S347" s="22"/>
      <c r="T347" s="22"/>
      <c r="U347" s="22"/>
      <c r="V347" s="22"/>
      <c r="W347" s="22"/>
    </row>
    <row r="348" ht="16.5" spans="1:2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  <c r="S348" s="22"/>
      <c r="T348" s="22"/>
      <c r="U348" s="22"/>
      <c r="V348" s="22"/>
      <c r="W348" s="22"/>
    </row>
    <row r="349" ht="16.5" spans="1:2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  <c r="S349" s="22"/>
      <c r="T349" s="22"/>
      <c r="U349" s="22"/>
      <c r="V349" s="22"/>
      <c r="W349" s="22"/>
    </row>
    <row r="350" ht="16.5" spans="1:2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  <c r="S350" s="22"/>
      <c r="T350" s="22"/>
      <c r="U350" s="22"/>
      <c r="V350" s="22"/>
      <c r="W350" s="22"/>
    </row>
    <row r="351" ht="16.5" spans="1:2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  <c r="S351" s="22"/>
      <c r="T351" s="22"/>
      <c r="U351" s="22"/>
      <c r="V351" s="22"/>
      <c r="W351" s="22"/>
    </row>
    <row r="352" ht="16.5" spans="1:2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  <c r="S352" s="22"/>
      <c r="T352" s="22"/>
      <c r="U352" s="22"/>
      <c r="V352" s="22"/>
      <c r="W352" s="22"/>
    </row>
    <row r="353" ht="16.5" spans="1:2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  <c r="S353" s="22"/>
      <c r="T353" s="22"/>
      <c r="U353" s="22"/>
      <c r="V353" s="22"/>
      <c r="W353" s="22"/>
    </row>
    <row r="354" ht="16.5" spans="1:2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  <c r="S354" s="22"/>
      <c r="T354" s="22"/>
      <c r="U354" s="22"/>
      <c r="V354" s="22"/>
      <c r="W354" s="22"/>
    </row>
    <row r="355" ht="16.5" spans="1:2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  <c r="S355" s="22"/>
      <c r="T355" s="22"/>
      <c r="U355" s="22"/>
      <c r="V355" s="22"/>
      <c r="W355" s="22"/>
    </row>
    <row r="356" ht="16.5" spans="1:2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  <c r="S356" s="22"/>
      <c r="T356" s="22"/>
      <c r="U356" s="22"/>
      <c r="V356" s="22"/>
      <c r="W356" s="22"/>
    </row>
    <row r="357" ht="16.5" spans="1:2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  <c r="S357" s="22"/>
      <c r="T357" s="22"/>
      <c r="U357" s="22"/>
      <c r="V357" s="22"/>
      <c r="W357" s="22"/>
    </row>
    <row r="358" ht="16.5" spans="1:2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  <c r="S358" s="22"/>
      <c r="T358" s="22"/>
      <c r="U358" s="22"/>
      <c r="V358" s="22"/>
      <c r="W358" s="22"/>
    </row>
    <row r="359" ht="16.5" spans="1:2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  <c r="S359" s="22"/>
      <c r="T359" s="22"/>
      <c r="U359" s="22"/>
      <c r="V359" s="22"/>
      <c r="W359" s="22"/>
    </row>
    <row r="360" ht="16.5" spans="1:2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  <c r="S360" s="22"/>
      <c r="T360" s="22"/>
      <c r="U360" s="22"/>
      <c r="V360" s="22"/>
      <c r="W360" s="22"/>
    </row>
    <row r="361" ht="16.5" spans="1:2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  <c r="S361" s="22"/>
      <c r="T361" s="22"/>
      <c r="U361" s="22"/>
      <c r="V361" s="22"/>
      <c r="W361" s="22"/>
    </row>
    <row r="362" ht="16.5" spans="1:2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  <c r="S362" s="22"/>
      <c r="T362" s="22"/>
      <c r="U362" s="22"/>
      <c r="V362" s="22"/>
      <c r="W362" s="22"/>
    </row>
    <row r="363" ht="16.5" spans="1:2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  <c r="S363" s="22"/>
      <c r="T363" s="22"/>
      <c r="U363" s="22"/>
      <c r="V363" s="22"/>
      <c r="W363" s="22"/>
    </row>
    <row r="364" ht="16.5" spans="1:2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  <c r="S364" s="22"/>
      <c r="T364" s="22"/>
      <c r="U364" s="22"/>
      <c r="V364" s="22"/>
      <c r="W364" s="22"/>
    </row>
    <row r="365" ht="16.5" spans="1:2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  <c r="S365" s="22"/>
      <c r="T365" s="22"/>
      <c r="U365" s="22"/>
      <c r="V365" s="22"/>
      <c r="W365" s="22"/>
    </row>
    <row r="366" ht="16.5" spans="1:2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  <c r="T366" s="22"/>
      <c r="U366" s="22"/>
      <c r="V366" s="22"/>
      <c r="W366" s="22"/>
    </row>
    <row r="367" ht="16.5" spans="1:2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  <c r="T367" s="22"/>
      <c r="U367" s="22"/>
      <c r="V367" s="22"/>
      <c r="W367" s="22"/>
    </row>
    <row r="368" ht="16.5" spans="1:2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  <c r="T368" s="22"/>
      <c r="U368" s="22"/>
      <c r="V368" s="22"/>
      <c r="W368" s="22"/>
    </row>
    <row r="369" ht="16.5" spans="1:2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  <c r="T369" s="22"/>
      <c r="U369" s="22"/>
      <c r="V369" s="22"/>
      <c r="W369" s="22"/>
    </row>
    <row r="370" ht="16.5" spans="1:2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  <c r="T370" s="22"/>
      <c r="U370" s="22"/>
      <c r="V370" s="22"/>
      <c r="W370" s="22"/>
    </row>
    <row r="371" ht="16.5" spans="1:2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  <c r="T371" s="22"/>
      <c r="U371" s="22"/>
      <c r="V371" s="22"/>
      <c r="W371" s="22"/>
    </row>
    <row r="372" ht="16.5" spans="1:2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  <c r="T372" s="22"/>
      <c r="U372" s="22"/>
      <c r="V372" s="22"/>
      <c r="W372" s="22"/>
    </row>
    <row r="373" ht="16.5" spans="1:2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  <c r="T373" s="22"/>
      <c r="U373" s="22"/>
      <c r="V373" s="22"/>
      <c r="W373" s="22"/>
    </row>
    <row r="374" ht="16.5" spans="1:2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  <c r="T374" s="22"/>
      <c r="U374" s="22"/>
      <c r="V374" s="22"/>
      <c r="W374" s="22"/>
    </row>
    <row r="375" ht="16.5" spans="1:2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  <c r="T375" s="22"/>
      <c r="U375" s="22"/>
      <c r="V375" s="22"/>
      <c r="W375" s="22"/>
    </row>
    <row r="376" ht="16.5" spans="1:2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  <c r="T376" s="22"/>
      <c r="U376" s="22"/>
      <c r="V376" s="22"/>
      <c r="W376" s="22"/>
    </row>
    <row r="377" ht="16.5" spans="1:2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  <c r="T377" s="22"/>
      <c r="U377" s="22"/>
      <c r="V377" s="22"/>
      <c r="W377" s="22"/>
    </row>
    <row r="378" ht="16.5" spans="1:2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  <c r="T378" s="22"/>
      <c r="U378" s="22"/>
      <c r="V378" s="22"/>
      <c r="W378" s="22"/>
    </row>
    <row r="379" ht="16.5" spans="1:2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  <c r="T379" s="22"/>
      <c r="U379" s="22"/>
      <c r="V379" s="22"/>
      <c r="W379" s="22"/>
    </row>
    <row r="380" ht="16.5" spans="1:2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  <c r="T380" s="22"/>
      <c r="U380" s="22"/>
      <c r="V380" s="22"/>
      <c r="W380" s="22"/>
    </row>
    <row r="381" ht="16.5" spans="1:2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  <c r="T381" s="22"/>
      <c r="U381" s="22"/>
      <c r="V381" s="22"/>
      <c r="W381" s="22"/>
    </row>
    <row r="382" ht="16.5" spans="1:2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  <c r="T382" s="22"/>
      <c r="U382" s="22"/>
      <c r="V382" s="22"/>
      <c r="W382" s="22"/>
    </row>
    <row r="383" ht="16.5" spans="1:2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  <c r="T383" s="22"/>
      <c r="U383" s="22"/>
      <c r="V383" s="22"/>
      <c r="W383" s="22"/>
    </row>
    <row r="384" ht="16.5" spans="1:2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  <c r="T384" s="22"/>
      <c r="U384" s="22"/>
      <c r="V384" s="22"/>
      <c r="W384" s="22"/>
    </row>
    <row r="385" ht="16.5" spans="1:2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  <c r="T385" s="22"/>
      <c r="U385" s="22"/>
      <c r="V385" s="22"/>
      <c r="W385" s="22"/>
    </row>
    <row r="386" ht="16.5" spans="1:2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  <c r="T386" s="22"/>
      <c r="U386" s="22"/>
      <c r="V386" s="22"/>
      <c r="W386" s="22"/>
    </row>
    <row r="387" ht="16.5" spans="1:2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  <c r="T387" s="22"/>
      <c r="U387" s="22"/>
      <c r="V387" s="22"/>
      <c r="W387" s="22"/>
    </row>
    <row r="388" ht="16.5" spans="1:2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  <c r="T388" s="22"/>
      <c r="U388" s="22"/>
      <c r="V388" s="22"/>
      <c r="W388" s="22"/>
    </row>
    <row r="389" ht="16.5" spans="1:2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  <c r="T389" s="22"/>
      <c r="U389" s="22"/>
      <c r="V389" s="22"/>
      <c r="W389" s="22"/>
    </row>
    <row r="390" ht="16.5" spans="1:2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  <c r="T390" s="22"/>
      <c r="U390" s="22"/>
      <c r="V390" s="22"/>
      <c r="W390" s="22"/>
    </row>
    <row r="391" ht="16.5" spans="1:2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  <c r="T391" s="22"/>
      <c r="U391" s="22"/>
      <c r="V391" s="22"/>
      <c r="W391" s="22"/>
    </row>
    <row r="392" ht="16.5" spans="1:2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  <c r="T392" s="22"/>
      <c r="U392" s="22"/>
      <c r="V392" s="22"/>
      <c r="W392" s="22"/>
    </row>
    <row r="393" ht="16.5" spans="1:2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  <c r="S393" s="22"/>
      <c r="T393" s="22"/>
      <c r="U393" s="22"/>
      <c r="V393" s="22"/>
      <c r="W393" s="22"/>
    </row>
    <row r="394" ht="16.5" spans="1:2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  <c r="S394" s="22"/>
      <c r="T394" s="22"/>
      <c r="U394" s="22"/>
      <c r="V394" s="22"/>
      <c r="W394" s="22"/>
    </row>
    <row r="395" ht="16.5" spans="1:2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  <c r="S395" s="22"/>
      <c r="T395" s="22"/>
      <c r="U395" s="22"/>
      <c r="V395" s="22"/>
      <c r="W395" s="22"/>
    </row>
    <row r="396" ht="16.5" spans="1:2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  <c r="S396" s="22"/>
      <c r="T396" s="22"/>
      <c r="U396" s="22"/>
      <c r="V396" s="22"/>
      <c r="W396" s="22"/>
    </row>
    <row r="397" ht="16.5" spans="1:2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  <c r="S397" s="22"/>
      <c r="T397" s="22"/>
      <c r="U397" s="22"/>
      <c r="V397" s="22"/>
      <c r="W397" s="22"/>
    </row>
    <row r="398" ht="16.5" spans="1:2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  <c r="S398" s="22"/>
      <c r="T398" s="22"/>
      <c r="U398" s="22"/>
      <c r="V398" s="22"/>
      <c r="W398" s="22"/>
    </row>
    <row r="399" ht="16.5" spans="1:2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  <c r="S399" s="22"/>
      <c r="T399" s="22"/>
      <c r="U399" s="22"/>
      <c r="V399" s="22"/>
      <c r="W399" s="22"/>
    </row>
    <row r="400" ht="16.5" spans="1:2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  <c r="S400" s="22"/>
      <c r="T400" s="22"/>
      <c r="U400" s="22"/>
      <c r="V400" s="22"/>
      <c r="W400" s="22"/>
    </row>
    <row r="401" ht="16.5" spans="1:2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  <c r="S401" s="22"/>
      <c r="T401" s="22"/>
      <c r="U401" s="22"/>
      <c r="V401" s="22"/>
      <c r="W401" s="22"/>
    </row>
    <row r="402" ht="16.5" spans="1:2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  <c r="S402" s="22"/>
      <c r="T402" s="22"/>
      <c r="U402" s="22"/>
      <c r="V402" s="22"/>
      <c r="W402" s="22"/>
    </row>
    <row r="403" ht="16.5" spans="1:2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  <c r="S403" s="22"/>
      <c r="T403" s="22"/>
      <c r="U403" s="22"/>
      <c r="V403" s="22"/>
      <c r="W403" s="22"/>
    </row>
    <row r="404" ht="16.5" spans="1:2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  <c r="S404" s="22"/>
      <c r="T404" s="22"/>
      <c r="U404" s="22"/>
      <c r="V404" s="22"/>
      <c r="W404" s="22"/>
    </row>
    <row r="405" ht="16.5" spans="1:2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  <c r="S405" s="22"/>
      <c r="T405" s="22"/>
      <c r="U405" s="22"/>
      <c r="V405" s="22"/>
      <c r="W405" s="22"/>
    </row>
    <row r="406" ht="16.5" spans="1:2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  <c r="S406" s="22"/>
      <c r="T406" s="22"/>
      <c r="U406" s="22"/>
      <c r="V406" s="22"/>
      <c r="W406" s="22"/>
    </row>
    <row r="407" ht="16.5" spans="1:2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  <c r="S407" s="22"/>
      <c r="T407" s="22"/>
      <c r="U407" s="22"/>
      <c r="V407" s="22"/>
      <c r="W407" s="22"/>
    </row>
    <row r="408" ht="16.5" spans="1:2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  <c r="S408" s="22"/>
      <c r="T408" s="22"/>
      <c r="U408" s="22"/>
      <c r="V408" s="22"/>
      <c r="W408" s="22"/>
    </row>
    <row r="409" ht="16.5" spans="1:2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  <c r="S409" s="22"/>
      <c r="T409" s="22"/>
      <c r="U409" s="22"/>
      <c r="V409" s="22"/>
      <c r="W409" s="22"/>
    </row>
    <row r="410" ht="16.5" spans="1:2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  <c r="S410" s="22"/>
      <c r="T410" s="22"/>
      <c r="U410" s="22"/>
      <c r="V410" s="22"/>
      <c r="W410" s="22"/>
    </row>
    <row r="411" ht="16.5" spans="1:2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  <c r="S411" s="22"/>
      <c r="T411" s="22"/>
      <c r="U411" s="22"/>
      <c r="V411" s="22"/>
      <c r="W411" s="22"/>
    </row>
    <row r="412" ht="16.5" spans="1:2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  <c r="S412" s="22"/>
      <c r="T412" s="22"/>
      <c r="U412" s="22"/>
      <c r="V412" s="22"/>
      <c r="W412" s="22"/>
    </row>
    <row r="413" ht="16.5" spans="1:2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  <c r="S413" s="22"/>
      <c r="T413" s="22"/>
      <c r="U413" s="22"/>
      <c r="V413" s="22"/>
      <c r="W413" s="22"/>
    </row>
    <row r="414" ht="16.5" spans="1:2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  <c r="S414" s="22"/>
      <c r="T414" s="22"/>
      <c r="U414" s="22"/>
      <c r="V414" s="22"/>
      <c r="W414" s="22"/>
    </row>
    <row r="415" ht="16.5" spans="1:2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  <c r="S415" s="22"/>
      <c r="T415" s="22"/>
      <c r="U415" s="22"/>
      <c r="V415" s="22"/>
      <c r="W415" s="22"/>
    </row>
    <row r="416" ht="16.5" spans="1:2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  <c r="S416" s="22"/>
      <c r="T416" s="22"/>
      <c r="U416" s="22"/>
      <c r="V416" s="22"/>
      <c r="W416" s="22"/>
    </row>
    <row r="417" ht="16.5" spans="1:2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  <c r="S417" s="22"/>
      <c r="T417" s="22"/>
      <c r="U417" s="22"/>
      <c r="V417" s="22"/>
      <c r="W417" s="22"/>
    </row>
    <row r="418" ht="16.5" spans="1:2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  <c r="S418" s="22"/>
      <c r="T418" s="22"/>
      <c r="U418" s="22"/>
      <c r="V418" s="22"/>
      <c r="W418" s="22"/>
    </row>
    <row r="419" ht="16.5" spans="1:2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  <c r="S419" s="22"/>
      <c r="T419" s="22"/>
      <c r="U419" s="22"/>
      <c r="V419" s="22"/>
      <c r="W419" s="22"/>
    </row>
    <row r="420" ht="16.5" spans="1:2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  <c r="S420" s="22"/>
      <c r="T420" s="22"/>
      <c r="U420" s="22"/>
      <c r="V420" s="22"/>
      <c r="W420" s="22"/>
    </row>
    <row r="421" ht="16.5" spans="1:2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  <c r="S421" s="22"/>
      <c r="T421" s="22"/>
      <c r="U421" s="22"/>
      <c r="V421" s="22"/>
      <c r="W421" s="22"/>
    </row>
    <row r="422" ht="16.5" spans="1:2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  <c r="S422" s="22"/>
      <c r="T422" s="22"/>
      <c r="U422" s="22"/>
      <c r="V422" s="22"/>
      <c r="W422" s="22"/>
    </row>
    <row r="423" ht="16.5" spans="1:2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  <c r="S423" s="22"/>
      <c r="T423" s="22"/>
      <c r="U423" s="22"/>
      <c r="V423" s="22"/>
      <c r="W423" s="22"/>
    </row>
    <row r="424" ht="16.5" spans="1:2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  <c r="S424" s="22"/>
      <c r="T424" s="22"/>
      <c r="U424" s="22"/>
      <c r="V424" s="22"/>
      <c r="W424" s="22"/>
    </row>
    <row r="425" ht="16.5" spans="1:2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  <c r="S425" s="22"/>
      <c r="T425" s="22"/>
      <c r="U425" s="22"/>
      <c r="V425" s="22"/>
      <c r="W425" s="22"/>
    </row>
    <row r="426" ht="16.5" spans="1:2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  <c r="S426" s="22"/>
      <c r="T426" s="22"/>
      <c r="U426" s="22"/>
      <c r="V426" s="22"/>
      <c r="W426" s="22"/>
    </row>
    <row r="427" ht="16.5" spans="1:2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  <c r="S427" s="22"/>
      <c r="T427" s="22"/>
      <c r="U427" s="22"/>
      <c r="V427" s="22"/>
      <c r="W427" s="22"/>
    </row>
    <row r="428" ht="16.5" spans="1:2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  <c r="S428" s="22"/>
      <c r="T428" s="22"/>
      <c r="U428" s="22"/>
      <c r="V428" s="22"/>
      <c r="W428" s="22"/>
    </row>
    <row r="429" ht="16.5" spans="1:2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  <c r="S429" s="22"/>
      <c r="T429" s="22"/>
      <c r="U429" s="22"/>
      <c r="V429" s="22"/>
      <c r="W429" s="22"/>
    </row>
    <row r="430" ht="16.5" spans="1:2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  <c r="S430" s="22"/>
      <c r="T430" s="22"/>
      <c r="U430" s="22"/>
      <c r="V430" s="22"/>
      <c r="W430" s="22"/>
    </row>
    <row r="431" ht="16.5" spans="1:2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  <c r="S431" s="22"/>
      <c r="T431" s="22"/>
      <c r="U431" s="22"/>
      <c r="V431" s="22"/>
      <c r="W431" s="22"/>
    </row>
    <row r="432" ht="16.5" spans="1:2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  <c r="S432" s="22"/>
      <c r="T432" s="22"/>
      <c r="U432" s="22"/>
      <c r="V432" s="22"/>
      <c r="W432" s="22"/>
    </row>
    <row r="433" ht="16.5" spans="1:2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  <c r="S433" s="22"/>
      <c r="T433" s="22"/>
      <c r="U433" s="22"/>
      <c r="V433" s="22"/>
      <c r="W433" s="22"/>
    </row>
    <row r="434" ht="16.5" spans="1:2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  <c r="S434" s="22"/>
      <c r="T434" s="22"/>
      <c r="U434" s="22"/>
      <c r="V434" s="22"/>
      <c r="W434" s="22"/>
    </row>
    <row r="435" ht="16.5" spans="1:2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  <c r="S435" s="22"/>
      <c r="T435" s="22"/>
      <c r="U435" s="22"/>
      <c r="V435" s="22"/>
      <c r="W435" s="22"/>
    </row>
    <row r="436" ht="16.5" spans="1:2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  <c r="S436" s="22"/>
      <c r="T436" s="22"/>
      <c r="U436" s="22"/>
      <c r="V436" s="22"/>
      <c r="W436" s="22"/>
    </row>
    <row r="437" ht="16.5" spans="1:2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  <c r="S437" s="22"/>
      <c r="T437" s="22"/>
      <c r="U437" s="22"/>
      <c r="V437" s="22"/>
      <c r="W437" s="22"/>
    </row>
    <row r="438" ht="16.5" spans="1:2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  <c r="S438" s="22"/>
      <c r="T438" s="22"/>
      <c r="U438" s="22"/>
      <c r="V438" s="22"/>
      <c r="W438" s="22"/>
    </row>
    <row r="439" ht="16.5" spans="1:2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  <c r="S439" s="22"/>
      <c r="T439" s="22"/>
      <c r="U439" s="22"/>
      <c r="V439" s="22"/>
      <c r="W439" s="22"/>
    </row>
    <row r="440" ht="16.5" spans="1:2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  <c r="S440" s="22"/>
      <c r="T440" s="22"/>
      <c r="U440" s="22"/>
      <c r="V440" s="22"/>
      <c r="W440" s="22"/>
    </row>
    <row r="441" ht="16.5" spans="1:2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  <c r="S441" s="22"/>
      <c r="T441" s="22"/>
      <c r="U441" s="22"/>
      <c r="V441" s="22"/>
      <c r="W441" s="22"/>
    </row>
    <row r="442" ht="16.5" spans="1:2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  <c r="S442" s="22"/>
      <c r="T442" s="22"/>
      <c r="U442" s="22"/>
      <c r="V442" s="22"/>
      <c r="W442" s="22"/>
    </row>
    <row r="443" ht="16.5" spans="1:2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  <c r="S443" s="22"/>
      <c r="T443" s="22"/>
      <c r="U443" s="22"/>
      <c r="V443" s="22"/>
      <c r="W443" s="22"/>
    </row>
    <row r="444" ht="16.5" spans="1:2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  <c r="S444" s="22"/>
      <c r="T444" s="22"/>
      <c r="U444" s="22"/>
      <c r="V444" s="22"/>
      <c r="W444" s="22"/>
    </row>
    <row r="445" ht="16.5" spans="1:2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  <c r="S445" s="22"/>
      <c r="T445" s="22"/>
      <c r="U445" s="22"/>
      <c r="V445" s="22"/>
      <c r="W445" s="22"/>
    </row>
    <row r="446" ht="16.5" spans="1:2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  <c r="S446" s="22"/>
      <c r="T446" s="22"/>
      <c r="U446" s="22"/>
      <c r="V446" s="22"/>
      <c r="W446" s="22"/>
    </row>
    <row r="447" ht="16.5" spans="1:2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  <c r="S447" s="22"/>
      <c r="T447" s="22"/>
      <c r="U447" s="22"/>
      <c r="V447" s="22"/>
      <c r="W447" s="22"/>
    </row>
    <row r="448" ht="16.5" spans="1:2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  <c r="S448" s="22"/>
      <c r="T448" s="22"/>
      <c r="U448" s="22"/>
      <c r="V448" s="22"/>
      <c r="W448" s="22"/>
    </row>
    <row r="449" ht="16.5" spans="1:2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  <c r="S449" s="22"/>
      <c r="T449" s="22"/>
      <c r="U449" s="22"/>
      <c r="V449" s="22"/>
      <c r="W449" s="22"/>
    </row>
    <row r="450" ht="16.5" spans="1:2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  <c r="S450" s="22"/>
      <c r="T450" s="22"/>
      <c r="U450" s="22"/>
      <c r="V450" s="22"/>
      <c r="W450" s="22"/>
    </row>
    <row r="451" ht="16.5" spans="1:2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  <c r="S451" s="22"/>
      <c r="T451" s="22"/>
      <c r="U451" s="22"/>
      <c r="V451" s="22"/>
      <c r="W451" s="22"/>
    </row>
    <row r="452" ht="16.5" spans="1:2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  <c r="S452" s="22"/>
      <c r="T452" s="22"/>
      <c r="U452" s="22"/>
      <c r="V452" s="22"/>
      <c r="W452" s="22"/>
    </row>
    <row r="453" ht="16.5" spans="1:2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  <c r="S453" s="22"/>
      <c r="T453" s="22"/>
      <c r="U453" s="22"/>
      <c r="V453" s="22"/>
      <c r="W453" s="22"/>
    </row>
    <row r="454" ht="16.5" spans="1:2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  <c r="S454" s="22"/>
      <c r="T454" s="22"/>
      <c r="U454" s="22"/>
      <c r="V454" s="22"/>
      <c r="W454" s="22"/>
    </row>
    <row r="455" ht="16.5" spans="1:2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  <c r="S455" s="22"/>
      <c r="T455" s="22"/>
      <c r="U455" s="22"/>
      <c r="V455" s="22"/>
      <c r="W455" s="22"/>
    </row>
    <row r="456" ht="16.5" spans="1:2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  <c r="S456" s="22"/>
      <c r="T456" s="22"/>
      <c r="U456" s="22"/>
      <c r="V456" s="22"/>
      <c r="W456" s="22"/>
    </row>
    <row r="457" ht="16.5" spans="1:2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  <c r="S457" s="22"/>
      <c r="T457" s="22"/>
      <c r="U457" s="22"/>
      <c r="V457" s="22"/>
      <c r="W457" s="22"/>
    </row>
    <row r="458" ht="16.5" spans="1:2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  <c r="S458" s="22"/>
      <c r="T458" s="22"/>
      <c r="U458" s="22"/>
      <c r="V458" s="22"/>
      <c r="W458" s="22"/>
    </row>
    <row r="459" ht="16.5" spans="1:2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  <c r="S459" s="22"/>
      <c r="T459" s="22"/>
      <c r="U459" s="22"/>
      <c r="V459" s="22"/>
      <c r="W459" s="22"/>
    </row>
    <row r="460" ht="16.5" spans="1:2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  <c r="S460" s="22"/>
      <c r="T460" s="22"/>
      <c r="U460" s="22"/>
      <c r="V460" s="22"/>
      <c r="W460" s="22"/>
    </row>
    <row r="461" ht="16.5" spans="1:2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  <c r="S461" s="22"/>
      <c r="T461" s="22"/>
      <c r="U461" s="22"/>
      <c r="V461" s="22"/>
      <c r="W461" s="22"/>
    </row>
    <row r="462" ht="16.5" spans="1:2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  <c r="S462" s="22"/>
      <c r="T462" s="22"/>
      <c r="U462" s="22"/>
      <c r="V462" s="22"/>
      <c r="W462" s="22"/>
    </row>
    <row r="463" ht="16.5" spans="1:2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  <c r="S463" s="22"/>
      <c r="T463" s="22"/>
      <c r="U463" s="22"/>
      <c r="V463" s="22"/>
      <c r="W463" s="22"/>
    </row>
    <row r="464" ht="16.5" spans="1:2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  <c r="S464" s="22"/>
      <c r="T464" s="22"/>
      <c r="U464" s="22"/>
      <c r="V464" s="22"/>
      <c r="W464" s="22"/>
    </row>
    <row r="465" ht="16.5" spans="1:2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  <c r="S465" s="22"/>
      <c r="T465" s="22"/>
      <c r="U465" s="22"/>
      <c r="V465" s="22"/>
      <c r="W465" s="22"/>
    </row>
    <row r="466" ht="16.5" spans="1:2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  <c r="S466" s="22"/>
      <c r="T466" s="22"/>
      <c r="U466" s="22"/>
      <c r="V466" s="22"/>
      <c r="W466" s="22"/>
    </row>
    <row r="467" ht="16.5" spans="1:2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  <c r="S467" s="22"/>
      <c r="T467" s="22"/>
      <c r="U467" s="22"/>
      <c r="V467" s="22"/>
      <c r="W467" s="22"/>
    </row>
    <row r="468" ht="16.5" spans="1:2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  <c r="S468" s="22"/>
      <c r="T468" s="22"/>
      <c r="U468" s="22"/>
      <c r="V468" s="22"/>
      <c r="W468" s="22"/>
    </row>
    <row r="469" ht="16.5" spans="1:2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  <c r="S469" s="22"/>
      <c r="T469" s="22"/>
      <c r="U469" s="22"/>
      <c r="V469" s="22"/>
      <c r="W469" s="22"/>
    </row>
    <row r="470" ht="16.5" spans="1:2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  <c r="S470" s="22"/>
      <c r="T470" s="22"/>
      <c r="U470" s="22"/>
      <c r="V470" s="22"/>
      <c r="W470" s="22"/>
    </row>
    <row r="471" ht="16.5" spans="1:2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  <c r="S471" s="22"/>
      <c r="T471" s="22"/>
      <c r="U471" s="22"/>
      <c r="V471" s="22"/>
      <c r="W471" s="22"/>
    </row>
    <row r="472" ht="16.5" spans="1:2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  <c r="S472" s="22"/>
      <c r="T472" s="22"/>
      <c r="U472" s="22"/>
      <c r="V472" s="22"/>
      <c r="W472" s="22"/>
    </row>
    <row r="473" ht="16.5" spans="1:2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  <c r="S473" s="22"/>
      <c r="T473" s="22"/>
      <c r="U473" s="22"/>
      <c r="V473" s="22"/>
      <c r="W473" s="22"/>
    </row>
    <row r="474" ht="16.5" spans="1:2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  <c r="S474" s="22"/>
      <c r="T474" s="22"/>
      <c r="U474" s="22"/>
      <c r="V474" s="22"/>
      <c r="W474" s="22"/>
    </row>
    <row r="475" ht="16.5" spans="1:2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1"/>
      <c r="L475" s="21"/>
      <c r="M475" s="21"/>
      <c r="N475" s="21"/>
      <c r="O475" s="21"/>
      <c r="P475" s="21"/>
      <c r="Q475" s="21"/>
      <c r="R475" s="21"/>
      <c r="S475" s="22"/>
      <c r="T475" s="22"/>
      <c r="U475" s="22"/>
      <c r="V475" s="22"/>
      <c r="W475" s="22"/>
    </row>
    <row r="476" ht="16.5" spans="1:2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1"/>
      <c r="L476" s="21"/>
      <c r="M476" s="21"/>
      <c r="N476" s="21"/>
      <c r="O476" s="21"/>
      <c r="P476" s="21"/>
      <c r="Q476" s="21"/>
      <c r="R476" s="21"/>
      <c r="S476" s="22"/>
      <c r="T476" s="22"/>
      <c r="U476" s="22"/>
      <c r="V476" s="22"/>
      <c r="W476" s="22"/>
    </row>
    <row r="477" ht="16.5" spans="1:2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1"/>
      <c r="L477" s="21"/>
      <c r="M477" s="21"/>
      <c r="N477" s="21"/>
      <c r="O477" s="21"/>
      <c r="P477" s="21"/>
      <c r="Q477" s="21"/>
      <c r="R477" s="21"/>
      <c r="S477" s="22"/>
      <c r="T477" s="22"/>
      <c r="U477" s="22"/>
      <c r="V477" s="22"/>
      <c r="W477" s="22"/>
    </row>
    <row r="478" ht="16.5" spans="1:2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1"/>
      <c r="L478" s="21"/>
      <c r="M478" s="21"/>
      <c r="N478" s="21"/>
      <c r="O478" s="21"/>
      <c r="P478" s="21"/>
      <c r="Q478" s="21"/>
      <c r="R478" s="21"/>
      <c r="S478" s="22"/>
      <c r="T478" s="22"/>
      <c r="U478" s="22"/>
      <c r="V478" s="22"/>
      <c r="W478" s="22"/>
    </row>
    <row r="479" ht="16.5" spans="1:2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1"/>
      <c r="L479" s="21"/>
      <c r="M479" s="21"/>
      <c r="N479" s="21"/>
      <c r="O479" s="21"/>
      <c r="P479" s="21"/>
      <c r="Q479" s="21"/>
      <c r="R479" s="21"/>
      <c r="S479" s="22"/>
      <c r="T479" s="22"/>
      <c r="U479" s="22"/>
      <c r="V479" s="22"/>
      <c r="W479" s="22"/>
    </row>
    <row r="480" ht="16.5" spans="1:2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1"/>
      <c r="L480" s="21"/>
      <c r="M480" s="21"/>
      <c r="N480" s="21"/>
      <c r="O480" s="21"/>
      <c r="P480" s="21"/>
      <c r="Q480" s="21"/>
      <c r="R480" s="21"/>
      <c r="S480" s="22"/>
      <c r="T480" s="22"/>
      <c r="U480" s="22"/>
      <c r="V480" s="22"/>
      <c r="W480" s="22"/>
    </row>
    <row r="481" ht="16.5" spans="1:2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1"/>
      <c r="L481" s="21"/>
      <c r="M481" s="21"/>
      <c r="N481" s="21"/>
      <c r="O481" s="21"/>
      <c r="P481" s="21"/>
      <c r="Q481" s="21"/>
      <c r="R481" s="21"/>
      <c r="S481" s="22"/>
      <c r="T481" s="22"/>
      <c r="U481" s="22"/>
      <c r="V481" s="22"/>
      <c r="W481" s="22"/>
    </row>
    <row r="482" ht="16.5" spans="1:2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1"/>
      <c r="L482" s="21"/>
      <c r="M482" s="21"/>
      <c r="N482" s="21"/>
      <c r="O482" s="21"/>
      <c r="P482" s="21"/>
      <c r="Q482" s="21"/>
      <c r="R482" s="21"/>
      <c r="S482" s="22"/>
      <c r="T482" s="22"/>
      <c r="U482" s="22"/>
      <c r="V482" s="22"/>
      <c r="W482" s="22"/>
    </row>
    <row r="483" ht="16.5" spans="1:2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1"/>
      <c r="L483" s="21"/>
      <c r="M483" s="21"/>
      <c r="N483" s="21"/>
      <c r="O483" s="21"/>
      <c r="P483" s="21"/>
      <c r="Q483" s="21"/>
      <c r="R483" s="21"/>
      <c r="S483" s="22"/>
      <c r="T483" s="22"/>
      <c r="U483" s="22"/>
      <c r="V483" s="22"/>
      <c r="W483" s="22"/>
    </row>
    <row r="484" ht="16.5" spans="1:2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1"/>
      <c r="L484" s="21"/>
      <c r="M484" s="21"/>
      <c r="N484" s="21"/>
      <c r="O484" s="21"/>
      <c r="P484" s="21"/>
      <c r="Q484" s="21"/>
      <c r="R484" s="21"/>
      <c r="S484" s="22"/>
      <c r="T484" s="22"/>
      <c r="U484" s="22"/>
      <c r="V484" s="22"/>
      <c r="W484" s="22"/>
    </row>
    <row r="485" ht="16.5" spans="1:2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1"/>
      <c r="L485" s="21"/>
      <c r="M485" s="21"/>
      <c r="N485" s="21"/>
      <c r="O485" s="21"/>
      <c r="P485" s="21"/>
      <c r="Q485" s="21"/>
      <c r="R485" s="21"/>
      <c r="S485" s="22"/>
      <c r="T485" s="22"/>
      <c r="U485" s="22"/>
      <c r="V485" s="22"/>
      <c r="W485" s="22"/>
    </row>
    <row r="486" ht="16.5" spans="1:2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1"/>
      <c r="L486" s="21"/>
      <c r="M486" s="21"/>
      <c r="N486" s="21"/>
      <c r="O486" s="21"/>
      <c r="P486" s="21"/>
      <c r="Q486" s="21"/>
      <c r="R486" s="21"/>
      <c r="S486" s="22"/>
      <c r="T486" s="22"/>
      <c r="U486" s="22"/>
      <c r="V486" s="22"/>
      <c r="W486" s="22"/>
    </row>
    <row r="487" ht="16.5" spans="1:2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1"/>
      <c r="L487" s="21"/>
      <c r="M487" s="21"/>
      <c r="N487" s="21"/>
      <c r="O487" s="21"/>
      <c r="P487" s="21"/>
      <c r="Q487" s="21"/>
      <c r="R487" s="21"/>
      <c r="S487" s="22"/>
      <c r="T487" s="22"/>
      <c r="U487" s="22"/>
      <c r="V487" s="22"/>
      <c r="W487" s="22"/>
    </row>
    <row r="488" ht="16.5" spans="1:2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1"/>
      <c r="L488" s="21"/>
      <c r="M488" s="21"/>
      <c r="N488" s="21"/>
      <c r="O488" s="21"/>
      <c r="P488" s="21"/>
      <c r="Q488" s="21"/>
      <c r="R488" s="21"/>
      <c r="S488" s="22"/>
      <c r="T488" s="22"/>
      <c r="U488" s="22"/>
      <c r="V488" s="22"/>
      <c r="W488" s="22"/>
    </row>
    <row r="489" ht="16.5" spans="1:2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1"/>
      <c r="L489" s="21"/>
      <c r="M489" s="21"/>
      <c r="N489" s="21"/>
      <c r="O489" s="21"/>
      <c r="P489" s="21"/>
      <c r="Q489" s="21"/>
      <c r="R489" s="21"/>
      <c r="S489" s="22"/>
      <c r="T489" s="22"/>
      <c r="U489" s="22"/>
      <c r="V489" s="22"/>
      <c r="W489" s="22"/>
    </row>
    <row r="490" ht="16.5" spans="1:2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1"/>
      <c r="L490" s="21"/>
      <c r="M490" s="21"/>
      <c r="N490" s="21"/>
      <c r="O490" s="21"/>
      <c r="P490" s="21"/>
      <c r="Q490" s="21"/>
      <c r="R490" s="21"/>
      <c r="S490" s="22"/>
      <c r="T490" s="22"/>
      <c r="U490" s="22"/>
      <c r="V490" s="22"/>
      <c r="W490" s="22"/>
    </row>
    <row r="491" ht="16.5" spans="1:2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1"/>
      <c r="L491" s="21"/>
      <c r="M491" s="21"/>
      <c r="N491" s="21"/>
      <c r="O491" s="21"/>
      <c r="P491" s="21"/>
      <c r="Q491" s="21"/>
      <c r="R491" s="21"/>
      <c r="S491" s="22"/>
      <c r="T491" s="22"/>
      <c r="U491" s="22"/>
      <c r="V491" s="22"/>
      <c r="W491" s="22"/>
    </row>
    <row r="492" ht="16.5" spans="1:2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1"/>
      <c r="L492" s="21"/>
      <c r="M492" s="21"/>
      <c r="N492" s="21"/>
      <c r="O492" s="21"/>
      <c r="P492" s="21"/>
      <c r="Q492" s="21"/>
      <c r="R492" s="21"/>
      <c r="S492" s="22"/>
      <c r="T492" s="22"/>
      <c r="U492" s="22"/>
      <c r="V492" s="22"/>
      <c r="W492" s="22"/>
    </row>
    <row r="493" ht="16.5" spans="1:2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1"/>
      <c r="L493" s="21"/>
      <c r="M493" s="21"/>
      <c r="N493" s="21"/>
      <c r="O493" s="21"/>
      <c r="P493" s="21"/>
      <c r="Q493" s="21"/>
      <c r="R493" s="21"/>
      <c r="S493" s="22"/>
      <c r="T493" s="22"/>
      <c r="U493" s="22"/>
      <c r="V493" s="22"/>
      <c r="W493" s="22"/>
    </row>
    <row r="494" ht="16.5" spans="1:2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1"/>
      <c r="L494" s="21"/>
      <c r="M494" s="21"/>
      <c r="N494" s="21"/>
      <c r="O494" s="21"/>
      <c r="P494" s="21"/>
      <c r="Q494" s="21"/>
      <c r="R494" s="21"/>
      <c r="S494" s="22"/>
      <c r="T494" s="22"/>
      <c r="U494" s="22"/>
      <c r="V494" s="22"/>
      <c r="W494" s="22"/>
    </row>
    <row r="495" ht="16.5" spans="1:2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1"/>
      <c r="L495" s="21"/>
      <c r="M495" s="21"/>
      <c r="N495" s="21"/>
      <c r="O495" s="21"/>
      <c r="P495" s="21"/>
      <c r="Q495" s="21"/>
      <c r="R495" s="21"/>
      <c r="S495" s="22"/>
      <c r="T495" s="22"/>
      <c r="U495" s="22"/>
      <c r="V495" s="22"/>
      <c r="W495" s="22"/>
    </row>
    <row r="496" ht="16.5" spans="1:2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1"/>
      <c r="L496" s="21"/>
      <c r="M496" s="21"/>
      <c r="N496" s="21"/>
      <c r="O496" s="21"/>
      <c r="P496" s="21"/>
      <c r="Q496" s="21"/>
      <c r="R496" s="21"/>
      <c r="S496" s="22"/>
      <c r="T496" s="22"/>
      <c r="U496" s="22"/>
      <c r="V496" s="22"/>
      <c r="W496" s="22"/>
    </row>
    <row r="497" ht="16.5" spans="1:2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1"/>
      <c r="L497" s="21"/>
      <c r="M497" s="21"/>
      <c r="N497" s="21"/>
      <c r="O497" s="21"/>
      <c r="P497" s="21"/>
      <c r="Q497" s="21"/>
      <c r="R497" s="21"/>
      <c r="S497" s="22"/>
      <c r="T497" s="22"/>
      <c r="U497" s="22"/>
      <c r="V497" s="22"/>
      <c r="W497" s="22"/>
    </row>
    <row r="498" ht="16.5" spans="1:2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1"/>
      <c r="L498" s="21"/>
      <c r="M498" s="21"/>
      <c r="N498" s="21"/>
      <c r="O498" s="21"/>
      <c r="P498" s="21"/>
      <c r="Q498" s="21"/>
      <c r="R498" s="21"/>
      <c r="S498" s="22"/>
      <c r="T498" s="22"/>
      <c r="U498" s="22"/>
      <c r="V498" s="22"/>
      <c r="W498" s="22"/>
    </row>
    <row r="499" ht="16.5" spans="1:2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1"/>
      <c r="M499" s="21"/>
      <c r="N499" s="21"/>
      <c r="O499" s="21"/>
      <c r="P499" s="21"/>
      <c r="Q499" s="21"/>
      <c r="R499" s="21"/>
      <c r="S499" s="22"/>
      <c r="T499" s="22"/>
      <c r="U499" s="22"/>
      <c r="V499" s="22"/>
      <c r="W499" s="22"/>
    </row>
    <row r="500" ht="16.5" spans="1:2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1"/>
      <c r="L500" s="21"/>
      <c r="M500" s="21"/>
      <c r="N500" s="21"/>
      <c r="O500" s="21"/>
      <c r="P500" s="21"/>
      <c r="Q500" s="21"/>
      <c r="R500" s="21"/>
      <c r="S500" s="22"/>
      <c r="T500" s="22"/>
      <c r="U500" s="22"/>
      <c r="V500" s="22"/>
      <c r="W500" s="22"/>
    </row>
    <row r="501" ht="16.5" spans="1:2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1"/>
      <c r="L501" s="21"/>
      <c r="M501" s="21"/>
      <c r="N501" s="21"/>
      <c r="O501" s="21"/>
      <c r="P501" s="21"/>
      <c r="Q501" s="21"/>
      <c r="R501" s="21"/>
      <c r="S501" s="22"/>
      <c r="T501" s="22"/>
      <c r="U501" s="22"/>
      <c r="V501" s="22"/>
      <c r="W501" s="22"/>
    </row>
    <row r="502" ht="16.5" spans="1:2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1"/>
      <c r="L502" s="21"/>
      <c r="M502" s="21"/>
      <c r="N502" s="21"/>
      <c r="O502" s="21"/>
      <c r="P502" s="21"/>
      <c r="Q502" s="21"/>
      <c r="R502" s="21"/>
      <c r="S502" s="22"/>
      <c r="T502" s="22"/>
      <c r="U502" s="22"/>
      <c r="V502" s="22"/>
      <c r="W502" s="22"/>
    </row>
    <row r="503" ht="16.5" spans="1:2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1"/>
      <c r="L503" s="21"/>
      <c r="M503" s="21"/>
      <c r="N503" s="21"/>
      <c r="O503" s="21"/>
      <c r="P503" s="21"/>
      <c r="Q503" s="21"/>
      <c r="R503" s="21"/>
      <c r="S503" s="22"/>
      <c r="T503" s="22"/>
      <c r="U503" s="22"/>
      <c r="V503" s="22"/>
      <c r="W503" s="22"/>
    </row>
    <row r="504" ht="16.5" spans="1:2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1"/>
      <c r="L504" s="21"/>
      <c r="M504" s="21"/>
      <c r="N504" s="21"/>
      <c r="O504" s="21"/>
      <c r="P504" s="21"/>
      <c r="Q504" s="21"/>
      <c r="R504" s="21"/>
      <c r="S504" s="22"/>
      <c r="T504" s="22"/>
      <c r="U504" s="22"/>
      <c r="V504" s="22"/>
      <c r="W504" s="22"/>
    </row>
    <row r="505" ht="16.5" spans="1:2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1"/>
      <c r="L505" s="21"/>
      <c r="M505" s="21"/>
      <c r="N505" s="21"/>
      <c r="O505" s="21"/>
      <c r="P505" s="21"/>
      <c r="Q505" s="21"/>
      <c r="R505" s="21"/>
      <c r="S505" s="22"/>
      <c r="T505" s="22"/>
      <c r="U505" s="22"/>
      <c r="V505" s="22"/>
      <c r="W505" s="22"/>
    </row>
    <row r="506" ht="16.5" spans="1:2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1"/>
      <c r="L506" s="21"/>
      <c r="M506" s="21"/>
      <c r="N506" s="21"/>
      <c r="O506" s="21"/>
      <c r="P506" s="21"/>
      <c r="Q506" s="21"/>
      <c r="R506" s="21"/>
      <c r="S506" s="22"/>
      <c r="T506" s="22"/>
      <c r="U506" s="22"/>
      <c r="V506" s="22"/>
      <c r="W506" s="22"/>
    </row>
    <row r="507" ht="16.5" spans="1:2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1"/>
      <c r="L507" s="21"/>
      <c r="M507" s="21"/>
      <c r="N507" s="21"/>
      <c r="O507" s="21"/>
      <c r="P507" s="21"/>
      <c r="Q507" s="21"/>
      <c r="R507" s="21"/>
      <c r="S507" s="22"/>
      <c r="T507" s="22"/>
      <c r="U507" s="22"/>
      <c r="V507" s="22"/>
      <c r="W507" s="22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2"/>
      <c r="T508" s="22"/>
      <c r="U508" s="22"/>
      <c r="V508" s="22"/>
      <c r="W508" s="22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2"/>
      <c r="T509" s="22"/>
      <c r="U509" s="22"/>
      <c r="V509" s="22"/>
      <c r="W509" s="22"/>
    </row>
    <row r="510" ht="16.5" spans="1:2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2"/>
      <c r="T510" s="22"/>
      <c r="U510" s="22"/>
      <c r="V510" s="22"/>
      <c r="W510" s="22"/>
    </row>
    <row r="511" ht="16.5" spans="1:2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2"/>
      <c r="T511" s="22"/>
      <c r="U511" s="22"/>
      <c r="V511" s="22"/>
      <c r="W511" s="22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2"/>
      <c r="T512" s="22"/>
      <c r="U512" s="22"/>
      <c r="V512" s="22"/>
      <c r="W512" s="22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2"/>
      <c r="T513" s="22"/>
      <c r="U513" s="22"/>
      <c r="V513" s="22"/>
      <c r="W513" s="22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2"/>
      <c r="T514" s="22"/>
      <c r="U514" s="22"/>
      <c r="V514" s="22"/>
      <c r="W514" s="22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2"/>
      <c r="T515" s="22"/>
      <c r="U515" s="22"/>
      <c r="V515" s="22"/>
      <c r="W515" s="22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2"/>
      <c r="T516" s="22"/>
      <c r="U516" s="22"/>
      <c r="V516" s="22"/>
      <c r="W516" s="22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2"/>
      <c r="T517" s="22"/>
      <c r="U517" s="22"/>
      <c r="V517" s="22"/>
      <c r="W517" s="22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2"/>
      <c r="T518" s="22"/>
      <c r="U518" s="22"/>
      <c r="V518" s="22"/>
      <c r="W518" s="22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2"/>
      <c r="T519" s="22"/>
      <c r="U519" s="22"/>
      <c r="V519" s="22"/>
      <c r="W519" s="22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2"/>
      <c r="T520" s="22"/>
      <c r="U520" s="22"/>
      <c r="V520" s="22"/>
      <c r="W520" s="22"/>
    </row>
    <row r="521" ht="16.5" spans="1:2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2"/>
      <c r="T521" s="22"/>
      <c r="U521" s="22"/>
      <c r="V521" s="22"/>
      <c r="W521" s="22"/>
    </row>
    <row r="522" ht="16.5" spans="1:2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2"/>
      <c r="T522" s="22"/>
      <c r="U522" s="22"/>
      <c r="V522" s="22"/>
      <c r="W522" s="22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2"/>
      <c r="T523" s="22"/>
      <c r="U523" s="22"/>
      <c r="V523" s="22"/>
      <c r="W523" s="22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2"/>
      <c r="T524" s="22"/>
      <c r="U524" s="22"/>
      <c r="V524" s="22"/>
      <c r="W524" s="22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2"/>
      <c r="T525" s="22"/>
      <c r="U525" s="22"/>
      <c r="V525" s="22"/>
      <c r="W525" s="22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2"/>
      <c r="T526" s="22"/>
      <c r="U526" s="22"/>
      <c r="V526" s="22"/>
      <c r="W526" s="22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2"/>
      <c r="T527" s="22"/>
      <c r="U527" s="22"/>
      <c r="V527" s="22"/>
      <c r="W527" s="22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2"/>
      <c r="T528" s="22"/>
      <c r="U528" s="22"/>
      <c r="V528" s="22"/>
      <c r="W528" s="22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2"/>
      <c r="T529" s="22"/>
      <c r="U529" s="22"/>
      <c r="V529" s="22"/>
      <c r="W529" s="22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2"/>
      <c r="T530" s="22"/>
      <c r="U530" s="22"/>
      <c r="V530" s="22"/>
      <c r="W530" s="22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  <c r="S531" s="22"/>
      <c r="T531" s="22"/>
      <c r="U531" s="22"/>
      <c r="V531" s="22"/>
      <c r="W531" s="22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  <c r="S532" s="22"/>
      <c r="T532" s="22"/>
      <c r="U532" s="22"/>
      <c r="V532" s="22"/>
      <c r="W532" s="22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  <c r="S533" s="22"/>
      <c r="T533" s="22"/>
      <c r="U533" s="22"/>
      <c r="V533" s="22"/>
      <c r="W533" s="22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  <c r="S534" s="22"/>
      <c r="T534" s="22"/>
      <c r="U534" s="22"/>
      <c r="V534" s="22"/>
      <c r="W534" s="22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  <c r="S535" s="22"/>
      <c r="T535" s="22"/>
      <c r="U535" s="22"/>
      <c r="V535" s="22"/>
      <c r="W535" s="22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  <c r="S536" s="22"/>
      <c r="T536" s="22"/>
      <c r="U536" s="22"/>
      <c r="V536" s="22"/>
      <c r="W536" s="22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  <c r="S537" s="22"/>
      <c r="T537" s="22"/>
      <c r="U537" s="22"/>
      <c r="V537" s="22"/>
      <c r="W537" s="22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  <c r="S538" s="22"/>
      <c r="T538" s="22"/>
      <c r="U538" s="22"/>
      <c r="V538" s="22"/>
      <c r="W538" s="22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  <c r="S539" s="22"/>
      <c r="T539" s="22"/>
      <c r="U539" s="22"/>
      <c r="V539" s="22"/>
      <c r="W539" s="22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  <c r="S540" s="22"/>
      <c r="T540" s="22"/>
      <c r="U540" s="22"/>
      <c r="V540" s="22"/>
      <c r="W540" s="22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  <c r="S541" s="22"/>
      <c r="T541" s="22"/>
      <c r="U541" s="22"/>
      <c r="V541" s="22"/>
      <c r="W541" s="22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  <c r="S542" s="22"/>
      <c r="T542" s="22"/>
      <c r="U542" s="22"/>
      <c r="V542" s="22"/>
      <c r="W542" s="22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  <c r="S543" s="22"/>
      <c r="T543" s="22"/>
      <c r="U543" s="22"/>
      <c r="V543" s="22"/>
      <c r="W543" s="22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  <c r="S544" s="22"/>
      <c r="T544" s="22"/>
      <c r="U544" s="22"/>
      <c r="V544" s="22"/>
      <c r="W544" s="22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  <c r="S545" s="22"/>
      <c r="T545" s="22"/>
      <c r="U545" s="22"/>
      <c r="V545" s="22"/>
      <c r="W545" s="22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  <c r="S546" s="22"/>
      <c r="T546" s="22"/>
      <c r="U546" s="22"/>
      <c r="V546" s="22"/>
      <c r="W546" s="22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  <c r="S547" s="22"/>
      <c r="T547" s="22"/>
      <c r="U547" s="22"/>
      <c r="V547" s="22"/>
      <c r="W547" s="22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  <c r="S548" s="22"/>
      <c r="T548" s="22"/>
      <c r="U548" s="22"/>
      <c r="V548" s="22"/>
      <c r="W548" s="22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  <c r="S549" s="22"/>
      <c r="T549" s="22"/>
      <c r="U549" s="22"/>
      <c r="V549" s="22"/>
      <c r="W549" s="22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  <c r="S550" s="22"/>
      <c r="T550" s="22"/>
      <c r="U550" s="22"/>
      <c r="V550" s="22"/>
      <c r="W550" s="22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  <c r="S551" s="22"/>
      <c r="T551" s="22"/>
      <c r="U551" s="22"/>
      <c r="V551" s="22"/>
      <c r="W551" s="22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  <c r="S552" s="22"/>
      <c r="T552" s="22"/>
      <c r="U552" s="22"/>
      <c r="V552" s="22"/>
      <c r="W552" s="22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  <c r="S553" s="22"/>
      <c r="T553" s="22"/>
      <c r="U553" s="22"/>
      <c r="V553" s="22"/>
      <c r="W553" s="22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  <c r="S554" s="22"/>
      <c r="T554" s="22"/>
      <c r="U554" s="22"/>
      <c r="V554" s="22"/>
      <c r="W554" s="22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  <c r="S555" s="22"/>
      <c r="T555" s="22"/>
      <c r="U555" s="22"/>
      <c r="V555" s="22"/>
      <c r="W555" s="22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  <c r="S556" s="22"/>
      <c r="T556" s="22"/>
      <c r="U556" s="22"/>
      <c r="V556" s="22"/>
      <c r="W556" s="22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4"/>
      <c r="L557" s="24"/>
      <c r="M557" s="24"/>
      <c r="N557" s="24"/>
      <c r="O557" s="24"/>
      <c r="P557" s="24"/>
      <c r="Q557" s="24"/>
      <c r="R557" s="24"/>
      <c r="S557" s="22"/>
      <c r="T557" s="22"/>
      <c r="U557" s="22"/>
      <c r="V557" s="22"/>
      <c r="W557" s="22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4"/>
      <c r="L558" s="24"/>
      <c r="M558" s="24"/>
      <c r="N558" s="24"/>
      <c r="O558" s="24"/>
      <c r="P558" s="24"/>
      <c r="Q558" s="24"/>
      <c r="R558" s="24"/>
      <c r="S558" s="22"/>
      <c r="T558" s="22"/>
      <c r="U558" s="22"/>
      <c r="V558" s="22"/>
      <c r="W558" s="22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  <c r="S559" s="22"/>
      <c r="T559" s="22"/>
      <c r="U559" s="22"/>
      <c r="V559" s="22"/>
      <c r="W559" s="22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4"/>
      <c r="L560" s="24"/>
      <c r="M560" s="24"/>
      <c r="N560" s="24"/>
      <c r="O560" s="24"/>
      <c r="P560" s="24"/>
      <c r="Q560" s="24"/>
      <c r="R560" s="24"/>
      <c r="S560" s="22"/>
      <c r="T560" s="22"/>
      <c r="U560" s="22"/>
      <c r="V560" s="22"/>
      <c r="W560" s="22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4"/>
      <c r="L561" s="24"/>
      <c r="M561" s="24"/>
      <c r="N561" s="24"/>
      <c r="O561" s="24"/>
      <c r="P561" s="24"/>
      <c r="Q561" s="24"/>
      <c r="R561" s="24"/>
      <c r="S561" s="22"/>
      <c r="T561" s="22"/>
      <c r="U561" s="22"/>
      <c r="V561" s="22"/>
      <c r="W561" s="22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  <c r="S562" s="22"/>
      <c r="T562" s="22"/>
      <c r="U562" s="22"/>
      <c r="V562" s="22"/>
      <c r="W562" s="22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4"/>
      <c r="L563" s="24"/>
      <c r="M563" s="24"/>
      <c r="N563" s="24"/>
      <c r="O563" s="24"/>
      <c r="P563" s="24"/>
      <c r="Q563" s="24"/>
      <c r="R563" s="24"/>
      <c r="S563" s="22"/>
      <c r="T563" s="22"/>
      <c r="U563" s="22"/>
      <c r="V563" s="22"/>
      <c r="W563" s="22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  <c r="S564" s="22"/>
      <c r="T564" s="22"/>
      <c r="U564" s="22"/>
      <c r="V564" s="22"/>
      <c r="W564" s="22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  <c r="S565" s="22"/>
      <c r="T565" s="22"/>
      <c r="U565" s="22"/>
      <c r="V565" s="22"/>
      <c r="W565" s="22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  <c r="S566" s="22"/>
      <c r="T566" s="22"/>
      <c r="U566" s="22"/>
      <c r="V566" s="22"/>
      <c r="W566" s="22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  <c r="S567" s="22"/>
      <c r="T567" s="22"/>
      <c r="U567" s="22"/>
      <c r="V567" s="22"/>
      <c r="W567" s="22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  <c r="S568" s="22"/>
      <c r="T568" s="22"/>
      <c r="U568" s="22"/>
      <c r="V568" s="22"/>
      <c r="W568" s="22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  <c r="S569" s="22"/>
      <c r="T569" s="22"/>
      <c r="U569" s="22"/>
      <c r="V569" s="22"/>
      <c r="W569" s="22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  <c r="S570" s="22"/>
      <c r="T570" s="22"/>
      <c r="U570" s="22"/>
      <c r="V570" s="22"/>
      <c r="W570" s="22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  <c r="S571" s="22"/>
      <c r="T571" s="22"/>
      <c r="U571" s="22"/>
      <c r="V571" s="22"/>
      <c r="W571" s="22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  <c r="S572" s="22"/>
      <c r="T572" s="22"/>
      <c r="U572" s="22"/>
      <c r="V572" s="22"/>
      <c r="W572" s="22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  <c r="S573" s="22"/>
      <c r="T573" s="22"/>
      <c r="U573" s="22"/>
      <c r="V573" s="22"/>
      <c r="W573" s="22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  <c r="S574" s="22"/>
      <c r="T574" s="22"/>
      <c r="U574" s="22"/>
      <c r="V574" s="22"/>
      <c r="W574" s="22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  <c r="S575" s="22"/>
      <c r="T575" s="22"/>
      <c r="U575" s="22"/>
      <c r="V575" s="22"/>
      <c r="W575" s="22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  <c r="S576" s="22"/>
      <c r="T576" s="22"/>
      <c r="U576" s="22"/>
      <c r="V576" s="22"/>
      <c r="W576" s="22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  <c r="S577" s="22"/>
      <c r="T577" s="22"/>
      <c r="U577" s="22"/>
      <c r="V577" s="22"/>
      <c r="W577" s="22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  <c r="S578" s="22"/>
      <c r="T578" s="22"/>
      <c r="U578" s="22"/>
      <c r="V578" s="22"/>
      <c r="W578" s="22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  <c r="S579" s="22"/>
      <c r="T579" s="22"/>
      <c r="U579" s="22"/>
      <c r="V579" s="22"/>
      <c r="W579" s="22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  <c r="S580" s="22"/>
      <c r="T580" s="22"/>
      <c r="U580" s="22"/>
      <c r="V580" s="22"/>
      <c r="W580" s="22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  <c r="S581" s="22"/>
      <c r="T581" s="22"/>
      <c r="U581" s="22"/>
      <c r="V581" s="22"/>
      <c r="W581" s="22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  <c r="S582" s="22"/>
      <c r="T582" s="22"/>
      <c r="U582" s="22"/>
      <c r="V582" s="22"/>
      <c r="W582" s="22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  <c r="S583" s="22"/>
      <c r="T583" s="22"/>
      <c r="U583" s="22"/>
      <c r="V583" s="22"/>
      <c r="W583" s="22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  <c r="S584" s="22"/>
      <c r="T584" s="22"/>
      <c r="U584" s="22"/>
      <c r="V584" s="22"/>
      <c r="W584" s="22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  <c r="S585" s="22"/>
      <c r="T585" s="22"/>
      <c r="U585" s="22"/>
      <c r="V585" s="22"/>
      <c r="W585" s="22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  <c r="S586" s="22"/>
      <c r="T586" s="22"/>
      <c r="U586" s="22"/>
      <c r="V586" s="22"/>
      <c r="W586" s="22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  <c r="S587" s="22"/>
      <c r="T587" s="22"/>
      <c r="U587" s="22"/>
      <c r="V587" s="22"/>
      <c r="W587" s="22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  <c r="S588" s="22"/>
      <c r="T588" s="22"/>
      <c r="U588" s="22"/>
      <c r="V588" s="22"/>
      <c r="W588" s="22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  <c r="S589" s="22"/>
      <c r="T589" s="22"/>
      <c r="U589" s="22"/>
      <c r="V589" s="22"/>
      <c r="W589" s="22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  <c r="S590" s="22"/>
      <c r="T590" s="22"/>
      <c r="U590" s="22"/>
      <c r="V590" s="22"/>
      <c r="W590" s="22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  <c r="S591" s="22"/>
      <c r="T591" s="22"/>
      <c r="U591" s="22"/>
      <c r="V591" s="22"/>
      <c r="W591" s="22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  <c r="S592" s="22"/>
      <c r="T592" s="22"/>
      <c r="U592" s="22"/>
      <c r="V592" s="22"/>
      <c r="W592" s="22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  <c r="S593" s="22"/>
      <c r="T593" s="22"/>
      <c r="U593" s="22"/>
      <c r="V593" s="22"/>
      <c r="W593" s="22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  <c r="S594" s="22"/>
      <c r="T594" s="22"/>
      <c r="U594" s="22"/>
      <c r="V594" s="22"/>
      <c r="W594" s="22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  <c r="S595" s="22"/>
      <c r="T595" s="22"/>
      <c r="U595" s="22"/>
      <c r="V595" s="22"/>
      <c r="W595" s="22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  <c r="S596" s="22"/>
      <c r="T596" s="22"/>
      <c r="U596" s="22"/>
      <c r="V596" s="22"/>
      <c r="W596" s="22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  <c r="S597" s="22"/>
      <c r="T597" s="22"/>
      <c r="U597" s="22"/>
      <c r="V597" s="22"/>
      <c r="W597" s="22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  <c r="S598" s="22"/>
      <c r="T598" s="22"/>
      <c r="U598" s="22"/>
      <c r="V598" s="22"/>
      <c r="W598" s="22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  <c r="S599" s="22"/>
      <c r="T599" s="22"/>
      <c r="U599" s="22"/>
      <c r="V599" s="22"/>
      <c r="W599" s="22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  <c r="S600" s="22"/>
      <c r="T600" s="22"/>
      <c r="U600" s="22"/>
      <c r="V600" s="22"/>
      <c r="W600" s="22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  <c r="S601" s="22"/>
      <c r="T601" s="22"/>
      <c r="U601" s="22"/>
      <c r="V601" s="22"/>
      <c r="W601" s="22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  <c r="S602" s="22"/>
      <c r="T602" s="22"/>
      <c r="U602" s="22"/>
      <c r="V602" s="22"/>
      <c r="W602" s="22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5"/>
      <c r="J603" s="25"/>
      <c r="K603" s="24"/>
      <c r="L603" s="24"/>
      <c r="M603" s="24"/>
      <c r="N603" s="24"/>
      <c r="O603" s="24"/>
      <c r="P603" s="24"/>
      <c r="Q603" s="24"/>
      <c r="R603" s="24"/>
      <c r="S603" s="22"/>
      <c r="T603" s="22"/>
      <c r="U603" s="22"/>
      <c r="V603" s="22"/>
      <c r="W603" s="22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5"/>
      <c r="J604" s="25"/>
      <c r="K604" s="24"/>
      <c r="L604" s="24"/>
      <c r="M604" s="24"/>
      <c r="N604" s="24"/>
      <c r="O604" s="24"/>
      <c r="P604" s="24"/>
      <c r="Q604" s="24"/>
      <c r="R604" s="24"/>
      <c r="S604" s="22"/>
      <c r="T604" s="22"/>
      <c r="U604" s="22"/>
      <c r="V604" s="22"/>
      <c r="W604" s="22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4"/>
      <c r="L605" s="24"/>
      <c r="M605" s="24"/>
      <c r="N605" s="24"/>
      <c r="O605" s="24"/>
      <c r="P605" s="24"/>
      <c r="Q605" s="24"/>
      <c r="R605" s="24"/>
      <c r="S605" s="22"/>
      <c r="T605" s="22"/>
      <c r="U605" s="22"/>
      <c r="V605" s="22"/>
      <c r="W605" s="22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4"/>
      <c r="L606" s="24"/>
      <c r="M606" s="24"/>
      <c r="N606" s="24"/>
      <c r="O606" s="24"/>
      <c r="P606" s="24"/>
      <c r="Q606" s="24"/>
      <c r="R606" s="24"/>
      <c r="S606" s="22"/>
      <c r="T606" s="22"/>
      <c r="U606" s="22"/>
      <c r="V606" s="22"/>
      <c r="W606" s="22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4"/>
      <c r="L607" s="24"/>
      <c r="M607" s="24"/>
      <c r="N607" s="24"/>
      <c r="O607" s="24"/>
      <c r="P607" s="24"/>
      <c r="Q607" s="24"/>
      <c r="R607" s="24"/>
      <c r="S607" s="22"/>
      <c r="T607" s="22"/>
      <c r="U607" s="22"/>
      <c r="V607" s="22"/>
      <c r="W607" s="22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5"/>
      <c r="J608" s="25"/>
      <c r="K608" s="24"/>
      <c r="L608" s="24"/>
      <c r="M608" s="24"/>
      <c r="N608" s="24"/>
      <c r="O608" s="24"/>
      <c r="P608" s="24"/>
      <c r="Q608" s="24"/>
      <c r="R608" s="24"/>
      <c r="S608" s="22"/>
      <c r="T608" s="22"/>
      <c r="U608" s="22"/>
      <c r="V608" s="22"/>
      <c r="W608" s="22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5"/>
      <c r="J609" s="25"/>
      <c r="K609" s="24"/>
      <c r="L609" s="24"/>
      <c r="M609" s="24"/>
      <c r="N609" s="24"/>
      <c r="O609" s="24"/>
      <c r="P609" s="24"/>
      <c r="Q609" s="24"/>
      <c r="R609" s="24"/>
      <c r="S609" s="22"/>
      <c r="T609" s="22"/>
      <c r="U609" s="22"/>
      <c r="V609" s="22"/>
      <c r="W609" s="22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4"/>
      <c r="L610" s="24"/>
      <c r="M610" s="24"/>
      <c r="N610" s="24"/>
      <c r="O610" s="24"/>
      <c r="P610" s="24"/>
      <c r="Q610" s="24"/>
      <c r="R610" s="24"/>
      <c r="S610" s="22"/>
      <c r="T610" s="22"/>
      <c r="U610" s="22"/>
      <c r="V610" s="22"/>
      <c r="W610" s="22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4"/>
      <c r="L611" s="24"/>
      <c r="M611" s="24"/>
      <c r="N611" s="24"/>
      <c r="O611" s="24"/>
      <c r="P611" s="24"/>
      <c r="Q611" s="24"/>
      <c r="R611" s="24"/>
      <c r="S611" s="22"/>
      <c r="T611" s="22"/>
      <c r="U611" s="22"/>
      <c r="V611" s="22"/>
      <c r="W611" s="22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4"/>
      <c r="L612" s="24"/>
      <c r="M612" s="24"/>
      <c r="N612" s="24"/>
      <c r="O612" s="24"/>
      <c r="P612" s="24"/>
      <c r="Q612" s="24"/>
      <c r="R612" s="24"/>
      <c r="S612" s="22"/>
      <c r="T612" s="22"/>
      <c r="U612" s="22"/>
      <c r="V612" s="22"/>
      <c r="W612" s="22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4"/>
      <c r="L613" s="24"/>
      <c r="M613" s="24"/>
      <c r="N613" s="24"/>
      <c r="O613" s="24"/>
      <c r="P613" s="24"/>
      <c r="Q613" s="24"/>
      <c r="R613" s="24"/>
      <c r="S613" s="22"/>
      <c r="T613" s="22"/>
      <c r="U613" s="22"/>
      <c r="V613" s="22"/>
      <c r="W613" s="22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4"/>
      <c r="L614" s="24"/>
      <c r="M614" s="24"/>
      <c r="N614" s="24"/>
      <c r="O614" s="24"/>
      <c r="P614" s="24"/>
      <c r="Q614" s="24"/>
      <c r="R614" s="24"/>
      <c r="S614" s="22"/>
      <c r="T614" s="22"/>
      <c r="U614" s="22"/>
      <c r="V614" s="22"/>
      <c r="W614" s="22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4"/>
      <c r="L615" s="24"/>
      <c r="M615" s="24"/>
      <c r="N615" s="24"/>
      <c r="O615" s="24"/>
      <c r="P615" s="24"/>
      <c r="Q615" s="24"/>
      <c r="R615" s="24"/>
      <c r="S615" s="22"/>
      <c r="T615" s="22"/>
      <c r="U615" s="22"/>
      <c r="V615" s="22"/>
      <c r="W615" s="22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4"/>
      <c r="L616" s="24"/>
      <c r="M616" s="24"/>
      <c r="N616" s="24"/>
      <c r="O616" s="24"/>
      <c r="P616" s="24"/>
      <c r="Q616" s="24"/>
      <c r="R616" s="24"/>
      <c r="S616" s="22"/>
      <c r="T616" s="22"/>
      <c r="U616" s="22"/>
      <c r="V616" s="22"/>
      <c r="W616" s="22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4"/>
      <c r="L617" s="24"/>
      <c r="M617" s="24"/>
      <c r="N617" s="24"/>
      <c r="O617" s="24"/>
      <c r="P617" s="24"/>
      <c r="Q617" s="24"/>
      <c r="R617" s="24"/>
      <c r="S617" s="22"/>
      <c r="T617" s="22"/>
      <c r="U617" s="22"/>
      <c r="V617" s="22"/>
      <c r="W617" s="22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4"/>
      <c r="L618" s="24"/>
      <c r="M618" s="24"/>
      <c r="N618" s="24"/>
      <c r="O618" s="24"/>
      <c r="P618" s="24"/>
      <c r="Q618" s="24"/>
      <c r="R618" s="24"/>
      <c r="S618" s="22"/>
      <c r="T618" s="22"/>
      <c r="U618" s="22"/>
      <c r="V618" s="22"/>
      <c r="W618" s="22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4"/>
      <c r="L619" s="24"/>
      <c r="M619" s="24"/>
      <c r="N619" s="24"/>
      <c r="O619" s="24"/>
      <c r="P619" s="24"/>
      <c r="Q619" s="24"/>
      <c r="R619" s="24"/>
      <c r="S619" s="22"/>
      <c r="T619" s="22"/>
      <c r="U619" s="22"/>
      <c r="V619" s="22"/>
      <c r="W619" s="22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4"/>
      <c r="L620" s="24"/>
      <c r="M620" s="24"/>
      <c r="N620" s="24"/>
      <c r="O620" s="24"/>
      <c r="P620" s="24"/>
      <c r="Q620" s="24"/>
      <c r="R620" s="24"/>
      <c r="S620" s="22"/>
      <c r="T620" s="22"/>
      <c r="U620" s="22"/>
      <c r="V620" s="22"/>
      <c r="W620" s="22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4"/>
      <c r="L621" s="24"/>
      <c r="M621" s="24"/>
      <c r="N621" s="24"/>
      <c r="O621" s="24"/>
      <c r="P621" s="24"/>
      <c r="Q621" s="24"/>
      <c r="R621" s="24"/>
      <c r="S621" s="22"/>
      <c r="T621" s="22"/>
      <c r="U621" s="22"/>
      <c r="V621" s="22"/>
      <c r="W621" s="22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4"/>
      <c r="L622" s="24"/>
      <c r="M622" s="24"/>
      <c r="N622" s="24"/>
      <c r="O622" s="24"/>
      <c r="P622" s="24"/>
      <c r="Q622" s="24"/>
      <c r="R622" s="24"/>
      <c r="S622" s="22"/>
      <c r="T622" s="22"/>
      <c r="U622" s="22"/>
      <c r="V622" s="22"/>
      <c r="W622" s="22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4"/>
      <c r="L623" s="24"/>
      <c r="M623" s="24"/>
      <c r="N623" s="24"/>
      <c r="O623" s="24"/>
      <c r="P623" s="24"/>
      <c r="Q623" s="24"/>
      <c r="R623" s="24"/>
      <c r="S623" s="22"/>
      <c r="T623" s="22"/>
      <c r="U623" s="22"/>
      <c r="V623" s="22"/>
      <c r="W623" s="22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4"/>
      <c r="L624" s="24"/>
      <c r="M624" s="24"/>
      <c r="N624" s="24"/>
      <c r="O624" s="24"/>
      <c r="P624" s="24"/>
      <c r="Q624" s="24"/>
      <c r="R624" s="24"/>
      <c r="S624" s="22"/>
      <c r="T624" s="22"/>
      <c r="U624" s="22"/>
      <c r="V624" s="22"/>
      <c r="W624" s="22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4"/>
      <c r="L625" s="24"/>
      <c r="M625" s="24"/>
      <c r="N625" s="24"/>
      <c r="O625" s="24"/>
      <c r="P625" s="24"/>
      <c r="Q625" s="24"/>
      <c r="R625" s="24"/>
      <c r="S625" s="22"/>
      <c r="T625" s="22"/>
      <c r="U625" s="22"/>
      <c r="V625" s="22"/>
      <c r="W625" s="22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4"/>
      <c r="L626" s="24"/>
      <c r="M626" s="24"/>
      <c r="N626" s="24"/>
      <c r="O626" s="24"/>
      <c r="P626" s="24"/>
      <c r="Q626" s="24"/>
      <c r="R626" s="24"/>
      <c r="S626" s="22"/>
      <c r="T626" s="22"/>
      <c r="U626" s="22"/>
      <c r="V626" s="22"/>
      <c r="W626" s="22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4"/>
      <c r="L627" s="24"/>
      <c r="M627" s="24"/>
      <c r="N627" s="24"/>
      <c r="O627" s="24"/>
      <c r="P627" s="24"/>
      <c r="Q627" s="24"/>
      <c r="R627" s="24"/>
      <c r="S627" s="22"/>
      <c r="T627" s="22"/>
      <c r="U627" s="22"/>
      <c r="V627" s="22"/>
      <c r="W627" s="22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4"/>
      <c r="L628" s="24"/>
      <c r="M628" s="24"/>
      <c r="N628" s="24"/>
      <c r="O628" s="24"/>
      <c r="P628" s="24"/>
      <c r="Q628" s="24"/>
      <c r="R628" s="24"/>
      <c r="S628" s="22"/>
      <c r="T628" s="22"/>
      <c r="U628" s="22"/>
      <c r="V628" s="22"/>
      <c r="W628" s="22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4"/>
      <c r="L629" s="24"/>
      <c r="M629" s="24"/>
      <c r="N629" s="24"/>
      <c r="O629" s="24"/>
      <c r="P629" s="24"/>
      <c r="Q629" s="24"/>
      <c r="R629" s="24"/>
      <c r="S629" s="22"/>
      <c r="T629" s="22"/>
      <c r="U629" s="22"/>
      <c r="V629" s="22"/>
      <c r="W629" s="22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4"/>
      <c r="L630" s="24"/>
      <c r="M630" s="24"/>
      <c r="N630" s="24"/>
      <c r="O630" s="24"/>
      <c r="P630" s="24"/>
      <c r="Q630" s="24"/>
      <c r="R630" s="24"/>
      <c r="S630" s="22"/>
      <c r="T630" s="22"/>
      <c r="U630" s="22"/>
      <c r="V630" s="22"/>
      <c r="W630" s="22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4"/>
      <c r="L631" s="24"/>
      <c r="M631" s="24"/>
      <c r="N631" s="24"/>
      <c r="O631" s="24"/>
      <c r="P631" s="24"/>
      <c r="Q631" s="24"/>
      <c r="R631" s="24"/>
      <c r="S631" s="22"/>
      <c r="T631" s="22"/>
      <c r="U631" s="22"/>
      <c r="V631" s="22"/>
      <c r="W631" s="22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4"/>
      <c r="L632" s="24"/>
      <c r="M632" s="24"/>
      <c r="N632" s="24"/>
      <c r="O632" s="24"/>
      <c r="P632" s="24"/>
      <c r="Q632" s="24"/>
      <c r="R632" s="24"/>
      <c r="S632" s="22"/>
      <c r="T632" s="22"/>
      <c r="U632" s="22"/>
      <c r="V632" s="22"/>
      <c r="W632" s="22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4"/>
      <c r="L633" s="24"/>
      <c r="M633" s="24"/>
      <c r="N633" s="24"/>
      <c r="O633" s="24"/>
      <c r="P633" s="24"/>
      <c r="Q633" s="24"/>
      <c r="R633" s="24"/>
      <c r="S633" s="22"/>
      <c r="T633" s="22"/>
      <c r="U633" s="22"/>
      <c r="V633" s="22"/>
      <c r="W633" s="22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4"/>
      <c r="L634" s="24"/>
      <c r="M634" s="24"/>
      <c r="N634" s="24"/>
      <c r="O634" s="24"/>
      <c r="P634" s="24"/>
      <c r="Q634" s="24"/>
      <c r="R634" s="24"/>
      <c r="S634" s="22"/>
      <c r="T634" s="22"/>
      <c r="U634" s="22"/>
      <c r="V634" s="22"/>
      <c r="W634" s="22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4"/>
      <c r="L635" s="24"/>
      <c r="M635" s="24"/>
      <c r="N635" s="24"/>
      <c r="O635" s="24"/>
      <c r="P635" s="24"/>
      <c r="Q635" s="24"/>
      <c r="R635" s="24"/>
      <c r="S635" s="22"/>
      <c r="T635" s="22"/>
      <c r="U635" s="22"/>
      <c r="V635" s="22"/>
      <c r="W635" s="22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4"/>
      <c r="L636" s="24"/>
      <c r="M636" s="24"/>
      <c r="N636" s="24"/>
      <c r="O636" s="24"/>
      <c r="P636" s="24"/>
      <c r="Q636" s="24"/>
      <c r="R636" s="24"/>
      <c r="S636" s="22"/>
      <c r="T636" s="22"/>
      <c r="U636" s="22"/>
      <c r="V636" s="22"/>
      <c r="W636" s="22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4"/>
      <c r="L637" s="24"/>
      <c r="M637" s="24"/>
      <c r="N637" s="24"/>
      <c r="O637" s="24"/>
      <c r="P637" s="24"/>
      <c r="Q637" s="24"/>
      <c r="R637" s="24"/>
      <c r="S637" s="22"/>
      <c r="T637" s="22"/>
      <c r="U637" s="22"/>
      <c r="V637" s="22"/>
      <c r="W637" s="22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4"/>
      <c r="L638" s="24"/>
      <c r="M638" s="24"/>
      <c r="N638" s="24"/>
      <c r="O638" s="24"/>
      <c r="P638" s="24"/>
      <c r="Q638" s="24"/>
      <c r="R638" s="24"/>
      <c r="S638" s="22"/>
      <c r="T638" s="22"/>
      <c r="U638" s="22"/>
      <c r="V638" s="22"/>
      <c r="W638" s="22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4"/>
      <c r="L639" s="24"/>
      <c r="M639" s="24"/>
      <c r="N639" s="24"/>
      <c r="O639" s="24"/>
      <c r="P639" s="24"/>
      <c r="Q639" s="24"/>
      <c r="R639" s="24"/>
      <c r="S639" s="22"/>
      <c r="T639" s="22"/>
      <c r="U639" s="22"/>
      <c r="V639" s="22"/>
      <c r="W639" s="22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4"/>
      <c r="L640" s="24"/>
      <c r="M640" s="24"/>
      <c r="N640" s="24"/>
      <c r="O640" s="24"/>
      <c r="P640" s="24"/>
      <c r="Q640" s="24"/>
      <c r="R640" s="24"/>
      <c r="S640" s="22"/>
      <c r="T640" s="22"/>
      <c r="U640" s="22"/>
      <c r="V640" s="22"/>
      <c r="W640" s="22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4"/>
      <c r="L641" s="24"/>
      <c r="M641" s="24"/>
      <c r="N641" s="24"/>
      <c r="O641" s="24"/>
      <c r="P641" s="24"/>
      <c r="Q641" s="24"/>
      <c r="R641" s="24"/>
      <c r="S641" s="22"/>
      <c r="T641" s="22"/>
      <c r="U641" s="22"/>
      <c r="V641" s="22"/>
      <c r="W641" s="22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4"/>
      <c r="L642" s="24"/>
      <c r="M642" s="24"/>
      <c r="N642" s="24"/>
      <c r="O642" s="24"/>
      <c r="P642" s="24"/>
      <c r="Q642" s="24"/>
      <c r="R642" s="24"/>
      <c r="S642" s="22"/>
      <c r="T642" s="22"/>
      <c r="U642" s="22"/>
      <c r="V642" s="22"/>
      <c r="W642" s="22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4"/>
      <c r="L643" s="24"/>
      <c r="M643" s="24"/>
      <c r="N643" s="24"/>
      <c r="O643" s="24"/>
      <c r="P643" s="24"/>
      <c r="Q643" s="24"/>
      <c r="R643" s="24"/>
      <c r="S643" s="22"/>
      <c r="T643" s="22"/>
      <c r="U643" s="22"/>
      <c r="V643" s="22"/>
      <c r="W643" s="22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4"/>
      <c r="L644" s="24"/>
      <c r="M644" s="24"/>
      <c r="N644" s="24"/>
      <c r="O644" s="24"/>
      <c r="P644" s="24"/>
      <c r="Q644" s="24"/>
      <c r="R644" s="24"/>
      <c r="S644" s="22"/>
      <c r="T644" s="22"/>
      <c r="U644" s="22"/>
      <c r="V644" s="22"/>
      <c r="W644" s="22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4"/>
      <c r="L645" s="24"/>
      <c r="M645" s="24"/>
      <c r="N645" s="24"/>
      <c r="O645" s="24"/>
      <c r="P645" s="24"/>
      <c r="Q645" s="24"/>
      <c r="R645" s="24"/>
      <c r="S645" s="22"/>
      <c r="T645" s="22"/>
      <c r="U645" s="22"/>
      <c r="V645" s="22"/>
      <c r="W645" s="22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4"/>
      <c r="L646" s="24"/>
      <c r="M646" s="24"/>
      <c r="N646" s="24"/>
      <c r="O646" s="24"/>
      <c r="P646" s="24"/>
      <c r="Q646" s="24"/>
      <c r="R646" s="24"/>
      <c r="S646" s="22"/>
      <c r="T646" s="22"/>
      <c r="U646" s="22"/>
      <c r="V646" s="22"/>
      <c r="W646" s="22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4"/>
      <c r="L647" s="24"/>
      <c r="M647" s="24"/>
      <c r="N647" s="24"/>
      <c r="O647" s="24"/>
      <c r="P647" s="24"/>
      <c r="Q647" s="24"/>
      <c r="R647" s="24"/>
      <c r="S647" s="22"/>
      <c r="T647" s="22"/>
      <c r="U647" s="22"/>
      <c r="V647" s="22"/>
      <c r="W647" s="22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4"/>
      <c r="L648" s="24"/>
      <c r="M648" s="24"/>
      <c r="N648" s="24"/>
      <c r="O648" s="24"/>
      <c r="P648" s="24"/>
      <c r="Q648" s="24"/>
      <c r="R648" s="24"/>
      <c r="S648" s="22"/>
      <c r="T648" s="22"/>
      <c r="U648" s="22"/>
      <c r="V648" s="22"/>
      <c r="W648" s="22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4"/>
      <c r="L649" s="24"/>
      <c r="M649" s="24"/>
      <c r="N649" s="24"/>
      <c r="O649" s="24"/>
      <c r="P649" s="24"/>
      <c r="Q649" s="24"/>
      <c r="R649" s="24"/>
      <c r="S649" s="22"/>
      <c r="T649" s="22"/>
      <c r="U649" s="22"/>
      <c r="V649" s="22"/>
      <c r="W649" s="22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4"/>
      <c r="L650" s="24"/>
      <c r="M650" s="24"/>
      <c r="N650" s="24"/>
      <c r="O650" s="24"/>
      <c r="P650" s="24"/>
      <c r="Q650" s="24"/>
      <c r="R650" s="24"/>
      <c r="S650" s="22"/>
      <c r="T650" s="22"/>
      <c r="U650" s="22"/>
      <c r="V650" s="22"/>
      <c r="W650" s="22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4"/>
      <c r="L651" s="24"/>
      <c r="M651" s="24"/>
      <c r="N651" s="24"/>
      <c r="O651" s="24"/>
      <c r="P651" s="24"/>
      <c r="Q651" s="24"/>
      <c r="R651" s="24"/>
      <c r="S651" s="22"/>
      <c r="T651" s="22"/>
      <c r="U651" s="22"/>
      <c r="V651" s="22"/>
      <c r="W651" s="22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  <c r="S652" s="22"/>
      <c r="T652" s="22"/>
      <c r="U652" s="22"/>
      <c r="V652" s="22"/>
      <c r="W652" s="22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  <c r="S653" s="22"/>
      <c r="T653" s="22"/>
      <c r="U653" s="22"/>
      <c r="V653" s="22"/>
      <c r="W653" s="22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  <c r="S654" s="22"/>
      <c r="T654" s="22"/>
      <c r="U654" s="22"/>
      <c r="V654" s="22"/>
      <c r="W654" s="22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  <c r="S655" s="22"/>
      <c r="T655" s="22"/>
      <c r="U655" s="22"/>
      <c r="V655" s="22"/>
      <c r="W655" s="22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  <c r="S656" s="22"/>
      <c r="T656" s="22"/>
      <c r="U656" s="22"/>
      <c r="V656" s="22"/>
      <c r="W656" s="22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  <c r="S657" s="22"/>
      <c r="T657" s="22"/>
      <c r="U657" s="22"/>
      <c r="V657" s="22"/>
      <c r="W657" s="22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  <c r="S658" s="22"/>
      <c r="T658" s="22"/>
      <c r="U658" s="22"/>
      <c r="V658" s="22"/>
      <c r="W658" s="22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  <c r="S659" s="22"/>
      <c r="T659" s="22"/>
      <c r="U659" s="22"/>
      <c r="V659" s="22"/>
      <c r="W659" s="22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  <c r="S660" s="22"/>
      <c r="T660" s="22"/>
      <c r="U660" s="22"/>
      <c r="V660" s="22"/>
      <c r="W660" s="22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  <c r="S661" s="22"/>
      <c r="T661" s="22"/>
      <c r="U661" s="22"/>
      <c r="V661" s="22"/>
      <c r="W661" s="22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  <c r="S662" s="22"/>
      <c r="T662" s="22"/>
      <c r="U662" s="22"/>
      <c r="V662" s="22"/>
      <c r="W662" s="22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  <c r="S663" s="22"/>
      <c r="T663" s="22"/>
      <c r="U663" s="22"/>
      <c r="V663" s="22"/>
      <c r="W663" s="22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  <c r="S664" s="22"/>
      <c r="T664" s="22"/>
      <c r="U664" s="22"/>
      <c r="V664" s="22"/>
      <c r="W664" s="22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  <c r="S665" s="22"/>
      <c r="T665" s="22"/>
      <c r="U665" s="22"/>
      <c r="V665" s="22"/>
      <c r="W665" s="22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  <c r="S666" s="22"/>
      <c r="T666" s="22"/>
      <c r="U666" s="22"/>
      <c r="V666" s="22"/>
      <c r="W666" s="22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  <c r="S667" s="22"/>
      <c r="T667" s="22"/>
      <c r="U667" s="22"/>
      <c r="V667" s="22"/>
      <c r="W667" s="22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  <c r="S668" s="22"/>
      <c r="T668" s="22"/>
      <c r="U668" s="22"/>
      <c r="V668" s="22"/>
      <c r="W668" s="22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  <c r="S669" s="22"/>
      <c r="T669" s="22"/>
      <c r="U669" s="22"/>
      <c r="V669" s="22"/>
      <c r="W669" s="22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  <c r="S670" s="22"/>
      <c r="T670" s="22"/>
      <c r="U670" s="22"/>
      <c r="V670" s="22"/>
      <c r="W670" s="22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  <c r="S671" s="22"/>
      <c r="T671" s="22"/>
      <c r="U671" s="22"/>
      <c r="V671" s="22"/>
      <c r="W671" s="22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  <c r="S672" s="22"/>
      <c r="T672" s="22"/>
      <c r="U672" s="22"/>
      <c r="V672" s="22"/>
      <c r="W672" s="22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  <c r="S673" s="22"/>
      <c r="T673" s="22"/>
      <c r="U673" s="22"/>
      <c r="V673" s="22"/>
      <c r="W673" s="22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  <c r="S674" s="22"/>
      <c r="T674" s="22"/>
      <c r="U674" s="22"/>
      <c r="V674" s="22"/>
      <c r="W674" s="22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  <c r="S675" s="22"/>
      <c r="T675" s="22"/>
      <c r="U675" s="22"/>
      <c r="V675" s="22"/>
      <c r="W675" s="22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  <c r="S676" s="22"/>
      <c r="T676" s="22"/>
      <c r="U676" s="22"/>
      <c r="V676" s="22"/>
      <c r="W676" s="22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  <c r="S677" s="22"/>
      <c r="T677" s="22"/>
      <c r="U677" s="22"/>
      <c r="V677" s="22"/>
      <c r="W677" s="22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  <c r="S678" s="22"/>
      <c r="T678" s="22"/>
      <c r="U678" s="22"/>
      <c r="V678" s="22"/>
      <c r="W678" s="22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  <c r="S679" s="22"/>
      <c r="T679" s="22"/>
      <c r="U679" s="22"/>
      <c r="V679" s="22"/>
      <c r="W679" s="22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  <c r="S680" s="22"/>
      <c r="T680" s="22"/>
      <c r="U680" s="22"/>
      <c r="V680" s="22"/>
      <c r="W680" s="22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  <c r="S681" s="22"/>
      <c r="T681" s="22"/>
      <c r="U681" s="22"/>
      <c r="V681" s="22"/>
      <c r="W681" s="22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  <c r="S682" s="22"/>
      <c r="T682" s="22"/>
      <c r="U682" s="22"/>
      <c r="V682" s="22"/>
      <c r="W682" s="22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  <c r="S683" s="22"/>
      <c r="T683" s="22"/>
      <c r="U683" s="22"/>
      <c r="V683" s="22"/>
      <c r="W683" s="22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  <c r="S684" s="22"/>
      <c r="T684" s="22"/>
      <c r="U684" s="22"/>
      <c r="V684" s="22"/>
      <c r="W684" s="22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  <c r="S685" s="22"/>
      <c r="T685" s="22"/>
      <c r="U685" s="22"/>
      <c r="V685" s="22"/>
      <c r="W685" s="22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  <c r="S686" s="22"/>
      <c r="T686" s="22"/>
      <c r="U686" s="22"/>
      <c r="V686" s="22"/>
      <c r="W686" s="22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  <c r="S687" s="22"/>
      <c r="T687" s="22"/>
      <c r="U687" s="22"/>
      <c r="V687" s="22"/>
      <c r="W687" s="22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  <c r="S688" s="22"/>
      <c r="T688" s="22"/>
      <c r="U688" s="22"/>
      <c r="V688" s="22"/>
      <c r="W688" s="22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  <c r="S689" s="22"/>
      <c r="T689" s="22"/>
      <c r="U689" s="22"/>
      <c r="V689" s="22"/>
      <c r="W689" s="22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  <c r="S690" s="22"/>
      <c r="T690" s="22"/>
      <c r="U690" s="22"/>
      <c r="V690" s="22"/>
      <c r="W690" s="22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  <c r="S691" s="22"/>
      <c r="T691" s="22"/>
      <c r="U691" s="22"/>
      <c r="V691" s="22"/>
      <c r="W691" s="22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  <c r="S692" s="22"/>
      <c r="T692" s="22"/>
      <c r="U692" s="22"/>
      <c r="V692" s="22"/>
      <c r="W692" s="22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  <c r="S693" s="22"/>
      <c r="T693" s="22"/>
      <c r="U693" s="22"/>
      <c r="V693" s="22"/>
      <c r="W693" s="22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  <c r="S694" s="22"/>
      <c r="T694" s="22"/>
      <c r="U694" s="22"/>
      <c r="V694" s="22"/>
      <c r="W694" s="22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  <c r="S695" s="22"/>
      <c r="T695" s="22"/>
      <c r="U695" s="22"/>
      <c r="V695" s="22"/>
      <c r="W695" s="22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  <c r="S696" s="22"/>
      <c r="T696" s="22"/>
      <c r="U696" s="22"/>
      <c r="V696" s="22"/>
      <c r="W696" s="22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  <c r="S697" s="22"/>
      <c r="T697" s="22"/>
      <c r="U697" s="22"/>
      <c r="V697" s="22"/>
      <c r="W697" s="22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  <c r="S698" s="22"/>
      <c r="T698" s="22"/>
      <c r="U698" s="22"/>
      <c r="V698" s="22"/>
      <c r="W698" s="22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  <c r="S699" s="22"/>
      <c r="T699" s="22"/>
      <c r="U699" s="22"/>
      <c r="V699" s="22"/>
      <c r="W699" s="22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  <c r="S700" s="22"/>
      <c r="T700" s="22"/>
      <c r="U700" s="22"/>
      <c r="V700" s="22"/>
      <c r="W700" s="22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  <c r="S701" s="22"/>
      <c r="T701" s="22"/>
      <c r="U701" s="22"/>
      <c r="V701" s="22"/>
      <c r="W701" s="22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  <c r="S702" s="22"/>
      <c r="T702" s="22"/>
      <c r="U702" s="22"/>
      <c r="V702" s="22"/>
      <c r="W702" s="22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  <c r="S703" s="22"/>
      <c r="T703" s="22"/>
      <c r="U703" s="22"/>
      <c r="V703" s="22"/>
      <c r="W703" s="22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  <c r="S704" s="22"/>
      <c r="T704" s="22"/>
      <c r="U704" s="22"/>
      <c r="V704" s="22"/>
      <c r="W704" s="22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  <c r="S705" s="22"/>
      <c r="T705" s="22"/>
      <c r="U705" s="22"/>
      <c r="V705" s="22"/>
      <c r="W705" s="22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  <c r="S706" s="22"/>
      <c r="T706" s="22"/>
      <c r="U706" s="22"/>
      <c r="V706" s="22"/>
      <c r="W706" s="22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  <c r="S707" s="22"/>
      <c r="T707" s="22"/>
      <c r="U707" s="22"/>
      <c r="V707" s="22"/>
      <c r="W707" s="22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  <c r="S708" s="22"/>
      <c r="T708" s="22"/>
      <c r="U708" s="22"/>
      <c r="V708" s="22"/>
      <c r="W708" s="22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  <c r="S709" s="22"/>
      <c r="T709" s="22"/>
      <c r="U709" s="22"/>
      <c r="V709" s="22"/>
      <c r="W709" s="22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  <c r="S710" s="22"/>
      <c r="T710" s="22"/>
      <c r="U710" s="22"/>
      <c r="V710" s="22"/>
      <c r="W710" s="22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  <c r="S711" s="22"/>
      <c r="T711" s="22"/>
      <c r="U711" s="22"/>
      <c r="V711" s="22"/>
      <c r="W711" s="22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  <c r="S712" s="22"/>
      <c r="T712" s="22"/>
      <c r="U712" s="22"/>
      <c r="V712" s="22"/>
      <c r="W712" s="22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  <c r="S713" s="22"/>
      <c r="T713" s="22"/>
      <c r="U713" s="22"/>
      <c r="V713" s="22"/>
      <c r="W713" s="22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  <c r="S714" s="22"/>
      <c r="T714" s="22"/>
      <c r="U714" s="22"/>
      <c r="V714" s="22"/>
      <c r="W714" s="22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  <c r="S715" s="22"/>
      <c r="T715" s="22"/>
      <c r="U715" s="22"/>
      <c r="V715" s="22"/>
      <c r="W715" s="22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  <c r="S716" s="22"/>
      <c r="T716" s="22"/>
      <c r="U716" s="22"/>
      <c r="V716" s="22"/>
      <c r="W716" s="22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  <c r="S717" s="22"/>
      <c r="T717" s="22"/>
      <c r="U717" s="22"/>
      <c r="V717" s="22"/>
      <c r="W717" s="22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  <c r="S718" s="22"/>
      <c r="T718" s="22"/>
      <c r="U718" s="22"/>
      <c r="V718" s="22"/>
      <c r="W718" s="22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  <c r="S719" s="22"/>
      <c r="T719" s="22"/>
      <c r="U719" s="22"/>
      <c r="V719" s="22"/>
      <c r="W719" s="22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  <c r="S720" s="22"/>
      <c r="T720" s="22"/>
      <c r="U720" s="22"/>
      <c r="V720" s="22"/>
      <c r="W720" s="22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  <c r="S721" s="22"/>
      <c r="T721" s="22"/>
      <c r="U721" s="22"/>
      <c r="V721" s="22"/>
      <c r="W721" s="22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  <c r="S722" s="22"/>
      <c r="T722" s="22"/>
      <c r="U722" s="22"/>
      <c r="V722" s="22"/>
      <c r="W722" s="22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  <c r="S723" s="22"/>
      <c r="T723" s="22"/>
      <c r="U723" s="22"/>
      <c r="V723" s="22"/>
      <c r="W723" s="22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  <c r="S724" s="22"/>
      <c r="T724" s="22"/>
      <c r="U724" s="22"/>
      <c r="V724" s="22"/>
      <c r="W724" s="22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  <c r="S725" s="22"/>
      <c r="T725" s="22"/>
      <c r="U725" s="22"/>
      <c r="V725" s="22"/>
      <c r="W725" s="22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  <c r="S726" s="22"/>
      <c r="T726" s="22"/>
      <c r="U726" s="22"/>
      <c r="V726" s="22"/>
      <c r="W726" s="22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  <c r="S727" s="22"/>
      <c r="T727" s="22"/>
      <c r="U727" s="22"/>
      <c r="V727" s="22"/>
      <c r="W727" s="22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  <c r="S728" s="22"/>
      <c r="T728" s="22"/>
      <c r="U728" s="22"/>
      <c r="V728" s="22"/>
      <c r="W728" s="22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  <c r="S729" s="22"/>
      <c r="T729" s="22"/>
      <c r="U729" s="22"/>
      <c r="V729" s="22"/>
      <c r="W729" s="22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  <c r="S730" s="22"/>
      <c r="T730" s="22"/>
      <c r="U730" s="22"/>
      <c r="V730" s="22"/>
      <c r="W730" s="22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  <c r="S731" s="22"/>
      <c r="T731" s="22"/>
      <c r="U731" s="22"/>
      <c r="V731" s="22"/>
      <c r="W731" s="22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  <c r="S732" s="22"/>
      <c r="T732" s="22"/>
      <c r="U732" s="22"/>
      <c r="V732" s="22"/>
      <c r="W732" s="22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  <c r="S733" s="22"/>
      <c r="T733" s="22"/>
      <c r="U733" s="22"/>
      <c r="V733" s="22"/>
      <c r="W733" s="22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  <c r="S734" s="22"/>
      <c r="T734" s="22"/>
      <c r="U734" s="22"/>
      <c r="V734" s="22"/>
      <c r="W734" s="22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  <c r="S735" s="22"/>
      <c r="T735" s="22"/>
      <c r="U735" s="22"/>
      <c r="V735" s="22"/>
      <c r="W735" s="22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  <c r="S736" s="22"/>
      <c r="T736" s="22"/>
      <c r="U736" s="22"/>
      <c r="V736" s="22"/>
      <c r="W736" s="22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  <c r="S737" s="22"/>
      <c r="T737" s="22"/>
      <c r="U737" s="22"/>
      <c r="V737" s="22"/>
      <c r="W737" s="22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  <c r="S738" s="22"/>
      <c r="T738" s="22"/>
      <c r="U738" s="22"/>
      <c r="V738" s="22"/>
      <c r="W738" s="22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  <c r="S739" s="22"/>
      <c r="T739" s="22"/>
      <c r="U739" s="22"/>
      <c r="V739" s="22"/>
      <c r="W739" s="22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  <c r="S740" s="22"/>
      <c r="T740" s="22"/>
      <c r="U740" s="22"/>
      <c r="V740" s="22"/>
      <c r="W740" s="22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  <c r="S741" s="22"/>
      <c r="T741" s="22"/>
      <c r="U741" s="22"/>
      <c r="V741" s="22"/>
      <c r="W741" s="22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  <c r="S742" s="22"/>
      <c r="T742" s="22"/>
      <c r="U742" s="22"/>
      <c r="V742" s="22"/>
      <c r="W742" s="22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  <c r="S743" s="22"/>
      <c r="T743" s="22"/>
      <c r="U743" s="22"/>
      <c r="V743" s="22"/>
      <c r="W743" s="22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  <c r="S744" s="22"/>
      <c r="T744" s="22"/>
      <c r="U744" s="22"/>
      <c r="V744" s="22"/>
      <c r="W744" s="22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  <c r="S745" s="22"/>
      <c r="T745" s="22"/>
      <c r="U745" s="22"/>
      <c r="V745" s="22"/>
      <c r="W745" s="22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  <c r="S746" s="22"/>
      <c r="T746" s="22"/>
      <c r="U746" s="22"/>
      <c r="V746" s="22"/>
      <c r="W746" s="22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  <c r="S747" s="22"/>
      <c r="T747" s="22"/>
      <c r="U747" s="22"/>
      <c r="V747" s="22"/>
      <c r="W747" s="22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  <c r="S748" s="22"/>
      <c r="T748" s="22"/>
      <c r="U748" s="22"/>
      <c r="V748" s="22"/>
      <c r="W748" s="22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  <c r="S749" s="22"/>
      <c r="T749" s="22"/>
      <c r="U749" s="22"/>
      <c r="V749" s="22"/>
      <c r="W749" s="22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  <c r="S750" s="22"/>
      <c r="T750" s="22"/>
      <c r="U750" s="22"/>
      <c r="V750" s="22"/>
      <c r="W750" s="22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  <c r="S751" s="22"/>
      <c r="T751" s="22"/>
      <c r="U751" s="22"/>
      <c r="V751" s="22"/>
      <c r="W751" s="22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  <c r="S752" s="22"/>
      <c r="T752" s="22"/>
      <c r="U752" s="22"/>
      <c r="V752" s="22"/>
      <c r="W752" s="22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  <c r="S753" s="22"/>
      <c r="T753" s="22"/>
      <c r="U753" s="22"/>
      <c r="V753" s="22"/>
      <c r="W753" s="22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  <c r="S754" s="22"/>
      <c r="T754" s="22"/>
      <c r="U754" s="22"/>
      <c r="V754" s="22"/>
      <c r="W754" s="22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  <c r="S755" s="22"/>
      <c r="T755" s="22"/>
      <c r="U755" s="22"/>
      <c r="V755" s="22"/>
      <c r="W755" s="22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  <c r="S756" s="22"/>
      <c r="T756" s="22"/>
      <c r="U756" s="22"/>
      <c r="V756" s="22"/>
      <c r="W756" s="22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  <c r="S757" s="22"/>
      <c r="T757" s="22"/>
      <c r="U757" s="22"/>
      <c r="V757" s="22"/>
      <c r="W757" s="22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  <c r="S758" s="22"/>
      <c r="T758" s="22"/>
      <c r="U758" s="22"/>
      <c r="V758" s="22"/>
      <c r="W758" s="22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  <c r="S759" s="22"/>
      <c r="T759" s="22"/>
      <c r="U759" s="22"/>
      <c r="V759" s="22"/>
      <c r="W759" s="22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  <c r="S760" s="22"/>
      <c r="T760" s="22"/>
      <c r="U760" s="22"/>
      <c r="V760" s="22"/>
      <c r="W760" s="22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  <c r="S761" s="22"/>
      <c r="T761" s="22"/>
      <c r="U761" s="22"/>
      <c r="V761" s="22"/>
      <c r="W761" s="22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  <c r="S762" s="22"/>
      <c r="T762" s="22"/>
      <c r="U762" s="22"/>
      <c r="V762" s="22"/>
      <c r="W762" s="22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  <c r="S763" s="22"/>
      <c r="T763" s="22"/>
      <c r="U763" s="22"/>
      <c r="V763" s="22"/>
      <c r="W763" s="22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  <c r="S764" s="22"/>
      <c r="T764" s="22"/>
      <c r="U764" s="22"/>
      <c r="V764" s="22"/>
      <c r="W764" s="22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  <c r="S765" s="22"/>
      <c r="T765" s="22"/>
      <c r="U765" s="22"/>
      <c r="V765" s="22"/>
      <c r="W765" s="22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  <c r="S766" s="22"/>
      <c r="T766" s="22"/>
      <c r="U766" s="22"/>
      <c r="V766" s="22"/>
      <c r="W766" s="22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  <c r="S767" s="22"/>
      <c r="T767" s="22"/>
      <c r="U767" s="22"/>
      <c r="V767" s="22"/>
      <c r="W767" s="22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  <c r="S768" s="22"/>
      <c r="T768" s="22"/>
      <c r="U768" s="22"/>
      <c r="V768" s="22"/>
      <c r="W768" s="22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  <c r="S769" s="22"/>
      <c r="T769" s="22"/>
      <c r="U769" s="22"/>
      <c r="V769" s="22"/>
      <c r="W769" s="22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  <c r="S770" s="22"/>
      <c r="T770" s="22"/>
      <c r="U770" s="22"/>
      <c r="V770" s="22"/>
      <c r="W770" s="22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  <c r="S771" s="22"/>
      <c r="T771" s="22"/>
      <c r="U771" s="22"/>
      <c r="V771" s="22"/>
      <c r="W771" s="22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  <c r="S772" s="22"/>
      <c r="T772" s="22"/>
      <c r="U772" s="22"/>
      <c r="V772" s="22"/>
      <c r="W772" s="22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  <c r="S773" s="22"/>
      <c r="T773" s="22"/>
      <c r="U773" s="22"/>
      <c r="V773" s="22"/>
      <c r="W773" s="22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  <c r="S774" s="22"/>
      <c r="T774" s="22"/>
      <c r="U774" s="22"/>
      <c r="V774" s="22"/>
      <c r="W774" s="22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  <c r="S775" s="22"/>
      <c r="T775" s="22"/>
      <c r="U775" s="22"/>
      <c r="V775" s="22"/>
      <c r="W775" s="22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  <c r="S776" s="22"/>
      <c r="T776" s="22"/>
      <c r="U776" s="22"/>
      <c r="V776" s="22"/>
      <c r="W776" s="22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  <c r="S777" s="22"/>
      <c r="T777" s="22"/>
      <c r="U777" s="22"/>
      <c r="V777" s="22"/>
      <c r="W777" s="22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  <c r="S778" s="22"/>
      <c r="T778" s="22"/>
      <c r="U778" s="22"/>
      <c r="V778" s="22"/>
      <c r="W778" s="22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  <c r="S779" s="22"/>
      <c r="T779" s="22"/>
      <c r="U779" s="22"/>
      <c r="V779" s="22"/>
      <c r="W779" s="22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  <c r="S780" s="22"/>
      <c r="T780" s="22"/>
      <c r="U780" s="22"/>
      <c r="V780" s="22"/>
      <c r="W780" s="22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  <c r="S781" s="22"/>
      <c r="T781" s="22"/>
      <c r="U781" s="22"/>
      <c r="V781" s="22"/>
      <c r="W781" s="22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  <c r="S782" s="22"/>
      <c r="T782" s="22"/>
      <c r="U782" s="22"/>
      <c r="V782" s="22"/>
      <c r="W782" s="22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  <c r="S783" s="22"/>
      <c r="T783" s="22"/>
      <c r="U783" s="22"/>
      <c r="V783" s="22"/>
      <c r="W783" s="22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  <c r="S784" s="22"/>
      <c r="T784" s="22"/>
      <c r="U784" s="22"/>
      <c r="V784" s="22"/>
      <c r="W784" s="22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  <c r="S785" s="22"/>
      <c r="T785" s="22"/>
      <c r="U785" s="22"/>
      <c r="V785" s="22"/>
      <c r="W785" s="22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  <c r="S786" s="22"/>
      <c r="T786" s="22"/>
      <c r="U786" s="22"/>
      <c r="V786" s="22"/>
      <c r="W786" s="22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  <c r="S787" s="22"/>
      <c r="T787" s="22"/>
      <c r="U787" s="22"/>
      <c r="V787" s="22"/>
      <c r="W787" s="22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  <c r="S788" s="22"/>
      <c r="T788" s="22"/>
      <c r="U788" s="22"/>
      <c r="V788" s="22"/>
      <c r="W788" s="22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  <c r="S789" s="22"/>
      <c r="T789" s="22"/>
      <c r="U789" s="22"/>
      <c r="V789" s="22"/>
      <c r="W789" s="22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  <c r="S790" s="22"/>
      <c r="T790" s="22"/>
      <c r="U790" s="22"/>
      <c r="V790" s="22"/>
      <c r="W790" s="22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  <c r="S791" s="22"/>
      <c r="T791" s="22"/>
      <c r="U791" s="22"/>
      <c r="V791" s="22"/>
      <c r="W791" s="22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  <c r="S792" s="22"/>
      <c r="T792" s="22"/>
      <c r="U792" s="22"/>
      <c r="V792" s="22"/>
      <c r="W792" s="22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  <c r="S793" s="22"/>
      <c r="T793" s="22"/>
      <c r="U793" s="22"/>
      <c r="V793" s="22"/>
      <c r="W793" s="22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  <c r="S794" s="22"/>
      <c r="T794" s="22"/>
      <c r="U794" s="22"/>
      <c r="V794" s="22"/>
      <c r="W794" s="22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  <c r="S795" s="22"/>
      <c r="T795" s="22"/>
      <c r="U795" s="22"/>
      <c r="V795" s="22"/>
      <c r="W795" s="22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  <c r="S796" s="22"/>
      <c r="T796" s="22"/>
      <c r="U796" s="22"/>
      <c r="V796" s="22"/>
      <c r="W796" s="22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  <c r="S797" s="22"/>
      <c r="T797" s="22"/>
      <c r="U797" s="22"/>
      <c r="V797" s="22"/>
      <c r="W797" s="22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  <c r="S798" s="22"/>
      <c r="T798" s="22"/>
      <c r="U798" s="22"/>
      <c r="V798" s="22"/>
      <c r="W798" s="22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  <c r="S799" s="22"/>
      <c r="T799" s="22"/>
      <c r="U799" s="22"/>
      <c r="V799" s="22"/>
      <c r="W799" s="22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  <c r="S800" s="22"/>
      <c r="T800" s="22"/>
      <c r="U800" s="22"/>
      <c r="V800" s="22"/>
      <c r="W800" s="22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  <c r="S801" s="22"/>
      <c r="T801" s="22"/>
      <c r="U801" s="22"/>
      <c r="V801" s="22"/>
      <c r="W801" s="22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  <c r="S802" s="22"/>
      <c r="T802" s="22"/>
      <c r="U802" s="22"/>
      <c r="V802" s="22"/>
      <c r="W802" s="22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  <c r="S803" s="22"/>
      <c r="T803" s="22"/>
      <c r="U803" s="22"/>
      <c r="V803" s="22"/>
      <c r="W803" s="22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  <c r="S804" s="22"/>
      <c r="T804" s="22"/>
      <c r="U804" s="22"/>
      <c r="V804" s="22"/>
      <c r="W804" s="22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  <c r="S805" s="22"/>
      <c r="T805" s="22"/>
      <c r="U805" s="22"/>
      <c r="V805" s="22"/>
      <c r="W805" s="22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  <c r="S806" s="22"/>
      <c r="T806" s="22"/>
      <c r="U806" s="22"/>
      <c r="V806" s="22"/>
      <c r="W806" s="22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  <c r="S807" s="22"/>
      <c r="T807" s="22"/>
      <c r="U807" s="22"/>
      <c r="V807" s="22"/>
      <c r="W807" s="22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  <c r="S808" s="22"/>
      <c r="T808" s="22"/>
      <c r="U808" s="22"/>
      <c r="V808" s="22"/>
      <c r="W808" s="22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  <c r="S809" s="22"/>
      <c r="T809" s="22"/>
      <c r="U809" s="22"/>
      <c r="V809" s="22"/>
      <c r="W809" s="22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  <c r="S810" s="22"/>
      <c r="T810" s="22"/>
      <c r="U810" s="22"/>
      <c r="V810" s="22"/>
      <c r="W810" s="22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  <c r="S811" s="22"/>
      <c r="T811" s="22"/>
      <c r="U811" s="22"/>
      <c r="V811" s="22"/>
      <c r="W811" s="22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  <c r="S812" s="22"/>
      <c r="T812" s="22"/>
      <c r="U812" s="22"/>
      <c r="V812" s="22"/>
      <c r="W812" s="22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  <c r="S813" s="22"/>
      <c r="T813" s="22"/>
      <c r="U813" s="22"/>
      <c r="V813" s="22"/>
      <c r="W813" s="22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  <c r="S814" s="22"/>
      <c r="T814" s="22"/>
      <c r="U814" s="22"/>
      <c r="V814" s="22"/>
      <c r="W814" s="22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  <c r="S815" s="22"/>
      <c r="T815" s="22"/>
      <c r="U815" s="22"/>
      <c r="V815" s="22"/>
      <c r="W815" s="22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  <c r="S816" s="22"/>
      <c r="T816" s="22"/>
      <c r="U816" s="22"/>
      <c r="V816" s="22"/>
      <c r="W816" s="22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  <c r="S817" s="22"/>
      <c r="T817" s="22"/>
      <c r="U817" s="22"/>
      <c r="V817" s="22"/>
      <c r="W817" s="22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  <c r="S818" s="22"/>
      <c r="T818" s="22"/>
      <c r="U818" s="22"/>
      <c r="V818" s="22"/>
      <c r="W818" s="22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  <c r="S819" s="22"/>
      <c r="T819" s="22"/>
      <c r="U819" s="22"/>
      <c r="V819" s="22"/>
      <c r="W819" s="22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  <c r="S820" s="22"/>
      <c r="T820" s="22"/>
      <c r="U820" s="22"/>
      <c r="V820" s="22"/>
      <c r="W820" s="22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  <c r="S821" s="22"/>
      <c r="T821" s="22"/>
      <c r="U821" s="22"/>
      <c r="V821" s="22"/>
      <c r="W821" s="22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  <c r="S822" s="22"/>
      <c r="T822" s="22"/>
      <c r="U822" s="22"/>
      <c r="V822" s="22"/>
      <c r="W822" s="22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  <c r="S823" s="22"/>
      <c r="T823" s="22"/>
      <c r="U823" s="22"/>
      <c r="V823" s="22"/>
      <c r="W823" s="22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  <c r="S824" s="22"/>
      <c r="T824" s="22"/>
      <c r="U824" s="22"/>
      <c r="V824" s="22"/>
      <c r="W824" s="22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  <c r="S825" s="22"/>
      <c r="T825" s="22"/>
      <c r="U825" s="22"/>
      <c r="V825" s="22"/>
      <c r="W825" s="22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  <c r="S826" s="22"/>
      <c r="T826" s="22"/>
      <c r="U826" s="22"/>
      <c r="V826" s="22"/>
      <c r="W826" s="22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  <c r="S827" s="22"/>
      <c r="T827" s="22"/>
      <c r="U827" s="22"/>
      <c r="V827" s="22"/>
      <c r="W827" s="22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  <c r="S828" s="22"/>
      <c r="T828" s="22"/>
      <c r="U828" s="22"/>
      <c r="V828" s="22"/>
      <c r="W828" s="22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  <c r="S829" s="22"/>
      <c r="T829" s="22"/>
      <c r="U829" s="22"/>
      <c r="V829" s="22"/>
      <c r="W829" s="22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  <c r="S830" s="22"/>
      <c r="T830" s="22"/>
      <c r="U830" s="22"/>
      <c r="V830" s="22"/>
      <c r="W830" s="22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  <c r="S831" s="22"/>
      <c r="T831" s="22"/>
      <c r="U831" s="22"/>
      <c r="V831" s="22"/>
      <c r="W831" s="22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  <c r="S832" s="22"/>
      <c r="T832" s="22"/>
      <c r="U832" s="22"/>
      <c r="V832" s="22"/>
      <c r="W832" s="22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  <c r="S833" s="22"/>
      <c r="T833" s="22"/>
      <c r="U833" s="22"/>
      <c r="V833" s="22"/>
      <c r="W833" s="22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  <c r="S834" s="22"/>
      <c r="T834" s="22"/>
      <c r="U834" s="22"/>
      <c r="V834" s="22"/>
      <c r="W834" s="22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  <c r="S835" s="22"/>
      <c r="T835" s="22"/>
      <c r="U835" s="22"/>
      <c r="V835" s="22"/>
      <c r="W835" s="22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  <c r="S836" s="22"/>
      <c r="T836" s="22"/>
      <c r="U836" s="22"/>
      <c r="V836" s="22"/>
      <c r="W836" s="22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  <c r="S837" s="22"/>
      <c r="T837" s="22"/>
      <c r="U837" s="22"/>
      <c r="V837" s="22"/>
      <c r="W837" s="22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  <c r="S838" s="22"/>
      <c r="T838" s="22"/>
      <c r="U838" s="22"/>
      <c r="V838" s="22"/>
      <c r="W838" s="22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  <c r="S839" s="22"/>
      <c r="T839" s="22"/>
      <c r="U839" s="22"/>
      <c r="V839" s="22"/>
      <c r="W839" s="22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  <c r="S840" s="22"/>
      <c r="T840" s="22"/>
      <c r="U840" s="22"/>
      <c r="V840" s="22"/>
      <c r="W840" s="22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  <c r="S841" s="22"/>
      <c r="T841" s="22"/>
      <c r="U841" s="22"/>
      <c r="V841" s="22"/>
      <c r="W841" s="22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  <c r="S842" s="22"/>
      <c r="T842" s="22"/>
      <c r="U842" s="22"/>
      <c r="V842" s="22"/>
      <c r="W842" s="22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  <c r="S843" s="22"/>
      <c r="T843" s="22"/>
      <c r="U843" s="22"/>
      <c r="V843" s="22"/>
      <c r="W843" s="22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  <c r="S844" s="22"/>
      <c r="T844" s="22"/>
      <c r="U844" s="22"/>
      <c r="V844" s="22"/>
      <c r="W844" s="22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  <c r="S845" s="22"/>
      <c r="T845" s="22"/>
      <c r="U845" s="22"/>
      <c r="V845" s="22"/>
      <c r="W845" s="22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  <c r="S846" s="22"/>
      <c r="T846" s="22"/>
      <c r="U846" s="22"/>
      <c r="V846" s="22"/>
      <c r="W846" s="22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  <c r="S847" s="22"/>
      <c r="T847" s="22"/>
      <c r="U847" s="22"/>
      <c r="V847" s="22"/>
      <c r="W847" s="22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  <c r="S848" s="22"/>
      <c r="T848" s="22"/>
      <c r="U848" s="22"/>
      <c r="V848" s="22"/>
      <c r="W848" s="22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  <c r="S849" s="22"/>
      <c r="T849" s="22"/>
      <c r="U849" s="22"/>
      <c r="V849" s="22"/>
      <c r="W849" s="22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  <c r="S850" s="22"/>
      <c r="T850" s="22"/>
      <c r="U850" s="22"/>
      <c r="V850" s="22"/>
      <c r="W850" s="22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  <c r="S851" s="22"/>
      <c r="T851" s="22"/>
      <c r="U851" s="22"/>
      <c r="V851" s="22"/>
      <c r="W851" s="22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  <c r="S852" s="22"/>
      <c r="T852" s="22"/>
      <c r="U852" s="22"/>
      <c r="V852" s="22"/>
      <c r="W852" s="22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  <c r="S853" s="22"/>
      <c r="T853" s="22"/>
      <c r="U853" s="22"/>
      <c r="V853" s="22"/>
      <c r="W853" s="22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  <c r="S854" s="22"/>
      <c r="T854" s="22"/>
      <c r="U854" s="22"/>
      <c r="V854" s="22"/>
      <c r="W854" s="22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  <c r="S855" s="22"/>
      <c r="T855" s="22"/>
      <c r="U855" s="22"/>
      <c r="V855" s="22"/>
      <c r="W855" s="22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  <c r="S856" s="22"/>
      <c r="T856" s="22"/>
      <c r="U856" s="22"/>
      <c r="V856" s="22"/>
      <c r="W856" s="22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  <c r="S857" s="22"/>
      <c r="T857" s="22"/>
      <c r="U857" s="22"/>
      <c r="V857" s="22"/>
      <c r="W857" s="22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  <c r="S858" s="22"/>
      <c r="T858" s="22"/>
      <c r="U858" s="22"/>
      <c r="V858" s="22"/>
      <c r="W858" s="22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  <c r="S859" s="22"/>
      <c r="T859" s="22"/>
      <c r="U859" s="22"/>
      <c r="V859" s="22"/>
      <c r="W859" s="22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  <c r="S860" s="22"/>
      <c r="T860" s="22"/>
      <c r="U860" s="22"/>
      <c r="V860" s="22"/>
      <c r="W860" s="22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  <c r="S861" s="22"/>
      <c r="T861" s="22"/>
      <c r="U861" s="22"/>
      <c r="V861" s="22"/>
      <c r="W861" s="22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  <c r="S862" s="22"/>
      <c r="T862" s="22"/>
      <c r="U862" s="22"/>
      <c r="V862" s="22"/>
      <c r="W862" s="22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  <c r="S863" s="22"/>
      <c r="T863" s="22"/>
      <c r="U863" s="22"/>
      <c r="V863" s="22"/>
      <c r="W863" s="22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  <c r="S864" s="22"/>
      <c r="T864" s="22"/>
      <c r="U864" s="22"/>
      <c r="V864" s="22"/>
      <c r="W864" s="22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  <c r="S865" s="22"/>
      <c r="T865" s="22"/>
      <c r="U865" s="22"/>
      <c r="V865" s="22"/>
      <c r="W865" s="22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  <c r="S866" s="22"/>
      <c r="T866" s="22"/>
      <c r="U866" s="22"/>
      <c r="V866" s="22"/>
      <c r="W866" s="22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  <c r="S867" s="22"/>
      <c r="T867" s="22"/>
      <c r="U867" s="22"/>
      <c r="V867" s="22"/>
      <c r="W867" s="22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  <c r="S868" s="22"/>
      <c r="T868" s="22"/>
      <c r="U868" s="22"/>
      <c r="V868" s="22"/>
      <c r="W868" s="22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  <c r="S869" s="22"/>
      <c r="T869" s="22"/>
      <c r="U869" s="22"/>
      <c r="V869" s="22"/>
      <c r="W869" s="22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  <c r="S870" s="22"/>
      <c r="T870" s="22"/>
      <c r="U870" s="22"/>
      <c r="V870" s="22"/>
      <c r="W870" s="22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  <c r="S871" s="22"/>
      <c r="T871" s="22"/>
      <c r="U871" s="22"/>
      <c r="V871" s="22"/>
      <c r="W871" s="22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  <c r="S872" s="22"/>
      <c r="T872" s="22"/>
      <c r="U872" s="22"/>
      <c r="V872" s="22"/>
      <c r="W872" s="22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  <c r="S873" s="22"/>
      <c r="T873" s="22"/>
      <c r="U873" s="22"/>
      <c r="V873" s="22"/>
      <c r="W873" s="22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  <c r="S874" s="22"/>
      <c r="T874" s="22"/>
      <c r="U874" s="22"/>
      <c r="V874" s="22"/>
      <c r="W874" s="22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  <c r="S875" s="22"/>
      <c r="T875" s="22"/>
      <c r="U875" s="22"/>
      <c r="V875" s="22"/>
      <c r="W875" s="22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  <c r="S876" s="22"/>
      <c r="T876" s="22"/>
      <c r="U876" s="22"/>
      <c r="V876" s="22"/>
      <c r="W876" s="22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  <c r="S877" s="22"/>
      <c r="T877" s="22"/>
      <c r="U877" s="22"/>
      <c r="V877" s="22"/>
      <c r="W877" s="22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  <c r="S878" s="22"/>
      <c r="T878" s="22"/>
      <c r="U878" s="22"/>
      <c r="V878" s="22"/>
      <c r="W878" s="22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  <c r="S879" s="22"/>
      <c r="T879" s="22"/>
      <c r="U879" s="22"/>
      <c r="V879" s="22"/>
      <c r="W879" s="22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  <c r="S880" s="22"/>
      <c r="T880" s="22"/>
      <c r="U880" s="22"/>
      <c r="V880" s="22"/>
      <c r="W880" s="22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  <c r="S881" s="22"/>
      <c r="T881" s="22"/>
      <c r="U881" s="22"/>
      <c r="V881" s="22"/>
      <c r="W881" s="22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  <c r="S882" s="22"/>
      <c r="T882" s="22"/>
      <c r="U882" s="22"/>
      <c r="V882" s="22"/>
      <c r="W882" s="22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  <c r="S883" s="22"/>
      <c r="T883" s="22"/>
      <c r="U883" s="22"/>
      <c r="V883" s="22"/>
      <c r="W883" s="22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  <c r="S884" s="22"/>
      <c r="T884" s="22"/>
      <c r="U884" s="22"/>
      <c r="V884" s="22"/>
      <c r="W884" s="22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  <c r="S885" s="22"/>
      <c r="T885" s="22"/>
      <c r="U885" s="22"/>
      <c r="V885" s="22"/>
      <c r="W885" s="22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  <c r="S886" s="22"/>
      <c r="T886" s="22"/>
      <c r="U886" s="22"/>
      <c r="V886" s="22"/>
      <c r="W886" s="22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  <c r="S887" s="22"/>
      <c r="T887" s="22"/>
      <c r="U887" s="22"/>
      <c r="V887" s="22"/>
      <c r="W887" s="22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  <c r="S888" s="22"/>
      <c r="T888" s="22"/>
      <c r="U888" s="22"/>
      <c r="V888" s="22"/>
      <c r="W888" s="22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  <c r="S889" s="22"/>
      <c r="T889" s="22"/>
      <c r="U889" s="22"/>
      <c r="V889" s="22"/>
      <c r="W889" s="22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  <c r="S890" s="22"/>
      <c r="T890" s="22"/>
      <c r="U890" s="22"/>
      <c r="V890" s="22"/>
      <c r="W890" s="22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  <c r="S891" s="22"/>
      <c r="T891" s="22"/>
      <c r="U891" s="22"/>
      <c r="V891" s="22"/>
      <c r="W891" s="22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  <c r="S892" s="22"/>
      <c r="T892" s="22"/>
      <c r="U892" s="22"/>
      <c r="V892" s="22"/>
      <c r="W892" s="22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  <c r="S893" s="22"/>
      <c r="T893" s="22"/>
      <c r="U893" s="22"/>
      <c r="V893" s="22"/>
      <c r="W893" s="22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  <c r="S894" s="22"/>
      <c r="T894" s="22"/>
      <c r="U894" s="22"/>
      <c r="V894" s="22"/>
      <c r="W894" s="22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  <c r="S895" s="22"/>
      <c r="T895" s="22"/>
      <c r="U895" s="22"/>
      <c r="V895" s="22"/>
      <c r="W895" s="22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  <c r="S896" s="22"/>
      <c r="T896" s="22"/>
      <c r="U896" s="22"/>
      <c r="V896" s="22"/>
      <c r="W896" s="22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  <c r="S897" s="22"/>
      <c r="T897" s="22"/>
      <c r="U897" s="22"/>
      <c r="V897" s="22"/>
      <c r="W897" s="22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  <c r="S898" s="22"/>
      <c r="T898" s="22"/>
      <c r="U898" s="22"/>
      <c r="V898" s="22"/>
      <c r="W898" s="22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  <c r="S899" s="22"/>
      <c r="T899" s="22"/>
      <c r="U899" s="22"/>
      <c r="V899" s="22"/>
      <c r="W899" s="22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  <c r="S900" s="22"/>
      <c r="T900" s="22"/>
      <c r="U900" s="22"/>
      <c r="V900" s="22"/>
      <c r="W900" s="22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  <c r="S901" s="22"/>
      <c r="T901" s="22"/>
      <c r="U901" s="22"/>
      <c r="V901" s="22"/>
      <c r="W901" s="22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  <c r="S902" s="22"/>
      <c r="T902" s="22"/>
      <c r="U902" s="22"/>
      <c r="V902" s="22"/>
      <c r="W902" s="22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  <c r="S903" s="22"/>
      <c r="T903" s="22"/>
      <c r="U903" s="22"/>
      <c r="V903" s="22"/>
      <c r="W903" s="22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  <c r="S904" s="22"/>
      <c r="T904" s="22"/>
      <c r="U904" s="22"/>
      <c r="V904" s="22"/>
      <c r="W904" s="22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  <c r="S905" s="22"/>
      <c r="T905" s="22"/>
      <c r="U905" s="22"/>
      <c r="V905" s="22"/>
      <c r="W905" s="22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  <c r="S906" s="22"/>
      <c r="T906" s="22"/>
      <c r="U906" s="22"/>
      <c r="V906" s="22"/>
      <c r="W906" s="22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  <c r="S907" s="22"/>
      <c r="T907" s="22"/>
      <c r="U907" s="22"/>
      <c r="V907" s="22"/>
      <c r="W907" s="22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  <c r="S908" s="22"/>
      <c r="T908" s="22"/>
      <c r="U908" s="22"/>
      <c r="V908" s="22"/>
      <c r="W908" s="22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  <c r="S909" s="22"/>
      <c r="T909" s="22"/>
      <c r="U909" s="22"/>
      <c r="V909" s="22"/>
      <c r="W909" s="22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  <c r="S910" s="22"/>
      <c r="T910" s="22"/>
      <c r="U910" s="22"/>
      <c r="V910" s="22"/>
      <c r="W910" s="22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  <c r="S911" s="22"/>
      <c r="T911" s="22"/>
      <c r="U911" s="22"/>
      <c r="V911" s="22"/>
      <c r="W911" s="22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  <c r="S912" s="22"/>
      <c r="T912" s="22"/>
      <c r="U912" s="22"/>
      <c r="V912" s="22"/>
      <c r="W912" s="22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  <c r="S913" s="22"/>
      <c r="T913" s="22"/>
      <c r="U913" s="22"/>
      <c r="V913" s="22"/>
      <c r="W913" s="22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  <c r="S914" s="22"/>
      <c r="T914" s="22"/>
      <c r="U914" s="22"/>
      <c r="V914" s="22"/>
      <c r="W914" s="22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  <c r="S915" s="22"/>
      <c r="T915" s="22"/>
      <c r="U915" s="22"/>
      <c r="V915" s="22"/>
      <c r="W915" s="22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  <c r="S916" s="22"/>
      <c r="T916" s="22"/>
      <c r="U916" s="22"/>
      <c r="V916" s="22"/>
      <c r="W916" s="22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  <c r="S917" s="22"/>
      <c r="T917" s="22"/>
      <c r="U917" s="22"/>
      <c r="V917" s="22"/>
      <c r="W917" s="22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  <c r="S918" s="22"/>
      <c r="T918" s="22"/>
      <c r="U918" s="22"/>
      <c r="V918" s="22"/>
      <c r="W918" s="22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  <c r="S919" s="22"/>
      <c r="T919" s="22"/>
      <c r="U919" s="22"/>
      <c r="V919" s="22"/>
      <c r="W919" s="22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  <c r="S920" s="22"/>
      <c r="T920" s="22"/>
      <c r="U920" s="22"/>
      <c r="V920" s="22"/>
      <c r="W920" s="22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  <c r="S921" s="22"/>
      <c r="T921" s="22"/>
      <c r="U921" s="22"/>
      <c r="V921" s="22"/>
      <c r="W921" s="22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  <c r="S922" s="22"/>
      <c r="T922" s="22"/>
      <c r="U922" s="22"/>
      <c r="V922" s="22"/>
      <c r="W922" s="22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  <c r="S923" s="22"/>
      <c r="T923" s="22"/>
      <c r="U923" s="22"/>
      <c r="V923" s="22"/>
      <c r="W923" s="22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  <c r="S924" s="22"/>
      <c r="T924" s="22"/>
      <c r="U924" s="22"/>
      <c r="V924" s="22"/>
      <c r="W924" s="22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  <c r="S925" s="22"/>
      <c r="T925" s="22"/>
      <c r="U925" s="22"/>
      <c r="V925" s="22"/>
      <c r="W925" s="22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  <c r="S926" s="22"/>
      <c r="T926" s="22"/>
      <c r="U926" s="22"/>
      <c r="V926" s="22"/>
      <c r="W926" s="22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  <c r="S927" s="22"/>
      <c r="T927" s="22"/>
      <c r="U927" s="22"/>
      <c r="V927" s="22"/>
      <c r="W927" s="22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  <c r="S928" s="22"/>
      <c r="T928" s="22"/>
      <c r="U928" s="22"/>
      <c r="V928" s="22"/>
      <c r="W928" s="22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  <c r="S929" s="22"/>
      <c r="T929" s="22"/>
      <c r="U929" s="22"/>
      <c r="V929" s="22"/>
      <c r="W929" s="22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  <c r="S930" s="22"/>
      <c r="T930" s="22"/>
      <c r="U930" s="22"/>
      <c r="V930" s="22"/>
      <c r="W930" s="22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  <c r="S931" s="22"/>
      <c r="T931" s="22"/>
      <c r="U931" s="22"/>
      <c r="V931" s="22"/>
      <c r="W931" s="22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  <c r="S932" s="22"/>
      <c r="T932" s="22"/>
      <c r="U932" s="22"/>
      <c r="V932" s="22"/>
      <c r="W932" s="22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  <c r="S933" s="22"/>
      <c r="T933" s="22"/>
      <c r="U933" s="22"/>
      <c r="V933" s="22"/>
      <c r="W933" s="22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  <c r="S934" s="22"/>
      <c r="T934" s="22"/>
      <c r="U934" s="22"/>
      <c r="V934" s="22"/>
      <c r="W934" s="22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  <c r="S935" s="22"/>
      <c r="T935" s="22"/>
      <c r="U935" s="22"/>
      <c r="V935" s="22"/>
      <c r="W935" s="22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  <c r="S936" s="22"/>
      <c r="T936" s="22"/>
      <c r="U936" s="22"/>
      <c r="V936" s="22"/>
      <c r="W936" s="22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  <c r="S937" s="22"/>
      <c r="T937" s="22"/>
      <c r="U937" s="22"/>
      <c r="V937" s="22"/>
      <c r="W937" s="22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  <c r="S938" s="22"/>
      <c r="T938" s="22"/>
      <c r="U938" s="22"/>
      <c r="V938" s="22"/>
      <c r="W938" s="22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  <c r="S939" s="22"/>
      <c r="T939" s="22"/>
      <c r="U939" s="22"/>
      <c r="V939" s="22"/>
      <c r="W939" s="22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  <c r="S940" s="22"/>
      <c r="T940" s="22"/>
      <c r="U940" s="22"/>
      <c r="V940" s="22"/>
      <c r="W940" s="22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  <c r="S941" s="22"/>
      <c r="T941" s="22"/>
      <c r="U941" s="22"/>
      <c r="V941" s="22"/>
      <c r="W941" s="22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  <c r="S942" s="22"/>
      <c r="T942" s="22"/>
      <c r="U942" s="22"/>
      <c r="V942" s="22"/>
      <c r="W942" s="22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  <c r="S943" s="22"/>
      <c r="T943" s="22"/>
      <c r="U943" s="22"/>
      <c r="V943" s="22"/>
      <c r="W943" s="22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  <c r="S944" s="22"/>
      <c r="T944" s="22"/>
      <c r="U944" s="22"/>
      <c r="V944" s="22"/>
      <c r="W944" s="22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  <c r="S945" s="22"/>
      <c r="T945" s="22"/>
      <c r="U945" s="22"/>
      <c r="V945" s="22"/>
      <c r="W945" s="22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  <c r="S946" s="22"/>
      <c r="T946" s="22"/>
      <c r="U946" s="22"/>
      <c r="V946" s="22"/>
      <c r="W946" s="22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  <c r="S947" s="22"/>
      <c r="T947" s="22"/>
      <c r="U947" s="22"/>
      <c r="V947" s="22"/>
      <c r="W947" s="22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  <c r="S948" s="22"/>
      <c r="T948" s="22"/>
      <c r="U948" s="22"/>
      <c r="V948" s="22"/>
      <c r="W948" s="22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  <c r="S949" s="22"/>
      <c r="T949" s="22"/>
      <c r="U949" s="22"/>
      <c r="V949" s="22"/>
      <c r="W949" s="22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  <c r="S950" s="22"/>
      <c r="T950" s="22"/>
      <c r="U950" s="22"/>
      <c r="V950" s="22"/>
      <c r="W950" s="22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  <c r="S951" s="22"/>
      <c r="T951" s="22"/>
      <c r="U951" s="22"/>
      <c r="V951" s="22"/>
      <c r="W951" s="22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  <c r="S952" s="22"/>
      <c r="T952" s="22"/>
      <c r="U952" s="22"/>
      <c r="V952" s="22"/>
      <c r="W952" s="22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  <c r="S953" s="22"/>
      <c r="T953" s="22"/>
      <c r="U953" s="22"/>
      <c r="V953" s="22"/>
      <c r="W953" s="22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  <c r="S954" s="22"/>
      <c r="T954" s="22"/>
      <c r="U954" s="22"/>
      <c r="V954" s="22"/>
      <c r="W954" s="22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  <c r="S955" s="22"/>
      <c r="T955" s="22"/>
      <c r="U955" s="22"/>
      <c r="V955" s="22"/>
      <c r="W955" s="22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  <c r="S956" s="22"/>
      <c r="T956" s="22"/>
      <c r="U956" s="22"/>
      <c r="V956" s="22"/>
      <c r="W956" s="22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  <c r="S957" s="22"/>
      <c r="T957" s="22"/>
      <c r="U957" s="22"/>
      <c r="V957" s="22"/>
      <c r="W957" s="22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  <c r="S958" s="22"/>
      <c r="T958" s="22"/>
      <c r="U958" s="22"/>
      <c r="V958" s="22"/>
      <c r="W958" s="22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  <c r="S959" s="22"/>
      <c r="T959" s="22"/>
      <c r="U959" s="22"/>
      <c r="V959" s="22"/>
      <c r="W959" s="22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  <c r="S960" s="22"/>
      <c r="T960" s="22"/>
      <c r="U960" s="22"/>
      <c r="V960" s="22"/>
      <c r="W960" s="22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  <c r="S961" s="22"/>
      <c r="T961" s="22"/>
      <c r="U961" s="22"/>
      <c r="V961" s="22"/>
      <c r="W961" s="22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  <c r="S962" s="22"/>
      <c r="T962" s="22"/>
      <c r="U962" s="22"/>
      <c r="V962" s="22"/>
      <c r="W962" s="22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  <c r="S963" s="22"/>
      <c r="T963" s="22"/>
      <c r="U963" s="22"/>
      <c r="V963" s="22"/>
      <c r="W963" s="22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  <c r="S964" s="22"/>
      <c r="T964" s="22"/>
      <c r="U964" s="22"/>
      <c r="V964" s="22"/>
      <c r="W964" s="22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  <c r="S965" s="22"/>
      <c r="T965" s="22"/>
      <c r="U965" s="22"/>
      <c r="V965" s="22"/>
      <c r="W965" s="22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  <c r="S966" s="22"/>
      <c r="T966" s="22"/>
      <c r="U966" s="22"/>
      <c r="V966" s="22"/>
      <c r="W966" s="22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  <c r="S967" s="22"/>
      <c r="T967" s="22"/>
      <c r="U967" s="22"/>
      <c r="V967" s="22"/>
      <c r="W967" s="22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  <c r="S968" s="22"/>
      <c r="T968" s="22"/>
      <c r="U968" s="22"/>
      <c r="V968" s="22"/>
      <c r="W968" s="22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  <c r="S969" s="22"/>
      <c r="T969" s="22"/>
      <c r="U969" s="22"/>
      <c r="V969" s="22"/>
      <c r="W969" s="22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  <c r="S970" s="22"/>
      <c r="T970" s="22"/>
      <c r="U970" s="22"/>
      <c r="V970" s="22"/>
      <c r="W970" s="22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  <c r="S971" s="22"/>
      <c r="T971" s="22"/>
      <c r="U971" s="22"/>
      <c r="V971" s="22"/>
      <c r="W971" s="22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  <c r="S972" s="22"/>
      <c r="T972" s="22"/>
      <c r="U972" s="22"/>
      <c r="V972" s="22"/>
      <c r="W972" s="22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  <c r="S973" s="22"/>
      <c r="T973" s="22"/>
      <c r="U973" s="22"/>
      <c r="V973" s="22"/>
      <c r="W973" s="22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  <c r="S974" s="22"/>
      <c r="T974" s="22"/>
      <c r="U974" s="22"/>
      <c r="V974" s="22"/>
      <c r="W974" s="22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  <c r="S975" s="22"/>
      <c r="T975" s="22"/>
      <c r="U975" s="22"/>
      <c r="V975" s="22"/>
      <c r="W975" s="22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  <c r="S976" s="22"/>
      <c r="T976" s="22"/>
      <c r="U976" s="22"/>
      <c r="V976" s="22"/>
      <c r="W976" s="22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  <c r="S977" s="22"/>
      <c r="T977" s="22"/>
      <c r="U977" s="22"/>
      <c r="V977" s="22"/>
      <c r="W977" s="22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  <c r="S978" s="22"/>
      <c r="T978" s="22"/>
      <c r="U978" s="22"/>
      <c r="V978" s="22"/>
      <c r="W978" s="22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  <c r="S979" s="22"/>
      <c r="T979" s="22"/>
      <c r="U979" s="22"/>
      <c r="V979" s="22"/>
      <c r="W979" s="22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  <c r="S980" s="22"/>
      <c r="T980" s="22"/>
      <c r="U980" s="22"/>
      <c r="V980" s="22"/>
      <c r="W980" s="22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  <c r="S981" s="22"/>
      <c r="T981" s="22"/>
      <c r="U981" s="22"/>
      <c r="V981" s="22"/>
      <c r="W981" s="22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  <c r="S982" s="22"/>
      <c r="T982" s="22"/>
      <c r="U982" s="22"/>
      <c r="V982" s="22"/>
      <c r="W982" s="22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  <c r="S983" s="22"/>
      <c r="T983" s="22"/>
      <c r="U983" s="22"/>
      <c r="V983" s="22"/>
      <c r="W983" s="22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  <c r="S984" s="22"/>
      <c r="T984" s="22"/>
      <c r="U984" s="22"/>
      <c r="V984" s="22"/>
      <c r="W984" s="22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  <c r="S985" s="22"/>
      <c r="T985" s="22"/>
      <c r="U985" s="22"/>
      <c r="V985" s="22"/>
      <c r="W985" s="22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  <c r="S986" s="22"/>
      <c r="T986" s="22"/>
      <c r="U986" s="22"/>
      <c r="V986" s="22"/>
      <c r="W986" s="22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  <c r="S987" s="22"/>
      <c r="T987" s="22"/>
      <c r="U987" s="22"/>
      <c r="V987" s="22"/>
      <c r="W987" s="22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  <c r="S988" s="22"/>
      <c r="T988" s="22"/>
      <c r="U988" s="22"/>
      <c r="V988" s="22"/>
      <c r="W988" s="22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  <c r="S989" s="22"/>
      <c r="T989" s="22"/>
      <c r="U989" s="22"/>
      <c r="V989" s="22"/>
      <c r="W989" s="22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  <c r="S990" s="22"/>
      <c r="T990" s="22"/>
      <c r="U990" s="22"/>
      <c r="V990" s="22"/>
      <c r="W990" s="22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  <c r="S991" s="22"/>
      <c r="T991" s="22"/>
      <c r="U991" s="22"/>
      <c r="V991" s="22"/>
      <c r="W991" s="22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  <c r="S992" s="22"/>
      <c r="T992" s="22"/>
      <c r="U992" s="22"/>
      <c r="V992" s="22"/>
      <c r="W992" s="22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  <c r="S993" s="22"/>
      <c r="T993" s="22"/>
      <c r="U993" s="22"/>
      <c r="V993" s="22"/>
      <c r="W993" s="22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  <c r="S994" s="22"/>
      <c r="T994" s="22"/>
      <c r="U994" s="22"/>
      <c r="V994" s="22"/>
      <c r="W994" s="22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  <c r="S995" s="22"/>
      <c r="T995" s="22"/>
      <c r="U995" s="22"/>
      <c r="V995" s="22"/>
      <c r="W995" s="22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  <c r="S996" s="22"/>
      <c r="T996" s="22"/>
      <c r="U996" s="22"/>
      <c r="V996" s="22"/>
      <c r="W996" s="22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  <c r="S997" s="22"/>
      <c r="T997" s="22"/>
      <c r="U997" s="22"/>
      <c r="V997" s="22"/>
      <c r="W997" s="22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  <c r="S998" s="22"/>
      <c r="T998" s="22"/>
      <c r="U998" s="22"/>
      <c r="V998" s="22"/>
      <c r="W998" s="22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  <c r="S999" s="22"/>
      <c r="T999" s="22"/>
      <c r="U999" s="22"/>
      <c r="V999" s="22"/>
      <c r="W999" s="22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  <c r="S1000" s="22"/>
      <c r="T1000" s="22"/>
      <c r="U1000" s="22"/>
      <c r="V1000" s="22"/>
      <c r="W1000" s="22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  <c r="S1001" s="22"/>
      <c r="T1001" s="22"/>
      <c r="U1001" s="22"/>
      <c r="V1001" s="22"/>
      <c r="W1001" s="22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  <c r="S1002" s="22"/>
      <c r="T1002" s="22"/>
      <c r="U1002" s="22"/>
      <c r="V1002" s="22"/>
      <c r="W1002" s="22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  <c r="S1003" s="22"/>
      <c r="T1003" s="22"/>
      <c r="U1003" s="22"/>
      <c r="V1003" s="22"/>
      <c r="W1003" s="22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  <c r="S1004" s="22"/>
      <c r="T1004" s="22"/>
      <c r="U1004" s="22"/>
      <c r="V1004" s="22"/>
      <c r="W1004" s="22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  <c r="S1005" s="22"/>
      <c r="T1005" s="22"/>
      <c r="U1005" s="22"/>
      <c r="V1005" s="22"/>
      <c r="W1005" s="22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  <c r="S1006" s="22"/>
      <c r="T1006" s="22"/>
      <c r="U1006" s="22"/>
      <c r="V1006" s="22"/>
      <c r="W1006" s="22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  <c r="S1007" s="22"/>
      <c r="T1007" s="22"/>
      <c r="U1007" s="22"/>
      <c r="V1007" s="22"/>
      <c r="W1007" s="22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  <c r="S1008" s="22"/>
      <c r="T1008" s="22"/>
      <c r="U1008" s="22"/>
      <c r="V1008" s="22"/>
      <c r="W1008" s="22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  <c r="S1009" s="22"/>
      <c r="T1009" s="22"/>
      <c r="U1009" s="22"/>
      <c r="V1009" s="22"/>
      <c r="W1009" s="22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  <c r="S1010" s="22"/>
      <c r="T1010" s="22"/>
      <c r="U1010" s="22"/>
      <c r="V1010" s="22"/>
      <c r="W1010" s="22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  <c r="S1011" s="22"/>
      <c r="T1011" s="22"/>
      <c r="U1011" s="22"/>
      <c r="V1011" s="22"/>
      <c r="W1011" s="22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  <c r="S1012" s="22"/>
      <c r="T1012" s="22"/>
      <c r="U1012" s="22"/>
      <c r="V1012" s="22"/>
      <c r="W1012" s="22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  <c r="S1013" s="22"/>
      <c r="T1013" s="22"/>
      <c r="U1013" s="22"/>
      <c r="V1013" s="22"/>
      <c r="W1013" s="22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  <c r="S1014" s="22"/>
      <c r="T1014" s="22"/>
      <c r="U1014" s="22"/>
      <c r="V1014" s="22"/>
      <c r="W1014" s="22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  <c r="S1015" s="22"/>
      <c r="T1015" s="22"/>
      <c r="U1015" s="22"/>
      <c r="V1015" s="22"/>
      <c r="W1015" s="22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  <c r="S1016" s="22"/>
      <c r="T1016" s="22"/>
      <c r="U1016" s="22"/>
      <c r="V1016" s="22"/>
      <c r="W1016" s="22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  <c r="S1017" s="22"/>
      <c r="T1017" s="22"/>
      <c r="U1017" s="22"/>
      <c r="V1017" s="22"/>
      <c r="W1017" s="22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  <c r="S1018" s="22"/>
      <c r="T1018" s="22"/>
      <c r="U1018" s="22"/>
      <c r="V1018" s="22"/>
      <c r="W1018" s="22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  <c r="S1019" s="22"/>
      <c r="T1019" s="22"/>
      <c r="U1019" s="22"/>
      <c r="V1019" s="22"/>
      <c r="W1019" s="22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  <c r="S1020" s="22"/>
      <c r="T1020" s="22"/>
      <c r="U1020" s="22"/>
      <c r="V1020" s="22"/>
      <c r="W1020" s="22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  <c r="S1021" s="22"/>
      <c r="T1021" s="22"/>
      <c r="U1021" s="22"/>
      <c r="V1021" s="22"/>
      <c r="W1021" s="22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  <c r="S1022" s="22"/>
      <c r="T1022" s="22"/>
      <c r="U1022" s="22"/>
      <c r="V1022" s="22"/>
      <c r="W1022" s="22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  <c r="S1023" s="22"/>
      <c r="T1023" s="22"/>
      <c r="U1023" s="22"/>
      <c r="V1023" s="22"/>
      <c r="W1023" s="22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  <c r="S1024" s="22"/>
      <c r="T1024" s="22"/>
      <c r="U1024" s="22"/>
      <c r="V1024" s="22"/>
      <c r="W1024" s="22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  <c r="S1025" s="22"/>
      <c r="T1025" s="22"/>
      <c r="U1025" s="22"/>
      <c r="V1025" s="22"/>
      <c r="W1025" s="22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  <c r="S1026" s="22"/>
      <c r="T1026" s="22"/>
      <c r="U1026" s="22"/>
      <c r="V1026" s="22"/>
      <c r="W1026" s="22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  <c r="S1027" s="22"/>
      <c r="T1027" s="22"/>
      <c r="U1027" s="22"/>
      <c r="V1027" s="22"/>
      <c r="W1027" s="22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  <c r="S1028" s="22"/>
      <c r="T1028" s="22"/>
      <c r="U1028" s="22"/>
      <c r="V1028" s="22"/>
      <c r="W1028" s="22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  <c r="S1029" s="22"/>
      <c r="T1029" s="22"/>
      <c r="U1029" s="22"/>
      <c r="V1029" s="22"/>
      <c r="W1029" s="22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  <c r="S1030" s="22"/>
      <c r="T1030" s="22"/>
      <c r="U1030" s="22"/>
      <c r="V1030" s="22"/>
      <c r="W1030" s="22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  <c r="S1031" s="22"/>
      <c r="T1031" s="22"/>
      <c r="U1031" s="22"/>
      <c r="V1031" s="22"/>
      <c r="W1031" s="22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  <c r="S1032" s="22"/>
      <c r="T1032" s="22"/>
      <c r="U1032" s="22"/>
      <c r="V1032" s="22"/>
      <c r="W1032" s="22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  <c r="S1033" s="22"/>
      <c r="T1033" s="22"/>
      <c r="U1033" s="22"/>
      <c r="V1033" s="22"/>
      <c r="W1033" s="22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  <c r="S1034" s="22"/>
      <c r="T1034" s="22"/>
      <c r="U1034" s="22"/>
      <c r="V1034" s="22"/>
      <c r="W1034" s="22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  <c r="S1035" s="22"/>
      <c r="T1035" s="22"/>
      <c r="U1035" s="22"/>
      <c r="V1035" s="22"/>
      <c r="W1035" s="22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  <c r="S1036" s="22"/>
      <c r="T1036" s="22"/>
      <c r="U1036" s="22"/>
      <c r="V1036" s="22"/>
      <c r="W1036" s="22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  <c r="S1037" s="22"/>
      <c r="T1037" s="22"/>
      <c r="U1037" s="22"/>
      <c r="V1037" s="22"/>
      <c r="W1037" s="22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  <c r="S1038" s="22"/>
      <c r="T1038" s="22"/>
      <c r="U1038" s="22"/>
      <c r="V1038" s="22"/>
      <c r="W1038" s="22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  <c r="S1039" s="22"/>
      <c r="T1039" s="22"/>
      <c r="U1039" s="22"/>
      <c r="V1039" s="22"/>
      <c r="W1039" s="22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  <c r="S1040" s="22"/>
      <c r="T1040" s="22"/>
      <c r="U1040" s="22"/>
      <c r="V1040" s="22"/>
      <c r="W1040" s="22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  <c r="S1041" s="22"/>
      <c r="T1041" s="22"/>
      <c r="U1041" s="22"/>
      <c r="V1041" s="22"/>
      <c r="W1041" s="22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  <c r="S1042" s="22"/>
      <c r="T1042" s="22"/>
      <c r="U1042" s="22"/>
      <c r="V1042" s="22"/>
      <c r="W1042" s="22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  <c r="S1043" s="22"/>
      <c r="T1043" s="22"/>
      <c r="U1043" s="22"/>
      <c r="V1043" s="22"/>
      <c r="W1043" s="22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  <c r="S1044" s="22"/>
      <c r="T1044" s="22"/>
      <c r="U1044" s="22"/>
      <c r="V1044" s="22"/>
      <c r="W1044" s="22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  <c r="S1045" s="22"/>
      <c r="T1045" s="22"/>
      <c r="U1045" s="22"/>
      <c r="V1045" s="22"/>
      <c r="W1045" s="22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  <c r="S1046" s="22"/>
      <c r="T1046" s="22"/>
      <c r="U1046" s="22"/>
      <c r="V1046" s="22"/>
      <c r="W1046" s="22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  <c r="S1047" s="22"/>
      <c r="T1047" s="22"/>
      <c r="U1047" s="22"/>
      <c r="V1047" s="22"/>
      <c r="W1047" s="22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  <c r="S1048" s="22"/>
      <c r="T1048" s="22"/>
      <c r="U1048" s="22"/>
      <c r="V1048" s="22"/>
      <c r="W1048" s="22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  <c r="S1049" s="22"/>
      <c r="T1049" s="22"/>
      <c r="U1049" s="22"/>
      <c r="V1049" s="22"/>
      <c r="W1049" s="22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  <c r="S1050" s="22"/>
      <c r="T1050" s="22"/>
      <c r="U1050" s="22"/>
      <c r="V1050" s="22"/>
      <c r="W1050" s="22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  <c r="S1051" s="22"/>
      <c r="T1051" s="22"/>
      <c r="U1051" s="22"/>
      <c r="V1051" s="22"/>
      <c r="W1051" s="22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  <c r="S1052" s="22"/>
      <c r="T1052" s="22"/>
      <c r="U1052" s="22"/>
      <c r="V1052" s="22"/>
      <c r="W1052" s="22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  <c r="S1053" s="22"/>
      <c r="T1053" s="22"/>
      <c r="U1053" s="22"/>
      <c r="V1053" s="22"/>
      <c r="W1053" s="22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  <c r="S1054" s="22"/>
      <c r="T1054" s="22"/>
      <c r="U1054" s="22"/>
      <c r="V1054" s="22"/>
      <c r="W1054" s="22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  <c r="S1055" s="22"/>
      <c r="T1055" s="22"/>
      <c r="U1055" s="22"/>
      <c r="V1055" s="22"/>
      <c r="W1055" s="22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  <c r="S1056" s="22"/>
      <c r="T1056" s="22"/>
      <c r="U1056" s="22"/>
      <c r="V1056" s="22"/>
      <c r="W1056" s="22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  <c r="S1057" s="22"/>
      <c r="T1057" s="22"/>
      <c r="U1057" s="22"/>
      <c r="V1057" s="22"/>
      <c r="W1057" s="22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  <c r="S1058" s="22"/>
      <c r="T1058" s="22"/>
      <c r="U1058" s="22"/>
      <c r="V1058" s="22"/>
      <c r="W1058" s="22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  <c r="S1059" s="22"/>
      <c r="T1059" s="22"/>
      <c r="U1059" s="22"/>
      <c r="V1059" s="22"/>
      <c r="W1059" s="22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  <c r="S1060" s="22"/>
      <c r="T1060" s="22"/>
      <c r="U1060" s="22"/>
      <c r="V1060" s="22"/>
      <c r="W1060" s="22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  <c r="S1061" s="22"/>
      <c r="T1061" s="22"/>
      <c r="U1061" s="22"/>
      <c r="V1061" s="22"/>
      <c r="W1061" s="22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  <c r="S1062" s="22"/>
      <c r="T1062" s="22"/>
      <c r="U1062" s="22"/>
      <c r="V1062" s="22"/>
      <c r="W1062" s="22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  <c r="S1063" s="22"/>
      <c r="T1063" s="22"/>
      <c r="U1063" s="22"/>
      <c r="V1063" s="22"/>
      <c r="W1063" s="22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  <c r="S1064" s="22"/>
      <c r="T1064" s="22"/>
      <c r="U1064" s="22"/>
      <c r="V1064" s="22"/>
      <c r="W1064" s="22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  <c r="S1065" s="22"/>
      <c r="T1065" s="22"/>
      <c r="U1065" s="22"/>
      <c r="V1065" s="22"/>
      <c r="W1065" s="22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  <c r="S1066" s="22"/>
      <c r="T1066" s="22"/>
      <c r="U1066" s="22"/>
      <c r="V1066" s="22"/>
      <c r="W1066" s="22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  <c r="S1067" s="22"/>
      <c r="T1067" s="22"/>
      <c r="U1067" s="22"/>
      <c r="V1067" s="22"/>
      <c r="W1067" s="22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  <c r="S1068" s="22"/>
      <c r="T1068" s="22"/>
      <c r="U1068" s="22"/>
      <c r="V1068" s="22"/>
      <c r="W1068" s="22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  <c r="S1069" s="22"/>
      <c r="T1069" s="22"/>
      <c r="U1069" s="22"/>
      <c r="V1069" s="22"/>
      <c r="W1069" s="22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  <c r="S1070" s="22"/>
      <c r="T1070" s="22"/>
      <c r="U1070" s="22"/>
      <c r="V1070" s="22"/>
      <c r="W1070" s="22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  <c r="S1071" s="22"/>
      <c r="T1071" s="22"/>
      <c r="U1071" s="22"/>
      <c r="V1071" s="22"/>
      <c r="W1071" s="22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  <c r="S1072" s="22"/>
      <c r="T1072" s="22"/>
      <c r="U1072" s="22"/>
      <c r="V1072" s="22"/>
      <c r="W1072" s="22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  <c r="S1073" s="22"/>
      <c r="T1073" s="22"/>
      <c r="U1073" s="22"/>
      <c r="V1073" s="22"/>
      <c r="W1073" s="22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  <c r="S1074" s="22"/>
      <c r="T1074" s="22"/>
      <c r="U1074" s="22"/>
      <c r="V1074" s="22"/>
      <c r="W1074" s="22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  <c r="S1075" s="22"/>
      <c r="T1075" s="22"/>
      <c r="U1075" s="22"/>
      <c r="V1075" s="22"/>
      <c r="W1075" s="22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  <c r="S1076" s="22"/>
      <c r="T1076" s="22"/>
      <c r="U1076" s="22"/>
      <c r="V1076" s="22"/>
      <c r="W1076" s="22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  <c r="S1077" s="22"/>
      <c r="T1077" s="22"/>
      <c r="U1077" s="22"/>
      <c r="V1077" s="22"/>
      <c r="W1077" s="22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  <c r="S1078" s="22"/>
      <c r="T1078" s="22"/>
      <c r="U1078" s="22"/>
      <c r="V1078" s="22"/>
      <c r="W1078" s="22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  <c r="S1079" s="22"/>
      <c r="T1079" s="22"/>
      <c r="U1079" s="22"/>
      <c r="V1079" s="22"/>
      <c r="W1079" s="22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  <c r="S1080" s="22"/>
      <c r="T1080" s="22"/>
      <c r="U1080" s="22"/>
      <c r="V1080" s="22"/>
      <c r="W1080" s="22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  <c r="S1081" s="22"/>
      <c r="T1081" s="22"/>
      <c r="U1081" s="22"/>
      <c r="V1081" s="22"/>
      <c r="W1081" s="22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  <c r="S1082" s="22"/>
      <c r="T1082" s="22"/>
      <c r="U1082" s="22"/>
      <c r="V1082" s="22"/>
      <c r="W1082" s="22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  <c r="S1083" s="22"/>
      <c r="T1083" s="22"/>
      <c r="U1083" s="22"/>
      <c r="V1083" s="22"/>
      <c r="W1083" s="22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  <c r="S1084" s="22"/>
      <c r="T1084" s="22"/>
      <c r="U1084" s="22"/>
      <c r="V1084" s="22"/>
      <c r="W1084" s="22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  <c r="S1085" s="22"/>
      <c r="T1085" s="22"/>
      <c r="U1085" s="22"/>
      <c r="V1085" s="22"/>
      <c r="W1085" s="22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  <c r="S1086" s="22"/>
      <c r="T1086" s="22"/>
      <c r="U1086" s="22"/>
      <c r="V1086" s="22"/>
      <c r="W1086" s="22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  <c r="S1087" s="22"/>
      <c r="T1087" s="22"/>
      <c r="U1087" s="22"/>
      <c r="V1087" s="22"/>
      <c r="W1087" s="22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  <c r="S1088" s="22"/>
      <c r="T1088" s="22"/>
      <c r="U1088" s="22"/>
      <c r="V1088" s="22"/>
      <c r="W1088" s="22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  <c r="S1089" s="22"/>
      <c r="T1089" s="22"/>
      <c r="U1089" s="22"/>
      <c r="V1089" s="22"/>
      <c r="W1089" s="22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  <c r="S1090" s="22"/>
      <c r="T1090" s="22"/>
      <c r="U1090" s="22"/>
      <c r="V1090" s="22"/>
      <c r="W1090" s="22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  <c r="S1091" s="22"/>
      <c r="T1091" s="22"/>
      <c r="U1091" s="22"/>
      <c r="V1091" s="22"/>
      <c r="W1091" s="22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  <c r="S1092" s="22"/>
      <c r="T1092" s="22"/>
      <c r="U1092" s="22"/>
      <c r="V1092" s="22"/>
      <c r="W1092" s="22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  <c r="S1093" s="22"/>
      <c r="T1093" s="22"/>
      <c r="U1093" s="22"/>
      <c r="V1093" s="22"/>
      <c r="W1093" s="22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  <c r="S1094" s="22"/>
      <c r="T1094" s="22"/>
      <c r="U1094" s="22"/>
      <c r="V1094" s="22"/>
      <c r="W1094" s="22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  <c r="S1095" s="22"/>
      <c r="T1095" s="22"/>
      <c r="U1095" s="22"/>
      <c r="V1095" s="22"/>
      <c r="W1095" s="22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  <c r="S1096" s="22"/>
      <c r="T1096" s="22"/>
      <c r="U1096" s="22"/>
      <c r="V1096" s="22"/>
      <c r="W1096" s="22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  <c r="S1097" s="22"/>
      <c r="T1097" s="22"/>
      <c r="U1097" s="22"/>
      <c r="V1097" s="22"/>
      <c r="W1097" s="22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  <c r="S1098" s="22"/>
      <c r="T1098" s="22"/>
      <c r="U1098" s="22"/>
      <c r="V1098" s="22"/>
      <c r="W1098" s="22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  <c r="S1099" s="22"/>
      <c r="T1099" s="22"/>
      <c r="U1099" s="22"/>
      <c r="V1099" s="22"/>
      <c r="W1099" s="22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  <c r="S1100" s="22"/>
      <c r="T1100" s="22"/>
      <c r="U1100" s="22"/>
      <c r="V1100" s="22"/>
      <c r="W1100" s="22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  <c r="S1101" s="22"/>
      <c r="T1101" s="22"/>
      <c r="U1101" s="22"/>
      <c r="V1101" s="22"/>
      <c r="W1101" s="22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  <c r="S1102" s="22"/>
      <c r="T1102" s="22"/>
      <c r="U1102" s="22"/>
      <c r="V1102" s="22"/>
      <c r="W1102" s="22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  <c r="S1103" s="22"/>
      <c r="T1103" s="22"/>
      <c r="U1103" s="22"/>
      <c r="V1103" s="22"/>
      <c r="W1103" s="22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  <c r="S1104" s="22"/>
      <c r="T1104" s="22"/>
      <c r="U1104" s="22"/>
      <c r="V1104" s="22"/>
      <c r="W1104" s="22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  <c r="S1105" s="22"/>
      <c r="T1105" s="22"/>
      <c r="U1105" s="22"/>
      <c r="V1105" s="22"/>
      <c r="W1105" s="22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  <c r="S1106" s="22"/>
      <c r="T1106" s="22"/>
      <c r="U1106" s="22"/>
      <c r="V1106" s="22"/>
      <c r="W1106" s="22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  <c r="S1107" s="22"/>
      <c r="T1107" s="22"/>
      <c r="U1107" s="22"/>
      <c r="V1107" s="22"/>
      <c r="W1107" s="22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  <c r="S1108" s="22"/>
      <c r="T1108" s="22"/>
      <c r="U1108" s="22"/>
      <c r="V1108" s="22"/>
      <c r="W1108" s="22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  <c r="S1109" s="22"/>
      <c r="T1109" s="22"/>
      <c r="U1109" s="22"/>
      <c r="V1109" s="22"/>
      <c r="W1109" s="22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  <c r="S1110" s="22"/>
      <c r="T1110" s="22"/>
      <c r="U1110" s="22"/>
      <c r="V1110" s="22"/>
      <c r="W1110" s="22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  <c r="S1111" s="22"/>
      <c r="T1111" s="22"/>
      <c r="U1111" s="22"/>
      <c r="V1111" s="22"/>
      <c r="W1111" s="22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  <c r="S1112" s="22"/>
      <c r="T1112" s="22"/>
      <c r="U1112" s="22"/>
      <c r="V1112" s="22"/>
      <c r="W1112" s="22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  <c r="S1113" s="22"/>
      <c r="T1113" s="22"/>
      <c r="U1113" s="22"/>
      <c r="V1113" s="22"/>
      <c r="W1113" s="22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  <c r="S1114" s="22"/>
      <c r="T1114" s="22"/>
      <c r="U1114" s="22"/>
      <c r="V1114" s="22"/>
      <c r="W1114" s="22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  <c r="S1115" s="22"/>
      <c r="T1115" s="22"/>
      <c r="U1115" s="22"/>
      <c r="V1115" s="22"/>
      <c r="W1115" s="22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  <c r="S1116" s="22"/>
      <c r="T1116" s="22"/>
      <c r="U1116" s="22"/>
      <c r="V1116" s="22"/>
      <c r="W1116" s="22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  <c r="S1117" s="22"/>
      <c r="T1117" s="22"/>
      <c r="U1117" s="22"/>
      <c r="V1117" s="22"/>
      <c r="W1117" s="22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  <c r="S1118" s="22"/>
      <c r="T1118" s="22"/>
      <c r="U1118" s="22"/>
      <c r="V1118" s="22"/>
      <c r="W1118" s="22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  <c r="S1119" s="22"/>
      <c r="T1119" s="22"/>
      <c r="U1119" s="22"/>
      <c r="V1119" s="22"/>
      <c r="W1119" s="22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  <c r="S1120" s="22"/>
      <c r="T1120" s="22"/>
      <c r="U1120" s="22"/>
      <c r="V1120" s="22"/>
      <c r="W1120" s="22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  <c r="S1121" s="22"/>
      <c r="T1121" s="22"/>
      <c r="U1121" s="22"/>
      <c r="V1121" s="22"/>
      <c r="W1121" s="22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  <c r="S1122" s="22"/>
      <c r="T1122" s="22"/>
      <c r="U1122" s="22"/>
      <c r="V1122" s="22"/>
      <c r="W1122" s="22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  <c r="S1123" s="22"/>
      <c r="T1123" s="22"/>
      <c r="U1123" s="22"/>
      <c r="V1123" s="22"/>
      <c r="W1123" s="22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  <c r="S1124" s="22"/>
      <c r="T1124" s="22"/>
      <c r="U1124" s="22"/>
      <c r="V1124" s="22"/>
      <c r="W1124" s="22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  <c r="S1125" s="22"/>
      <c r="T1125" s="22"/>
      <c r="U1125" s="22"/>
      <c r="V1125" s="22"/>
      <c r="W1125" s="22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  <c r="S1126" s="22"/>
      <c r="T1126" s="22"/>
      <c r="U1126" s="22"/>
      <c r="V1126" s="22"/>
      <c r="W1126" s="22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  <c r="S1127" s="22"/>
      <c r="T1127" s="22"/>
      <c r="U1127" s="22"/>
      <c r="V1127" s="22"/>
      <c r="W1127" s="22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  <c r="S1128" s="22"/>
      <c r="T1128" s="22"/>
      <c r="U1128" s="22"/>
      <c r="V1128" s="22"/>
      <c r="W1128" s="22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  <c r="S1129" s="22"/>
      <c r="T1129" s="22"/>
      <c r="U1129" s="22"/>
      <c r="V1129" s="22"/>
      <c r="W1129" s="22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  <c r="S1130" s="22"/>
      <c r="T1130" s="22"/>
      <c r="U1130" s="22"/>
      <c r="V1130" s="22"/>
      <c r="W1130" s="22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  <c r="S1131" s="22"/>
      <c r="T1131" s="22"/>
      <c r="U1131" s="22"/>
      <c r="V1131" s="22"/>
      <c r="W1131" s="22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  <c r="S1132" s="22"/>
      <c r="T1132" s="22"/>
      <c r="U1132" s="22"/>
      <c r="V1132" s="22"/>
      <c r="W1132" s="22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  <c r="S1133" s="22"/>
      <c r="T1133" s="22"/>
      <c r="U1133" s="22"/>
      <c r="V1133" s="22"/>
      <c r="W1133" s="22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  <c r="S1134" s="22"/>
      <c r="T1134" s="22"/>
      <c r="U1134" s="22"/>
      <c r="V1134" s="22"/>
      <c r="W1134" s="22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  <c r="S1135" s="22"/>
      <c r="T1135" s="22"/>
      <c r="U1135" s="22"/>
      <c r="V1135" s="22"/>
      <c r="W1135" s="22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  <c r="S1136" s="22"/>
      <c r="T1136" s="22"/>
      <c r="U1136" s="22"/>
      <c r="V1136" s="22"/>
      <c r="W1136" s="22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  <c r="S1137" s="22"/>
      <c r="T1137" s="22"/>
      <c r="U1137" s="22"/>
      <c r="V1137" s="22"/>
      <c r="W1137" s="22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  <c r="S1138" s="22"/>
      <c r="T1138" s="22"/>
      <c r="U1138" s="22"/>
      <c r="V1138" s="22"/>
      <c r="W1138" s="22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  <c r="S1139" s="22"/>
      <c r="T1139" s="22"/>
      <c r="U1139" s="22"/>
      <c r="V1139" s="22"/>
      <c r="W1139" s="22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  <c r="S1140" s="22"/>
      <c r="T1140" s="22"/>
      <c r="U1140" s="22"/>
      <c r="V1140" s="22"/>
      <c r="W1140" s="22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  <c r="S1141" s="22"/>
      <c r="T1141" s="22"/>
      <c r="U1141" s="22"/>
      <c r="V1141" s="22"/>
      <c r="W1141" s="22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  <c r="S1142" s="22"/>
      <c r="T1142" s="22"/>
      <c r="U1142" s="22"/>
      <c r="V1142" s="22"/>
      <c r="W1142" s="22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  <c r="S1143" s="22"/>
      <c r="T1143" s="22"/>
      <c r="U1143" s="22"/>
      <c r="V1143" s="22"/>
      <c r="W1143" s="22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  <c r="S1144" s="22"/>
      <c r="T1144" s="22"/>
      <c r="U1144" s="22"/>
      <c r="V1144" s="22"/>
      <c r="W1144" s="22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  <c r="S1145" s="22"/>
      <c r="T1145" s="22"/>
      <c r="U1145" s="22"/>
      <c r="V1145" s="22"/>
      <c r="W1145" s="22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  <c r="S1146" s="22"/>
      <c r="T1146" s="22"/>
      <c r="U1146" s="22"/>
      <c r="V1146" s="22"/>
      <c r="W1146" s="22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  <c r="S1147" s="22"/>
      <c r="T1147" s="22"/>
      <c r="U1147" s="22"/>
      <c r="V1147" s="22"/>
      <c r="W1147" s="22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  <c r="S1148" s="22"/>
      <c r="T1148" s="22"/>
      <c r="U1148" s="22"/>
      <c r="V1148" s="22"/>
      <c r="W1148" s="22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  <c r="S1149" s="22"/>
      <c r="T1149" s="22"/>
      <c r="U1149" s="22"/>
      <c r="V1149" s="22"/>
      <c r="W1149" s="22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  <c r="S1150" s="22"/>
      <c r="T1150" s="22"/>
      <c r="U1150" s="22"/>
      <c r="V1150" s="22"/>
      <c r="W1150" s="22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  <c r="S1151" s="22"/>
      <c r="T1151" s="22"/>
      <c r="U1151" s="22"/>
      <c r="V1151" s="22"/>
      <c r="W1151" s="22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  <c r="S1152" s="22"/>
      <c r="T1152" s="22"/>
      <c r="U1152" s="22"/>
      <c r="V1152" s="22"/>
      <c r="W1152" s="22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  <c r="S1153" s="22"/>
      <c r="T1153" s="22"/>
      <c r="U1153" s="22"/>
      <c r="V1153" s="22"/>
      <c r="W1153" s="22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  <c r="S1154" s="22"/>
      <c r="T1154" s="22"/>
      <c r="U1154" s="22"/>
      <c r="V1154" s="22"/>
      <c r="W1154" s="22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  <c r="S1155" s="22"/>
      <c r="T1155" s="22"/>
      <c r="U1155" s="22"/>
      <c r="V1155" s="22"/>
      <c r="W1155" s="22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  <c r="S1156" s="22"/>
      <c r="T1156" s="22"/>
      <c r="U1156" s="22"/>
      <c r="V1156" s="22"/>
      <c r="W1156" s="22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  <c r="S1157" s="22"/>
      <c r="T1157" s="22"/>
      <c r="U1157" s="22"/>
      <c r="V1157" s="22"/>
      <c r="W1157" s="22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  <c r="S1158" s="22"/>
      <c r="T1158" s="22"/>
      <c r="U1158" s="22"/>
      <c r="V1158" s="22"/>
      <c r="W1158" s="22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  <c r="S1159" s="22"/>
      <c r="T1159" s="22"/>
      <c r="U1159" s="22"/>
      <c r="V1159" s="22"/>
      <c r="W1159" s="22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  <c r="S1160" s="22"/>
      <c r="T1160" s="22"/>
      <c r="U1160" s="22"/>
      <c r="V1160" s="22"/>
      <c r="W1160" s="22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  <c r="S1161" s="22"/>
      <c r="T1161" s="22"/>
      <c r="U1161" s="22"/>
      <c r="V1161" s="22"/>
      <c r="W1161" s="22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  <c r="S1162" s="22"/>
      <c r="T1162" s="22"/>
      <c r="U1162" s="22"/>
      <c r="V1162" s="22"/>
      <c r="W1162" s="22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  <c r="S1163" s="22"/>
      <c r="T1163" s="22"/>
      <c r="U1163" s="22"/>
      <c r="V1163" s="22"/>
      <c r="W1163" s="22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  <c r="S1164" s="22"/>
      <c r="T1164" s="22"/>
      <c r="U1164" s="22"/>
      <c r="V1164" s="22"/>
      <c r="W1164" s="22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  <c r="S1165" s="22"/>
      <c r="T1165" s="22"/>
      <c r="U1165" s="22"/>
      <c r="V1165" s="22"/>
      <c r="W1165" s="22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  <c r="S1166" s="22"/>
      <c r="T1166" s="22"/>
      <c r="U1166" s="22"/>
      <c r="V1166" s="22"/>
      <c r="W1166" s="22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  <c r="S1167" s="22"/>
      <c r="T1167" s="22"/>
      <c r="U1167" s="22"/>
      <c r="V1167" s="22"/>
      <c r="W1167" s="22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  <c r="S1168" s="22"/>
      <c r="T1168" s="22"/>
      <c r="U1168" s="22"/>
      <c r="V1168" s="22"/>
      <c r="W1168" s="22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  <c r="S1169" s="22"/>
      <c r="T1169" s="22"/>
      <c r="U1169" s="22"/>
      <c r="V1169" s="22"/>
      <c r="W1169" s="22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  <c r="S1170" s="22"/>
      <c r="T1170" s="22"/>
      <c r="U1170" s="22"/>
      <c r="V1170" s="22"/>
      <c r="W1170" s="22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  <c r="S1171" s="22"/>
      <c r="T1171" s="22"/>
      <c r="U1171" s="22"/>
      <c r="V1171" s="22"/>
      <c r="W1171" s="22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  <c r="S1172" s="22"/>
      <c r="T1172" s="22"/>
      <c r="U1172" s="22"/>
      <c r="V1172" s="22"/>
      <c r="W1172" s="22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  <c r="S1173" s="22"/>
      <c r="T1173" s="22"/>
      <c r="U1173" s="22"/>
      <c r="V1173" s="22"/>
      <c r="W1173" s="22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  <c r="S1174" s="22"/>
      <c r="T1174" s="22"/>
      <c r="U1174" s="22"/>
      <c r="V1174" s="22"/>
      <c r="W1174" s="22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  <c r="S1175" s="22"/>
      <c r="T1175" s="22"/>
      <c r="U1175" s="22"/>
      <c r="V1175" s="22"/>
      <c r="W1175" s="22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  <c r="S1176" s="22"/>
      <c r="T1176" s="22"/>
      <c r="U1176" s="22"/>
      <c r="V1176" s="22"/>
      <c r="W1176" s="22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  <c r="S1177" s="22"/>
      <c r="T1177" s="22"/>
      <c r="U1177" s="22"/>
      <c r="V1177" s="22"/>
      <c r="W1177" s="22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  <c r="S1178" s="22"/>
      <c r="T1178" s="22"/>
      <c r="U1178" s="22"/>
      <c r="V1178" s="22"/>
      <c r="W1178" s="22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  <c r="S1179" s="22"/>
      <c r="T1179" s="22"/>
      <c r="U1179" s="22"/>
      <c r="V1179" s="22"/>
      <c r="W1179" s="22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  <c r="S1180" s="22"/>
      <c r="T1180" s="22"/>
      <c r="U1180" s="22"/>
      <c r="V1180" s="22"/>
      <c r="W1180" s="22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  <c r="S1181" s="22"/>
      <c r="T1181" s="22"/>
      <c r="U1181" s="22"/>
      <c r="V1181" s="22"/>
      <c r="W1181" s="22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  <c r="S1182" s="22"/>
      <c r="T1182" s="22"/>
      <c r="U1182" s="22"/>
      <c r="V1182" s="22"/>
      <c r="W1182" s="22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  <c r="S1183" s="22"/>
      <c r="T1183" s="22"/>
      <c r="U1183" s="22"/>
      <c r="V1183" s="22"/>
      <c r="W1183" s="22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  <c r="S1184" s="22"/>
      <c r="T1184" s="22"/>
      <c r="U1184" s="22"/>
      <c r="V1184" s="22"/>
      <c r="W1184" s="22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  <c r="S1185" s="22"/>
      <c r="T1185" s="22"/>
      <c r="U1185" s="22"/>
      <c r="V1185" s="22"/>
      <c r="W1185" s="22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  <c r="S1186" s="22"/>
      <c r="T1186" s="22"/>
      <c r="U1186" s="22"/>
      <c r="V1186" s="22"/>
      <c r="W1186" s="22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  <c r="S1187" s="22"/>
      <c r="T1187" s="22"/>
      <c r="U1187" s="22"/>
      <c r="V1187" s="22"/>
      <c r="W1187" s="22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  <c r="S1188" s="22"/>
      <c r="T1188" s="22"/>
      <c r="U1188" s="22"/>
      <c r="V1188" s="22"/>
      <c r="W1188" s="22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  <c r="S1189" s="22"/>
      <c r="T1189" s="22"/>
      <c r="U1189" s="22"/>
      <c r="V1189" s="22"/>
      <c r="W1189" s="22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  <c r="S1190" s="22"/>
      <c r="T1190" s="22"/>
      <c r="U1190" s="22"/>
      <c r="V1190" s="22"/>
      <c r="W1190" s="22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  <c r="S1191" s="22"/>
      <c r="T1191" s="22"/>
      <c r="U1191" s="22"/>
      <c r="V1191" s="22"/>
      <c r="W1191" s="22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  <c r="S1192" s="22"/>
      <c r="T1192" s="22"/>
      <c r="U1192" s="22"/>
      <c r="V1192" s="22"/>
      <c r="W1192" s="22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  <c r="S1193" s="22"/>
      <c r="T1193" s="22"/>
      <c r="U1193" s="22"/>
      <c r="V1193" s="22"/>
      <c r="W1193" s="22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  <c r="S1194" s="22"/>
      <c r="T1194" s="22"/>
      <c r="U1194" s="22"/>
      <c r="V1194" s="22"/>
      <c r="W1194" s="22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  <c r="S1195" s="22"/>
      <c r="T1195" s="22"/>
      <c r="U1195" s="22"/>
      <c r="V1195" s="22"/>
      <c r="W1195" s="22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  <c r="S1196" s="22"/>
      <c r="T1196" s="22"/>
      <c r="U1196" s="22"/>
      <c r="V1196" s="22"/>
      <c r="W1196" s="22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  <c r="S1197" s="22"/>
      <c r="T1197" s="22"/>
      <c r="U1197" s="22"/>
      <c r="V1197" s="22"/>
      <c r="W1197" s="22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  <c r="S1198" s="22"/>
      <c r="T1198" s="22"/>
      <c r="U1198" s="22"/>
      <c r="V1198" s="22"/>
      <c r="W1198" s="22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  <c r="S1199" s="22"/>
      <c r="T1199" s="22"/>
      <c r="U1199" s="22"/>
      <c r="V1199" s="22"/>
      <c r="W1199" s="22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  <c r="S1200" s="22"/>
      <c r="T1200" s="22"/>
      <c r="U1200" s="22"/>
      <c r="V1200" s="22"/>
      <c r="W1200" s="22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  <c r="S1201" s="22"/>
      <c r="T1201" s="22"/>
      <c r="U1201" s="22"/>
      <c r="V1201" s="22"/>
      <c r="W1201" s="22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  <c r="S1202" s="22"/>
      <c r="T1202" s="22"/>
      <c r="U1202" s="22"/>
      <c r="V1202" s="22"/>
      <c r="W1202" s="22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  <c r="S1203" s="22"/>
      <c r="T1203" s="22"/>
      <c r="U1203" s="22"/>
      <c r="V1203" s="22"/>
      <c r="W1203" s="22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  <c r="S1204" s="22"/>
      <c r="T1204" s="22"/>
      <c r="U1204" s="22"/>
      <c r="V1204" s="22"/>
      <c r="W1204" s="22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  <c r="S1205" s="22"/>
      <c r="T1205" s="22"/>
      <c r="U1205" s="22"/>
      <c r="V1205" s="22"/>
      <c r="W1205" s="22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  <c r="S1206" s="22"/>
      <c r="T1206" s="22"/>
      <c r="U1206" s="22"/>
      <c r="V1206" s="22"/>
      <c r="W1206" s="22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  <c r="S1207" s="22"/>
      <c r="T1207" s="22"/>
      <c r="U1207" s="22"/>
      <c r="V1207" s="22"/>
      <c r="W1207" s="22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  <c r="S1208" s="22"/>
      <c r="T1208" s="22"/>
      <c r="U1208" s="22"/>
      <c r="V1208" s="22"/>
      <c r="W1208" s="22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  <c r="S1209" s="22"/>
      <c r="T1209" s="22"/>
      <c r="U1209" s="22"/>
      <c r="V1209" s="22"/>
      <c r="W1209" s="22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  <c r="S1210" s="22"/>
      <c r="T1210" s="22"/>
      <c r="U1210" s="22"/>
      <c r="V1210" s="22"/>
      <c r="W1210" s="22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  <c r="S1211" s="22"/>
      <c r="T1211" s="22"/>
      <c r="U1211" s="22"/>
      <c r="V1211" s="22"/>
      <c r="W1211" s="22"/>
    </row>
    <row r="1212" ht="20.25" spans="1:20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  <c r="S1212" s="22"/>
      <c r="T1212" s="22"/>
    </row>
    <row r="1213" ht="20.25" spans="1:20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  <c r="S1213" s="22"/>
      <c r="T1213" s="22"/>
    </row>
    <row r="1214" ht="20.25" spans="1:20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  <c r="S1214" s="22"/>
      <c r="T1214" s="22"/>
    </row>
    <row r="1215" ht="20.25" spans="1:20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  <c r="S1215" s="22"/>
      <c r="T1215" s="22"/>
    </row>
    <row r="1216" ht="20.25" spans="1:20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  <c r="S1216" s="22"/>
      <c r="T1216" s="22"/>
    </row>
    <row r="1217" ht="20.25" spans="1:20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  <c r="S1217" s="22"/>
      <c r="T1217" s="22"/>
    </row>
    <row r="1218" ht="20.25" spans="1:20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  <c r="S1218" s="22"/>
      <c r="T1218" s="22"/>
    </row>
    <row r="1219" ht="20.25" spans="1:20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  <c r="S1219" s="22"/>
      <c r="T1219" s="22"/>
    </row>
    <row r="1220" ht="20.25" spans="1:20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  <c r="S1220" s="22"/>
      <c r="T1220" s="22"/>
    </row>
    <row r="1221" ht="20.25" spans="1:20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  <c r="S1221" s="22"/>
      <c r="T1221" s="22"/>
    </row>
    <row r="1222" ht="20.25" spans="1:20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  <c r="S1222" s="22"/>
      <c r="T1222" s="22"/>
    </row>
    <row r="1223" ht="20.25" spans="1:20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  <c r="S1223" s="22"/>
      <c r="T1223" s="22"/>
    </row>
    <row r="1224" ht="20.25" spans="1:20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  <c r="S1224" s="22"/>
      <c r="T1224" s="22"/>
    </row>
    <row r="1225" ht="20.25" spans="1:20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  <c r="S1225" s="22"/>
      <c r="T1225" s="22"/>
    </row>
    <row r="1226" ht="20.25" spans="1:20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  <c r="S1226" s="22"/>
      <c r="T1226" s="22"/>
    </row>
    <row r="1227" ht="20.25" spans="1:20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  <c r="S1227" s="22"/>
      <c r="T1227" s="22"/>
    </row>
    <row r="1228" ht="20.25" spans="1:20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  <c r="S1228" s="22"/>
      <c r="T1228" s="22"/>
    </row>
    <row r="1229" ht="20.25" spans="1:20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  <c r="S1229" s="22"/>
      <c r="T1229" s="22"/>
    </row>
    <row r="1230" ht="20.25" spans="1:20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  <c r="S1230" s="22"/>
      <c r="T1230" s="22"/>
    </row>
    <row r="1231" ht="20.25" spans="1:20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  <c r="S1231" s="22"/>
      <c r="T1231" s="22"/>
    </row>
    <row r="1232" ht="20.25" spans="1:20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  <c r="S1232" s="22"/>
      <c r="T1232" s="22"/>
    </row>
    <row r="1233" ht="20.25" spans="1:20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  <c r="S1233" s="22"/>
      <c r="T1233" s="22"/>
    </row>
    <row r="1234" ht="20.25" spans="1:20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  <c r="S1234" s="22"/>
      <c r="T1234" s="22"/>
    </row>
    <row r="1235" ht="20.25" spans="1:20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  <c r="S1235" s="22"/>
      <c r="T1235" s="22"/>
    </row>
    <row r="1236" ht="20.25" spans="1:20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  <c r="S1236" s="22"/>
      <c r="T1236" s="22"/>
    </row>
    <row r="1237" ht="20.25" spans="1:20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  <c r="S1237" s="22"/>
      <c r="T1237" s="22"/>
    </row>
    <row r="1238" ht="20.25" spans="1:20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  <c r="S1238" s="22"/>
      <c r="T1238" s="22"/>
    </row>
    <row r="1239" ht="20.25" spans="1:20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  <c r="S1239" s="22"/>
      <c r="T1239" s="22"/>
    </row>
    <row r="1240" ht="20.25" spans="1:20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  <c r="S1240" s="22"/>
      <c r="T1240" s="22"/>
    </row>
    <row r="1241" ht="20.25" spans="1:20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  <c r="S1241" s="22"/>
      <c r="T1241" s="22"/>
    </row>
    <row r="1242" ht="20.25" spans="1:20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  <c r="S1242" s="22"/>
      <c r="T1242" s="22"/>
    </row>
    <row r="1243" ht="20.25" spans="1:20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  <c r="S1243" s="22"/>
      <c r="T1243" s="22"/>
    </row>
    <row r="1244" ht="20.25" spans="1:20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  <c r="S1244" s="22"/>
      <c r="T1244" s="22"/>
    </row>
    <row r="1245" ht="20.25" spans="1:20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  <c r="S1245" s="22"/>
      <c r="T1245" s="22"/>
    </row>
    <row r="1246" ht="20.25" spans="1:20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  <c r="S1246" s="22"/>
      <c r="T1246" s="22"/>
    </row>
    <row r="1247" ht="20.25" spans="1:20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  <c r="S1247" s="22"/>
      <c r="T1247" s="22"/>
    </row>
    <row r="1248" ht="20.25" spans="1:20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  <c r="S1248" s="22"/>
      <c r="T1248" s="22"/>
    </row>
    <row r="1249" ht="20.25" spans="1:20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  <c r="S1249" s="22"/>
      <c r="T1249" s="22"/>
    </row>
    <row r="1250" ht="20.25" spans="1:20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  <c r="S1250" s="22"/>
      <c r="T1250" s="22"/>
    </row>
    <row r="1251" ht="20.25" spans="1:20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  <c r="S1251" s="22"/>
      <c r="T1251" s="22"/>
    </row>
    <row r="1252" ht="20.25" spans="1:20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  <c r="S1252" s="22"/>
      <c r="T1252" s="22"/>
    </row>
    <row r="1253" ht="20.25" spans="1:20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  <c r="S1253" s="22"/>
      <c r="T1253" s="22"/>
    </row>
    <row r="1254" ht="20.25" spans="1:20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  <c r="S1254" s="22"/>
      <c r="T1254" s="22"/>
    </row>
    <row r="1255" ht="20.25" spans="1:20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  <c r="S1255" s="22"/>
      <c r="T1255" s="22"/>
    </row>
    <row r="1256" ht="20.25" spans="1:20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  <c r="S1256" s="22"/>
      <c r="T1256" s="22"/>
    </row>
    <row r="1257" ht="20.25" spans="1:20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  <c r="S1257" s="22"/>
      <c r="T1257" s="22"/>
    </row>
    <row r="1258" ht="20.25" spans="1:20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  <c r="S1258" s="22"/>
      <c r="T1258" s="22"/>
    </row>
    <row r="1259" ht="20.25" spans="1:20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  <c r="S1259" s="22"/>
      <c r="T1259" s="22"/>
    </row>
    <row r="1260" ht="20.25" spans="1:20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  <c r="S1260" s="22"/>
      <c r="T1260" s="22"/>
    </row>
    <row r="1261" ht="20.25" spans="1:20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  <c r="S1261" s="22"/>
      <c r="T1261" s="22"/>
    </row>
    <row r="1262" ht="20.25" spans="1:20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  <c r="S1262" s="22"/>
      <c r="T1262" s="22"/>
    </row>
    <row r="1263" ht="20.25" spans="1:20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  <c r="S1263" s="22"/>
      <c r="T1263" s="22"/>
    </row>
    <row r="1264" ht="20.25" spans="1:20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  <c r="S1264" s="22"/>
      <c r="T1264" s="22"/>
    </row>
    <row r="1265" ht="20.25" spans="1:20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  <c r="S1265" s="22"/>
      <c r="T1265" s="22"/>
    </row>
    <row r="1266" ht="20.25" spans="1:20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  <c r="S1266" s="22"/>
      <c r="T1266" s="22"/>
    </row>
    <row r="1267" ht="20.25" spans="1:20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  <c r="S1267" s="22"/>
      <c r="T1267" s="22"/>
    </row>
    <row r="1268" ht="20.25" spans="1:20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  <c r="S1268" s="22"/>
      <c r="T1268" s="22"/>
    </row>
    <row r="1269" ht="20.25" spans="1:20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  <c r="S1269" s="22"/>
      <c r="T1269" s="22"/>
    </row>
    <row r="1270" ht="20.25" spans="1:20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  <c r="S1270" s="22"/>
      <c r="T1270" s="22"/>
    </row>
    <row r="1271" ht="20.25" spans="1:20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  <c r="S1271" s="22"/>
      <c r="T1271" s="22"/>
    </row>
    <row r="1272" ht="20.25" spans="1:20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  <c r="S1272" s="22"/>
      <c r="T1272" s="22"/>
    </row>
    <row r="1273" ht="20.25" spans="1:20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  <c r="S1273" s="22"/>
      <c r="T1273" s="22"/>
    </row>
    <row r="1274" ht="20.25" spans="1:20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  <c r="S1274" s="22"/>
      <c r="T1274" s="22"/>
    </row>
    <row r="1275" ht="20.25" spans="1:20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  <c r="S1275" s="22"/>
      <c r="T1275" s="22"/>
    </row>
    <row r="1276" ht="20.25" spans="1:20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  <c r="S1276" s="22"/>
      <c r="T1276" s="22"/>
    </row>
    <row r="1277" ht="20.25" spans="1:20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  <c r="S1277" s="22"/>
      <c r="T1277" s="22"/>
    </row>
    <row r="1278" ht="20.25" spans="1:20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  <c r="S1278" s="22"/>
      <c r="T1278" s="22"/>
    </row>
    <row r="1279" ht="20.25" spans="1:20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  <c r="S1279" s="22"/>
      <c r="T1279" s="22"/>
    </row>
    <row r="1280" ht="20.25" spans="1:20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  <c r="S1280" s="22"/>
      <c r="T1280" s="22"/>
    </row>
    <row r="1281" ht="20.25" spans="1:20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  <c r="S1281" s="22"/>
      <c r="T1281" s="22"/>
    </row>
    <row r="1282" ht="20.25" spans="1:20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  <c r="S1282" s="22"/>
      <c r="T1282" s="22"/>
    </row>
    <row r="1283" ht="20.25" spans="1:20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  <c r="S1283" s="22"/>
      <c r="T1283" s="22"/>
    </row>
    <row r="1284" ht="20.25" spans="1:20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  <c r="S1284" s="22"/>
      <c r="T1284" s="22"/>
    </row>
    <row r="1285" ht="20.25" spans="1:20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  <c r="S1285" s="22"/>
      <c r="T1285" s="22"/>
    </row>
    <row r="1286" ht="20.25" spans="1:20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  <c r="S1286" s="22"/>
      <c r="T1286" s="22"/>
    </row>
    <row r="1287" ht="20.25" spans="1:20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  <c r="S1287" s="22"/>
      <c r="T1287" s="22"/>
    </row>
    <row r="1288" ht="20.25" spans="1:20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  <c r="S1288" s="22"/>
      <c r="T1288" s="22"/>
    </row>
    <row r="1289" ht="20.25" spans="1:20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  <c r="S1289" s="22"/>
      <c r="T1289" s="22"/>
    </row>
    <row r="1290" ht="20.25" spans="1:20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  <c r="S1290" s="22"/>
      <c r="T1290" s="22"/>
    </row>
    <row r="1291" ht="20.25" spans="1:20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  <c r="S1291" s="22"/>
      <c r="T1291" s="22"/>
    </row>
    <row r="1292" ht="20.25" spans="1:20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  <c r="S1292" s="22"/>
      <c r="T1292" s="22"/>
    </row>
    <row r="1293" ht="20.25" spans="1:20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  <c r="S1293" s="22"/>
      <c r="T1293" s="22"/>
    </row>
    <row r="1294" ht="20.25" spans="1:20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  <c r="S1294" s="22"/>
      <c r="T1294" s="22"/>
    </row>
    <row r="1295" ht="20.25" spans="1:20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  <c r="S1295" s="22"/>
      <c r="T1295" s="22"/>
    </row>
    <row r="1296" ht="20.25" spans="1:20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  <c r="S1296" s="22"/>
      <c r="T1296" s="22"/>
    </row>
    <row r="1297" ht="20.25" spans="1:20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  <c r="S1297" s="22"/>
      <c r="T1297" s="22"/>
    </row>
    <row r="1298" ht="20.25" spans="1:20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  <c r="S1298" s="22"/>
      <c r="T1298" s="22"/>
    </row>
    <row r="1299" ht="20.25" spans="1:20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  <c r="S1299" s="22"/>
      <c r="T1299" s="22"/>
    </row>
    <row r="1300" ht="20.25" spans="1:20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  <c r="S1300" s="22"/>
      <c r="T1300" s="22"/>
    </row>
    <row r="1301" ht="20.25" spans="1:20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  <c r="S1301" s="22"/>
      <c r="T1301" s="22"/>
    </row>
    <row r="1302" ht="20.25" spans="1:20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  <c r="S1302" s="22"/>
      <c r="T1302" s="22"/>
    </row>
    <row r="1303" ht="20.25" spans="1:20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  <c r="S1303" s="22"/>
      <c r="T1303" s="22"/>
    </row>
    <row r="1304" ht="20.25" spans="1:20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  <c r="S1304" s="22"/>
      <c r="T1304" s="22"/>
    </row>
    <row r="1305" ht="20.25" spans="1:20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  <c r="S1305" s="22"/>
      <c r="T1305" s="22"/>
    </row>
    <row r="1306" ht="20.25" spans="1:20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  <c r="S1306" s="22"/>
      <c r="T1306" s="22"/>
    </row>
    <row r="1307" ht="20.25" spans="1:20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  <c r="S1307" s="22"/>
      <c r="T1307" s="22"/>
    </row>
    <row r="1308" ht="20.25" spans="1:20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  <c r="S1308" s="22"/>
      <c r="T1308" s="22"/>
    </row>
    <row r="1309" ht="20.25" spans="1:20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  <c r="S1309" s="22"/>
      <c r="T1309" s="22"/>
    </row>
    <row r="1310" ht="20.25" spans="1:20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  <c r="S1310" s="22"/>
      <c r="T1310" s="22"/>
    </row>
    <row r="1311" ht="20.25" spans="1:20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  <c r="S1311" s="22"/>
      <c r="T1311" s="22"/>
    </row>
    <row r="1312" ht="20.25" spans="1:20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  <c r="S1312" s="22"/>
      <c r="T1312" s="22"/>
    </row>
    <row r="1313" ht="20.25" spans="1:20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  <c r="S1313" s="22"/>
      <c r="T1313" s="22"/>
    </row>
    <row r="1314" ht="20.25" spans="1:20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  <c r="S1314" s="22"/>
      <c r="T1314" s="22"/>
    </row>
    <row r="1315" ht="20.25" spans="1:20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  <c r="S1315" s="22"/>
      <c r="T1315" s="22"/>
    </row>
    <row r="1316" ht="20.25" spans="1:20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  <c r="S1316" s="22"/>
      <c r="T1316" s="22"/>
    </row>
    <row r="1317" ht="20.25" spans="1:20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  <c r="S1317" s="22"/>
      <c r="T1317" s="22"/>
    </row>
    <row r="1318" ht="20.25" spans="1:20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  <c r="S1318" s="22"/>
      <c r="T1318" s="22"/>
    </row>
    <row r="1319" ht="20.25" spans="1:20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  <c r="S1319" s="22"/>
      <c r="T1319" s="22"/>
    </row>
    <row r="1320" ht="20.25" spans="1:20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  <c r="S1320" s="22"/>
      <c r="T1320" s="22"/>
    </row>
    <row r="1321" ht="20.25" spans="1:20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  <c r="S1321" s="22"/>
      <c r="T1321" s="22"/>
    </row>
    <row r="1322" ht="20.25" spans="1:20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  <c r="S1322" s="22"/>
      <c r="T1322" s="22"/>
    </row>
    <row r="1323" ht="20.25" spans="1:20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  <c r="S1323" s="22"/>
      <c r="T1323" s="22"/>
    </row>
    <row r="1324" ht="20.25" spans="1:20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  <c r="S1324" s="22"/>
      <c r="T1324" s="22"/>
    </row>
    <row r="1325" ht="20.25" spans="1:20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  <c r="S1325" s="22"/>
      <c r="T1325" s="22"/>
    </row>
    <row r="1326" ht="20.25" spans="1:20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  <c r="S1326" s="22"/>
      <c r="T1326" s="22"/>
    </row>
    <row r="1327" ht="20.25" spans="1:20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  <c r="S1327" s="22"/>
      <c r="T1327" s="22"/>
    </row>
    <row r="1328" ht="20.25" spans="1:20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  <c r="S1328" s="22"/>
      <c r="T1328" s="22"/>
    </row>
    <row r="1329" ht="20.25" spans="1:20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  <c r="S1329" s="22"/>
      <c r="T1329" s="22"/>
    </row>
    <row r="1330" ht="20.25" spans="1:20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  <c r="S1330" s="22"/>
      <c r="T1330" s="22"/>
    </row>
    <row r="1331" ht="20.25" spans="1:20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  <c r="S1331" s="22"/>
      <c r="T1331" s="22"/>
    </row>
    <row r="1332" ht="20.25" spans="1:20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  <c r="S1332" s="22"/>
      <c r="T1332" s="22"/>
    </row>
    <row r="1333" ht="20.25" spans="1:20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  <c r="S1333" s="22"/>
      <c r="T1333" s="22"/>
    </row>
    <row r="1334" ht="20.25" spans="1:20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  <c r="S1334" s="22"/>
      <c r="T1334" s="22"/>
    </row>
    <row r="1335" ht="20.25" spans="1:20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  <c r="S1335" s="22"/>
      <c r="T1335" s="22"/>
    </row>
    <row r="1336" ht="20.25" spans="1:20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  <c r="S1336" s="22"/>
      <c r="T1336" s="22"/>
    </row>
    <row r="1337" ht="20.25" spans="1:20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  <c r="S1337" s="22"/>
      <c r="T1337" s="22"/>
    </row>
    <row r="1338" ht="20.25" spans="1:20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  <c r="S1338" s="22"/>
      <c r="T1338" s="22"/>
    </row>
    <row r="1339" ht="20.25" spans="1:20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  <c r="S1339" s="22"/>
      <c r="T1339" s="22"/>
    </row>
    <row r="1340" ht="20.25" spans="1:20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  <c r="S1340" s="22"/>
      <c r="T1340" s="22"/>
    </row>
    <row r="1341" ht="20.25" spans="1:20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9" t="s">
        <v>161</v>
      </c>
      <c r="L1" s="10"/>
      <c r="M1" s="10"/>
      <c r="N1" s="10"/>
      <c r="O1" s="10"/>
      <c r="P1" s="10"/>
      <c r="Q1" s="10"/>
      <c r="R1" s="14"/>
    </row>
    <row r="2" ht="45" spans="1:18">
      <c r="A2" s="3" t="s">
        <v>90</v>
      </c>
      <c r="B2" s="4" t="s">
        <v>91</v>
      </c>
      <c r="C2" s="4" t="s">
        <v>92</v>
      </c>
      <c r="D2" s="4" t="s">
        <v>93</v>
      </c>
      <c r="E2" s="4" t="s">
        <v>94</v>
      </c>
      <c r="F2" s="4" t="s">
        <v>95</v>
      </c>
      <c r="G2" s="4" t="s">
        <v>96</v>
      </c>
      <c r="H2" s="4" t="s">
        <v>97</v>
      </c>
      <c r="I2" s="4" t="s">
        <v>98</v>
      </c>
      <c r="J2" s="4" t="s">
        <v>99</v>
      </c>
      <c r="K2" s="11" t="s">
        <v>100</v>
      </c>
      <c r="L2" s="11" t="s">
        <v>101</v>
      </c>
      <c r="M2" s="11" t="s">
        <v>102</v>
      </c>
      <c r="N2" s="11" t="s">
        <v>103</v>
      </c>
      <c r="O2" s="11" t="s">
        <v>104</v>
      </c>
      <c r="P2" s="11" t="s">
        <v>105</v>
      </c>
      <c r="Q2" s="11" t="s">
        <v>106</v>
      </c>
      <c r="R2" s="11" t="s">
        <v>107</v>
      </c>
    </row>
    <row r="3" ht="20.25" spans="1:18">
      <c r="A3" s="5" t="s">
        <v>162</v>
      </c>
      <c r="B3" s="5" t="s">
        <v>163</v>
      </c>
      <c r="C3" s="5">
        <v>19746.553</v>
      </c>
      <c r="D3" s="5">
        <v>21062.633</v>
      </c>
      <c r="E3" s="5">
        <v>0</v>
      </c>
      <c r="F3" s="5">
        <v>0</v>
      </c>
      <c r="G3" s="5">
        <v>0</v>
      </c>
      <c r="H3" s="5">
        <v>1</v>
      </c>
      <c r="I3" s="7">
        <v>0.059</v>
      </c>
      <c r="J3" s="7">
        <v>6.303</v>
      </c>
      <c r="K3" s="12">
        <v>3</v>
      </c>
      <c r="L3" s="12">
        <v>2</v>
      </c>
      <c r="M3" s="12">
        <v>0</v>
      </c>
      <c r="N3" s="12">
        <v>1</v>
      </c>
      <c r="O3" s="12">
        <v>0</v>
      </c>
      <c r="P3" s="12">
        <v>22.219</v>
      </c>
      <c r="Q3" s="12">
        <v>0</v>
      </c>
      <c r="R3" s="12">
        <v>0</v>
      </c>
    </row>
    <row r="4" ht="20.25" spans="1:18">
      <c r="A4" s="5" t="s">
        <v>164</v>
      </c>
      <c r="B4" s="5" t="s">
        <v>165</v>
      </c>
      <c r="C4" s="5">
        <v>9094.275</v>
      </c>
      <c r="D4" s="5">
        <v>11911.728</v>
      </c>
      <c r="E4" s="5">
        <v>0</v>
      </c>
      <c r="F4" s="5">
        <v>0</v>
      </c>
      <c r="G4" s="5">
        <v>0</v>
      </c>
      <c r="H4" s="5">
        <v>1</v>
      </c>
      <c r="I4" s="7">
        <v>11.582</v>
      </c>
      <c r="J4" s="7">
        <v>32.495</v>
      </c>
      <c r="K4" s="12">
        <v>4</v>
      </c>
      <c r="L4" s="12">
        <v>2</v>
      </c>
      <c r="M4" s="12">
        <v>0</v>
      </c>
      <c r="N4" s="12">
        <v>1</v>
      </c>
      <c r="O4" s="12">
        <v>0</v>
      </c>
      <c r="P4" s="12">
        <v>37.843</v>
      </c>
      <c r="Q4" s="12">
        <v>0</v>
      </c>
      <c r="R4" s="12">
        <v>0</v>
      </c>
    </row>
    <row r="5" ht="20.25" spans="1:18">
      <c r="A5" s="5" t="s">
        <v>166</v>
      </c>
      <c r="B5" s="5" t="s">
        <v>167</v>
      </c>
      <c r="C5" s="5">
        <v>20470.262</v>
      </c>
      <c r="D5" s="5">
        <v>21574.793</v>
      </c>
      <c r="E5" s="5">
        <v>0</v>
      </c>
      <c r="F5" s="5">
        <v>0</v>
      </c>
      <c r="G5" s="5">
        <v>0</v>
      </c>
      <c r="H5" s="5">
        <v>1</v>
      </c>
      <c r="I5" s="7">
        <v>1.327</v>
      </c>
      <c r="J5" s="7">
        <v>6.379</v>
      </c>
      <c r="K5" s="12">
        <v>4</v>
      </c>
      <c r="L5" s="12">
        <v>2</v>
      </c>
      <c r="M5" s="12">
        <v>0</v>
      </c>
      <c r="N5" s="12">
        <v>1</v>
      </c>
      <c r="O5" s="12">
        <v>0</v>
      </c>
      <c r="P5" s="12">
        <v>19.809</v>
      </c>
      <c r="Q5" s="12">
        <v>0</v>
      </c>
      <c r="R5" s="12">
        <v>0</v>
      </c>
    </row>
    <row r="6" ht="20.25" spans="1:18">
      <c r="A6" s="5" t="s">
        <v>168</v>
      </c>
      <c r="B6" s="5" t="s">
        <v>169</v>
      </c>
      <c r="C6" s="5">
        <v>78279.797</v>
      </c>
      <c r="D6" s="5">
        <v>87007.641</v>
      </c>
      <c r="E6" s="5">
        <v>0</v>
      </c>
      <c r="F6" s="5">
        <v>0</v>
      </c>
      <c r="G6" s="5">
        <v>0</v>
      </c>
      <c r="H6" s="5">
        <v>1</v>
      </c>
      <c r="I6" s="7">
        <v>2.018</v>
      </c>
      <c r="J6" s="7">
        <v>11.847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79.595</v>
      </c>
      <c r="Q6" s="12">
        <v>0</v>
      </c>
      <c r="R6" s="12">
        <v>0</v>
      </c>
    </row>
    <row r="7" ht="20.25" spans="1:18">
      <c r="A7" s="5" t="s">
        <v>170</v>
      </c>
      <c r="B7" s="5" t="s">
        <v>171</v>
      </c>
      <c r="C7" s="5">
        <v>265548</v>
      </c>
      <c r="D7" s="5">
        <v>292035.063</v>
      </c>
      <c r="E7" s="5">
        <v>0</v>
      </c>
      <c r="F7" s="5">
        <v>0</v>
      </c>
      <c r="G7" s="5">
        <v>0</v>
      </c>
      <c r="H7" s="5">
        <v>1</v>
      </c>
      <c r="I7" s="7">
        <v>4.679</v>
      </c>
      <c r="J7" s="7">
        <v>13.324</v>
      </c>
      <c r="K7" s="12">
        <v>4</v>
      </c>
      <c r="L7" s="12">
        <v>1</v>
      </c>
      <c r="M7" s="12">
        <v>0</v>
      </c>
      <c r="N7" s="12">
        <v>0</v>
      </c>
      <c r="O7" s="12">
        <v>0</v>
      </c>
      <c r="P7" s="12">
        <v>95.512</v>
      </c>
      <c r="Q7" s="12">
        <v>0</v>
      </c>
      <c r="R7" s="12">
        <v>0</v>
      </c>
    </row>
    <row r="8" ht="20.25" spans="1:18">
      <c r="A8" s="5" t="s">
        <v>172</v>
      </c>
      <c r="B8" s="5" t="s">
        <v>173</v>
      </c>
      <c r="C8" s="5">
        <v>7834.146</v>
      </c>
      <c r="D8" s="5">
        <v>9035.26</v>
      </c>
      <c r="E8" s="5">
        <v>0</v>
      </c>
      <c r="F8" s="5">
        <v>0</v>
      </c>
      <c r="G8" s="5">
        <v>0</v>
      </c>
      <c r="H8" s="5">
        <v>1</v>
      </c>
      <c r="I8" s="8">
        <v>4.772</v>
      </c>
      <c r="J8" s="8">
        <v>17.431</v>
      </c>
      <c r="K8" s="12">
        <v>4</v>
      </c>
      <c r="L8" s="12">
        <v>0</v>
      </c>
      <c r="M8" s="12">
        <v>0</v>
      </c>
      <c r="N8" s="12">
        <v>1</v>
      </c>
      <c r="O8" s="12">
        <v>-1</v>
      </c>
      <c r="P8" s="12">
        <v>-6.97</v>
      </c>
      <c r="Q8" s="12">
        <v>0</v>
      </c>
      <c r="R8" s="12">
        <v>0</v>
      </c>
    </row>
    <row r="9" ht="20.25" spans="1:18">
      <c r="A9" s="5" t="s">
        <v>174</v>
      </c>
      <c r="B9" s="5" t="s">
        <v>175</v>
      </c>
      <c r="C9" s="5">
        <v>68121.633</v>
      </c>
      <c r="D9" s="5">
        <v>76953.344</v>
      </c>
      <c r="E9" s="5">
        <v>0</v>
      </c>
      <c r="F9" s="5">
        <v>0</v>
      </c>
      <c r="G9" s="5">
        <v>0</v>
      </c>
      <c r="H9" s="5">
        <v>1</v>
      </c>
      <c r="I9" s="8">
        <v>3.264</v>
      </c>
      <c r="J9" s="8">
        <v>14.366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81.535</v>
      </c>
      <c r="Q9" s="12">
        <v>0</v>
      </c>
      <c r="R9" s="12">
        <v>0</v>
      </c>
    </row>
    <row r="10" ht="20.25" spans="1:18">
      <c r="A10" s="5" t="s">
        <v>176</v>
      </c>
      <c r="B10" s="5" t="s">
        <v>177</v>
      </c>
      <c r="C10" s="5">
        <v>68026.555</v>
      </c>
      <c r="D10" s="5">
        <v>94567.742</v>
      </c>
      <c r="E10" s="5">
        <v>0</v>
      </c>
      <c r="F10" s="5">
        <v>0</v>
      </c>
      <c r="G10" s="5">
        <v>0</v>
      </c>
      <c r="H10" s="5">
        <v>1</v>
      </c>
      <c r="I10" s="8">
        <v>2.063</v>
      </c>
      <c r="J10" s="8">
        <v>29.55</v>
      </c>
      <c r="K10" s="12">
        <v>4</v>
      </c>
      <c r="L10" s="12">
        <v>0</v>
      </c>
      <c r="M10" s="12">
        <v>0</v>
      </c>
      <c r="N10" s="12">
        <v>0</v>
      </c>
      <c r="O10" s="12">
        <v>0</v>
      </c>
      <c r="P10" s="12">
        <v>-257.303</v>
      </c>
      <c r="Q10" s="12">
        <v>0</v>
      </c>
      <c r="R10" s="12">
        <v>0</v>
      </c>
    </row>
    <row r="11" ht="20.25" spans="1:18">
      <c r="A11" s="6" t="s">
        <v>178</v>
      </c>
      <c r="B11" s="6" t="s">
        <v>179</v>
      </c>
      <c r="C11" s="6">
        <v>2785.873</v>
      </c>
      <c r="D11" s="6">
        <v>3390.082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1</v>
      </c>
      <c r="N11" s="12">
        <v>-1</v>
      </c>
      <c r="O11" s="12">
        <v>0</v>
      </c>
      <c r="P11" s="12">
        <v>-0.151</v>
      </c>
      <c r="Q11" s="12">
        <v>0</v>
      </c>
      <c r="R11" s="12">
        <v>0</v>
      </c>
    </row>
    <row r="12" ht="20.25" spans="1:18">
      <c r="A12" s="6" t="s">
        <v>180</v>
      </c>
      <c r="B12" s="6" t="s">
        <v>181</v>
      </c>
      <c r="C12" s="6">
        <v>3108.527</v>
      </c>
      <c r="D12" s="6">
        <v>3458.02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-1</v>
      </c>
      <c r="O12" s="12">
        <v>0</v>
      </c>
      <c r="P12" s="12">
        <v>-3.074</v>
      </c>
      <c r="Q12" s="12">
        <v>0</v>
      </c>
      <c r="R12" s="12">
        <v>0</v>
      </c>
    </row>
    <row r="13" ht="20.25" spans="1:18">
      <c r="A13" s="6" t="s">
        <v>182</v>
      </c>
      <c r="B13" s="6" t="s">
        <v>183</v>
      </c>
      <c r="C13" s="6">
        <v>2598.853</v>
      </c>
      <c r="D13" s="6">
        <v>2988.682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6.464</v>
      </c>
      <c r="Q13" s="12">
        <v>0</v>
      </c>
      <c r="R13" s="12">
        <v>0</v>
      </c>
    </row>
    <row r="14" ht="20.25" spans="1:18">
      <c r="A14" s="6" t="s">
        <v>184</v>
      </c>
      <c r="B14" s="6" t="s">
        <v>185</v>
      </c>
      <c r="C14" s="6">
        <v>118309.68</v>
      </c>
      <c r="D14" s="6">
        <v>125621.875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1</v>
      </c>
      <c r="M14" s="12">
        <v>0</v>
      </c>
      <c r="N14" s="12">
        <v>1</v>
      </c>
      <c r="O14" s="12">
        <v>0</v>
      </c>
      <c r="P14" s="12">
        <v>114.735</v>
      </c>
      <c r="Q14" s="12">
        <v>0</v>
      </c>
      <c r="R14" s="12">
        <v>0</v>
      </c>
    </row>
    <row r="15" ht="20.25" spans="1:18">
      <c r="A15" s="6" t="s">
        <v>186</v>
      </c>
      <c r="B15" s="6" t="s">
        <v>187</v>
      </c>
      <c r="C15" s="6">
        <v>12544.307</v>
      </c>
      <c r="D15" s="6">
        <v>13365.833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0</v>
      </c>
      <c r="M15" s="12">
        <v>0</v>
      </c>
      <c r="N15" s="12">
        <v>1</v>
      </c>
      <c r="O15" s="12">
        <v>0</v>
      </c>
      <c r="P15" s="12">
        <v>6.012</v>
      </c>
      <c r="Q15" s="12">
        <v>0</v>
      </c>
      <c r="R15" s="12">
        <v>0</v>
      </c>
    </row>
    <row r="16" ht="20.25" spans="1:18">
      <c r="A16" s="6" t="s">
        <v>188</v>
      </c>
      <c r="B16" s="6" t="s">
        <v>189</v>
      </c>
      <c r="C16" s="6">
        <v>5540.109</v>
      </c>
      <c r="D16" s="6">
        <v>6314.745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1</v>
      </c>
      <c r="L16" s="12">
        <v>1</v>
      </c>
      <c r="M16" s="12">
        <v>0</v>
      </c>
      <c r="N16" s="12">
        <v>0</v>
      </c>
      <c r="O16" s="12">
        <v>0</v>
      </c>
      <c r="P16" s="12">
        <v>-1.923</v>
      </c>
      <c r="Q16" s="12">
        <v>0</v>
      </c>
      <c r="R16" s="12">
        <v>0</v>
      </c>
    </row>
    <row r="17" ht="20.25" spans="1:18">
      <c r="A17" s="6" t="s">
        <v>190</v>
      </c>
      <c r="B17" s="6" t="s">
        <v>191</v>
      </c>
      <c r="C17" s="6">
        <v>3996.508</v>
      </c>
      <c r="D17" s="6">
        <v>4548.757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-3.161</v>
      </c>
      <c r="Q17" s="12">
        <v>0</v>
      </c>
      <c r="R17" s="12">
        <v>1</v>
      </c>
    </row>
    <row r="18" ht="20.25" spans="1:18">
      <c r="A18" s="6" t="s">
        <v>192</v>
      </c>
      <c r="B18" s="6" t="s">
        <v>193</v>
      </c>
      <c r="C18" s="6">
        <v>1265.792</v>
      </c>
      <c r="D18" s="6">
        <v>1360.089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-0.982</v>
      </c>
      <c r="Q18" s="12">
        <v>0</v>
      </c>
      <c r="R18" s="12">
        <v>0</v>
      </c>
    </row>
    <row r="19" ht="20.25" spans="1:18">
      <c r="A19" s="6" t="s">
        <v>194</v>
      </c>
      <c r="B19" s="6" t="s">
        <v>195</v>
      </c>
      <c r="C19" s="6">
        <v>6888.364</v>
      </c>
      <c r="D19" s="6">
        <v>7463.74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1</v>
      </c>
      <c r="L19" s="12">
        <v>1</v>
      </c>
      <c r="M19" s="12">
        <v>0</v>
      </c>
      <c r="N19" s="12">
        <v>1</v>
      </c>
      <c r="O19" s="12">
        <v>0</v>
      </c>
      <c r="P19" s="12">
        <v>5.418</v>
      </c>
      <c r="Q19" s="12">
        <v>0</v>
      </c>
      <c r="R19" s="12">
        <v>0</v>
      </c>
    </row>
    <row r="20" ht="20.25" spans="1:18">
      <c r="A20" s="6" t="s">
        <v>196</v>
      </c>
      <c r="B20" s="6" t="s">
        <v>197</v>
      </c>
      <c r="C20" s="6">
        <v>794.286</v>
      </c>
      <c r="D20" s="6">
        <v>885.505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1</v>
      </c>
      <c r="L20" s="12">
        <v>0</v>
      </c>
      <c r="M20" s="12">
        <v>0</v>
      </c>
      <c r="N20" s="12">
        <v>0</v>
      </c>
      <c r="O20" s="12">
        <v>0</v>
      </c>
      <c r="P20" s="12">
        <v>0.617</v>
      </c>
      <c r="Q20" s="12">
        <v>0</v>
      </c>
      <c r="R20" s="12">
        <v>0</v>
      </c>
    </row>
    <row r="21" ht="20.25" spans="1:18">
      <c r="A21" s="6" t="s">
        <v>198</v>
      </c>
      <c r="B21" s="6" t="s">
        <v>199</v>
      </c>
      <c r="C21" s="6">
        <v>12216.578</v>
      </c>
      <c r="D21" s="6">
        <v>15474.027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-5.758</v>
      </c>
      <c r="Q21" s="12">
        <v>0</v>
      </c>
      <c r="R21" s="12">
        <v>0</v>
      </c>
    </row>
    <row r="22" ht="20.25" spans="1:18">
      <c r="A22" s="6" t="s">
        <v>200</v>
      </c>
      <c r="B22" s="6" t="s">
        <v>201</v>
      </c>
      <c r="C22" s="6">
        <v>6566.182</v>
      </c>
      <c r="D22" s="6">
        <v>7171.782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1</v>
      </c>
      <c r="L22" s="12">
        <v>0</v>
      </c>
      <c r="M22" s="12">
        <v>0</v>
      </c>
      <c r="N22" s="12">
        <v>1</v>
      </c>
      <c r="O22" s="12">
        <v>0</v>
      </c>
      <c r="P22" s="12">
        <v>4.6</v>
      </c>
      <c r="Q22" s="12">
        <v>0</v>
      </c>
      <c r="R22" s="12">
        <v>0</v>
      </c>
    </row>
    <row r="23" ht="20.25" spans="1:18">
      <c r="A23" s="6" t="s">
        <v>202</v>
      </c>
      <c r="B23" s="6" t="s">
        <v>203</v>
      </c>
      <c r="C23" s="6">
        <v>4638.6</v>
      </c>
      <c r="D23" s="6">
        <v>5301.873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  <c r="P23" s="12">
        <v>4.518</v>
      </c>
      <c r="Q23" s="12">
        <v>0</v>
      </c>
      <c r="R23" s="12">
        <v>0</v>
      </c>
    </row>
    <row r="24" ht="20.25" spans="1:18">
      <c r="A24" s="6" t="s">
        <v>204</v>
      </c>
      <c r="B24" s="6" t="s">
        <v>205</v>
      </c>
      <c r="C24" s="6">
        <v>9860.545</v>
      </c>
      <c r="D24" s="6">
        <v>11746.545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1</v>
      </c>
      <c r="M24" s="12">
        <v>0</v>
      </c>
      <c r="N24" s="12">
        <v>-1</v>
      </c>
      <c r="O24" s="12">
        <v>0</v>
      </c>
      <c r="P24" s="12">
        <v>10.072</v>
      </c>
      <c r="Q24" s="12">
        <v>0</v>
      </c>
      <c r="R24" s="12">
        <v>0</v>
      </c>
    </row>
    <row r="25" ht="20.25" spans="1:18">
      <c r="A25" s="6" t="s">
        <v>206</v>
      </c>
      <c r="B25" s="6" t="s">
        <v>207</v>
      </c>
      <c r="C25" s="6">
        <v>1065.709</v>
      </c>
      <c r="D25" s="6">
        <v>1415.831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-0.169</v>
      </c>
      <c r="Q25" s="12">
        <v>0</v>
      </c>
      <c r="R25" s="12">
        <v>0</v>
      </c>
    </row>
    <row r="26" ht="20.25" spans="1:18">
      <c r="A26" s="6" t="s">
        <v>208</v>
      </c>
      <c r="B26" s="6" t="s">
        <v>209</v>
      </c>
      <c r="C26" s="6">
        <v>2627.982</v>
      </c>
      <c r="D26" s="6">
        <v>3237.309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2</v>
      </c>
      <c r="L26" s="12">
        <v>0</v>
      </c>
      <c r="M26" s="12">
        <v>1</v>
      </c>
      <c r="N26" s="12">
        <v>-1</v>
      </c>
      <c r="O26" s="12">
        <v>0</v>
      </c>
      <c r="P26" s="12">
        <v>7.748</v>
      </c>
      <c r="Q26" s="12">
        <v>0</v>
      </c>
      <c r="R26" s="12">
        <v>0</v>
      </c>
    </row>
    <row r="27" ht="20.25" spans="1:18">
      <c r="A27" s="6" t="s">
        <v>210</v>
      </c>
      <c r="B27" s="6" t="s">
        <v>211</v>
      </c>
      <c r="C27" s="6">
        <v>2179.036</v>
      </c>
      <c r="D27" s="6">
        <v>2531.438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1</v>
      </c>
      <c r="L27" s="12">
        <v>1</v>
      </c>
      <c r="M27" s="12">
        <v>0</v>
      </c>
      <c r="N27" s="12">
        <v>1</v>
      </c>
      <c r="O27" s="12">
        <v>0</v>
      </c>
      <c r="P27" s="12">
        <v>-1.4</v>
      </c>
      <c r="Q27" s="12">
        <v>0</v>
      </c>
      <c r="R27" s="12">
        <v>0</v>
      </c>
    </row>
    <row r="28" ht="20.25" spans="1:18">
      <c r="A28" s="6" t="s">
        <v>212</v>
      </c>
      <c r="B28" s="6" t="s">
        <v>213</v>
      </c>
      <c r="C28" s="6">
        <v>6052.509</v>
      </c>
      <c r="D28" s="6">
        <v>6670.547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3">
        <v>1</v>
      </c>
      <c r="L28" s="12">
        <v>2</v>
      </c>
      <c r="M28" s="12">
        <v>0</v>
      </c>
      <c r="N28" s="12">
        <v>1</v>
      </c>
      <c r="O28" s="12">
        <v>0</v>
      </c>
      <c r="P28" s="12">
        <v>5.1</v>
      </c>
      <c r="Q28" s="12">
        <v>0</v>
      </c>
      <c r="R28" s="12">
        <v>0</v>
      </c>
    </row>
    <row r="29" ht="20.25" spans="1:18">
      <c r="A29" s="6" t="s">
        <v>214</v>
      </c>
      <c r="B29" s="6" t="s">
        <v>215</v>
      </c>
      <c r="C29" s="6">
        <v>2544.073</v>
      </c>
      <c r="D29" s="6">
        <v>3003.527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3">
        <v>4</v>
      </c>
      <c r="L29" s="12">
        <v>0</v>
      </c>
      <c r="M29" s="12">
        <v>0</v>
      </c>
      <c r="N29" s="12">
        <v>1</v>
      </c>
      <c r="O29" s="12">
        <v>0</v>
      </c>
      <c r="P29" s="12">
        <v>3.728</v>
      </c>
      <c r="Q29" s="12">
        <v>0</v>
      </c>
      <c r="R29" s="12">
        <v>0</v>
      </c>
    </row>
    <row r="30" ht="20.25" spans="1:18">
      <c r="A30" s="6" t="s">
        <v>216</v>
      </c>
      <c r="B30" s="6" t="s">
        <v>217</v>
      </c>
      <c r="C30" s="6">
        <v>1203.603</v>
      </c>
      <c r="D30" s="6">
        <v>1468.227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3">
        <v>0</v>
      </c>
      <c r="L30" s="12">
        <v>1</v>
      </c>
      <c r="M30" s="12">
        <v>0</v>
      </c>
      <c r="N30" s="12">
        <v>0</v>
      </c>
      <c r="O30" s="12">
        <v>0</v>
      </c>
      <c r="P30" s="12">
        <v>1.211</v>
      </c>
      <c r="Q30" s="12">
        <v>0</v>
      </c>
      <c r="R30" s="12">
        <v>0</v>
      </c>
    </row>
    <row r="31" ht="20.25" spans="1:18">
      <c r="A31" s="6" t="s">
        <v>218</v>
      </c>
      <c r="B31" s="6" t="s">
        <v>219</v>
      </c>
      <c r="C31" s="6">
        <v>2330.671</v>
      </c>
      <c r="D31" s="6">
        <v>2784.031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3">
        <v>0</v>
      </c>
      <c r="L31" s="12">
        <v>2</v>
      </c>
      <c r="M31" s="12">
        <v>0</v>
      </c>
      <c r="N31" s="12">
        <v>0</v>
      </c>
      <c r="O31" s="12">
        <v>0</v>
      </c>
      <c r="P31" s="12">
        <v>1.406</v>
      </c>
      <c r="Q31" s="12">
        <v>0</v>
      </c>
      <c r="R31" s="12">
        <v>0</v>
      </c>
    </row>
    <row r="32" ht="20.25" spans="1:18">
      <c r="A32" s="6" t="s">
        <v>220</v>
      </c>
      <c r="B32" s="6" t="s">
        <v>221</v>
      </c>
      <c r="C32" s="6">
        <v>5397.964</v>
      </c>
      <c r="D32" s="6">
        <v>5729.447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3">
        <v>0</v>
      </c>
      <c r="L32" s="12">
        <v>2</v>
      </c>
      <c r="M32" s="12">
        <v>0</v>
      </c>
      <c r="N32" s="12">
        <v>0</v>
      </c>
      <c r="O32" s="12">
        <v>0</v>
      </c>
      <c r="P32" s="12">
        <v>2.081</v>
      </c>
      <c r="Q32" s="12">
        <v>0</v>
      </c>
      <c r="R32" s="12">
        <v>0</v>
      </c>
    </row>
    <row r="33" ht="20.25" spans="1:18">
      <c r="A33" s="6" t="s">
        <v>222</v>
      </c>
      <c r="B33" s="6" t="s">
        <v>223</v>
      </c>
      <c r="C33" s="6">
        <v>967.581</v>
      </c>
      <c r="D33" s="6">
        <v>1188.864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3">
        <v>4</v>
      </c>
      <c r="L33" s="12">
        <v>0</v>
      </c>
      <c r="M33" s="12">
        <v>0</v>
      </c>
      <c r="N33" s="12">
        <v>0</v>
      </c>
      <c r="O33" s="12">
        <v>0</v>
      </c>
      <c r="P33" s="12">
        <v>3.163</v>
      </c>
      <c r="Q33" s="12">
        <v>0</v>
      </c>
      <c r="R33" s="12">
        <v>1</v>
      </c>
    </row>
    <row r="34" ht="20.25" spans="1:18">
      <c r="A34" s="6" t="s">
        <v>224</v>
      </c>
      <c r="B34" s="6" t="s">
        <v>225</v>
      </c>
      <c r="C34" s="6">
        <v>3094.537</v>
      </c>
      <c r="D34" s="6">
        <v>3627.559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3">
        <v>0</v>
      </c>
      <c r="L34" s="12">
        <v>0</v>
      </c>
      <c r="M34" s="12">
        <v>0</v>
      </c>
      <c r="N34" s="12">
        <v>0</v>
      </c>
      <c r="O34" s="12">
        <v>0</v>
      </c>
      <c r="P34" s="12">
        <v>6.156</v>
      </c>
      <c r="Q34" s="12">
        <v>0</v>
      </c>
      <c r="R34" s="12">
        <v>0</v>
      </c>
    </row>
    <row r="35" ht="20.25" spans="1:18">
      <c r="A35" s="7" t="s">
        <v>226</v>
      </c>
      <c r="B35" s="7" t="s">
        <v>227</v>
      </c>
      <c r="C35" s="7">
        <v>779.545</v>
      </c>
      <c r="D35" s="7">
        <v>957.861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18.247</v>
      </c>
      <c r="K35" s="13">
        <v>4</v>
      </c>
      <c r="L35" s="12">
        <v>2</v>
      </c>
      <c r="M35" s="12">
        <v>0</v>
      </c>
      <c r="N35" s="12">
        <v>0</v>
      </c>
      <c r="O35" s="12">
        <v>0</v>
      </c>
      <c r="P35" s="12">
        <v>0.641</v>
      </c>
      <c r="Q35" s="12">
        <v>0</v>
      </c>
      <c r="R35" s="12">
        <v>0</v>
      </c>
    </row>
    <row r="36" ht="20.25" spans="1:18">
      <c r="A36" s="7" t="s">
        <v>228</v>
      </c>
      <c r="B36" s="7" t="s">
        <v>229</v>
      </c>
      <c r="C36" s="7">
        <v>10385.778</v>
      </c>
      <c r="D36" s="7">
        <v>12092.387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2.481</v>
      </c>
      <c r="K36" s="13">
        <v>2</v>
      </c>
      <c r="L36" s="12">
        <v>2</v>
      </c>
      <c r="M36" s="12">
        <v>0</v>
      </c>
      <c r="N36" s="12">
        <v>1</v>
      </c>
      <c r="O36" s="12">
        <v>0</v>
      </c>
      <c r="P36" s="12">
        <v>18.373</v>
      </c>
      <c r="Q36" s="12">
        <v>0</v>
      </c>
      <c r="R36" s="12">
        <v>1</v>
      </c>
    </row>
    <row r="37" ht="20.25" spans="1:18">
      <c r="A37" s="7" t="s">
        <v>230</v>
      </c>
      <c r="B37" s="7" t="s">
        <v>231</v>
      </c>
      <c r="C37" s="7">
        <v>3188.033</v>
      </c>
      <c r="D37" s="7">
        <v>3484.598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3.801</v>
      </c>
      <c r="K37" s="13">
        <v>1</v>
      </c>
      <c r="L37" s="12">
        <v>0</v>
      </c>
      <c r="M37" s="12">
        <v>-1</v>
      </c>
      <c r="N37" s="12">
        <v>1</v>
      </c>
      <c r="O37" s="12">
        <v>0</v>
      </c>
      <c r="P37" s="12">
        <v>0.52</v>
      </c>
      <c r="Q37" s="12">
        <v>0</v>
      </c>
      <c r="R37" s="12">
        <v>0</v>
      </c>
    </row>
    <row r="38" ht="20.25" spans="1:18">
      <c r="A38" s="7" t="s">
        <v>232</v>
      </c>
      <c r="B38" s="7" t="s">
        <v>233</v>
      </c>
      <c r="C38" s="7">
        <v>4116.462</v>
      </c>
      <c r="D38" s="7">
        <v>4348.682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1.094</v>
      </c>
      <c r="K38" s="13">
        <v>0</v>
      </c>
      <c r="L38" s="12">
        <v>2</v>
      </c>
      <c r="M38" s="12">
        <v>0</v>
      </c>
      <c r="N38" s="12">
        <v>0</v>
      </c>
      <c r="O38" s="12">
        <v>0</v>
      </c>
      <c r="P38" s="12">
        <v>7.657</v>
      </c>
      <c r="Q38" s="12">
        <v>0</v>
      </c>
      <c r="R38" s="12">
        <v>1</v>
      </c>
    </row>
    <row r="39" ht="20.25" spans="1:18">
      <c r="A39" s="7" t="s">
        <v>234</v>
      </c>
      <c r="B39" s="7" t="s">
        <v>235</v>
      </c>
      <c r="C39" s="7">
        <v>16607.205</v>
      </c>
      <c r="D39" s="7">
        <v>17555.16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3.334</v>
      </c>
      <c r="K39" s="13">
        <v>0</v>
      </c>
      <c r="L39" s="12">
        <v>2</v>
      </c>
      <c r="M39" s="12">
        <v>0</v>
      </c>
      <c r="N39" s="12">
        <v>1</v>
      </c>
      <c r="O39" s="12">
        <v>0</v>
      </c>
      <c r="P39" s="12">
        <v>24.748</v>
      </c>
      <c r="Q39" s="12">
        <v>0</v>
      </c>
      <c r="R39" s="12">
        <v>0</v>
      </c>
    </row>
    <row r="40" ht="20.25" spans="1:18">
      <c r="A40" s="7" t="s">
        <v>236</v>
      </c>
      <c r="B40" s="7" t="s">
        <v>237</v>
      </c>
      <c r="C40" s="7">
        <v>3065.94</v>
      </c>
      <c r="D40" s="7">
        <v>3393.328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2.854</v>
      </c>
      <c r="K40" s="13">
        <v>2</v>
      </c>
      <c r="L40" s="12">
        <v>0</v>
      </c>
      <c r="M40" s="12">
        <v>-1</v>
      </c>
      <c r="N40" s="12">
        <v>1</v>
      </c>
      <c r="O40" s="12">
        <v>0</v>
      </c>
      <c r="P40" s="12">
        <v>-0.884</v>
      </c>
      <c r="Q40" s="12">
        <v>0</v>
      </c>
      <c r="R40" s="12">
        <v>0</v>
      </c>
    </row>
    <row r="41" ht="20.25" spans="1:18">
      <c r="A41" s="7" t="s">
        <v>238</v>
      </c>
      <c r="B41" s="7" t="s">
        <v>239</v>
      </c>
      <c r="C41" s="7">
        <v>14735.198</v>
      </c>
      <c r="D41" s="7">
        <v>16479.975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3.407</v>
      </c>
      <c r="K41" s="13">
        <v>1</v>
      </c>
      <c r="L41" s="12">
        <v>0</v>
      </c>
      <c r="M41" s="12">
        <v>0</v>
      </c>
      <c r="N41" s="12">
        <v>0</v>
      </c>
      <c r="O41" s="12">
        <v>0</v>
      </c>
      <c r="P41" s="12">
        <v>-5.832</v>
      </c>
      <c r="Q41" s="12">
        <v>0</v>
      </c>
      <c r="R41" s="12">
        <v>1</v>
      </c>
    </row>
    <row r="42" ht="20.25" spans="1:18">
      <c r="A42" s="7" t="s">
        <v>240</v>
      </c>
      <c r="B42" s="7" t="s">
        <v>241</v>
      </c>
      <c r="C42" s="7">
        <v>5076.267</v>
      </c>
      <c r="D42" s="7">
        <v>5743.425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5.364</v>
      </c>
      <c r="K42" s="13">
        <v>1</v>
      </c>
      <c r="L42" s="12">
        <v>2</v>
      </c>
      <c r="M42" s="12">
        <v>0</v>
      </c>
      <c r="N42" s="12">
        <v>0</v>
      </c>
      <c r="O42" s="12">
        <v>0</v>
      </c>
      <c r="P42" s="12">
        <v>18.185</v>
      </c>
      <c r="Q42" s="12">
        <v>0</v>
      </c>
      <c r="R42" s="12">
        <v>1</v>
      </c>
    </row>
    <row r="43" ht="20.25" spans="1:18">
      <c r="A43" s="7" t="s">
        <v>242</v>
      </c>
      <c r="B43" s="7" t="s">
        <v>243</v>
      </c>
      <c r="C43" s="7">
        <v>3021.527</v>
      </c>
      <c r="D43" s="7">
        <v>3573.945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10.974</v>
      </c>
      <c r="K43" s="13">
        <v>4</v>
      </c>
      <c r="L43" s="12">
        <v>2</v>
      </c>
      <c r="M43" s="12">
        <v>-1</v>
      </c>
      <c r="N43" s="12">
        <v>1</v>
      </c>
      <c r="O43" s="12">
        <v>0</v>
      </c>
      <c r="P43" s="12">
        <v>0.258</v>
      </c>
      <c r="Q43" s="12">
        <v>0</v>
      </c>
      <c r="R43" s="12">
        <v>0</v>
      </c>
    </row>
    <row r="44" ht="20.25" spans="1:18">
      <c r="A44" s="7" t="s">
        <v>244</v>
      </c>
      <c r="B44" s="7" t="s">
        <v>245</v>
      </c>
      <c r="C44" s="7">
        <v>21699.961</v>
      </c>
      <c r="D44" s="7">
        <v>22921.482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4.553</v>
      </c>
      <c r="K44" s="13">
        <v>3</v>
      </c>
      <c r="L44" s="12">
        <v>2</v>
      </c>
      <c r="M44" s="12">
        <v>0</v>
      </c>
      <c r="N44" s="12">
        <v>1</v>
      </c>
      <c r="O44" s="12">
        <v>0</v>
      </c>
      <c r="P44" s="12">
        <v>20.019</v>
      </c>
      <c r="Q44" s="12">
        <v>0</v>
      </c>
      <c r="R44" s="12">
        <v>0</v>
      </c>
    </row>
    <row r="45" ht="20.25" spans="1:18">
      <c r="A45" s="7" t="s">
        <v>246</v>
      </c>
      <c r="B45" s="7" t="s">
        <v>247</v>
      </c>
      <c r="C45" s="7">
        <v>3873.506</v>
      </c>
      <c r="D45" s="7">
        <v>4210.087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6.006</v>
      </c>
      <c r="K45" s="13">
        <v>3</v>
      </c>
      <c r="L45" s="12">
        <v>1</v>
      </c>
      <c r="M45" s="12">
        <v>0</v>
      </c>
      <c r="N45" s="12">
        <v>0</v>
      </c>
      <c r="O45" s="12">
        <v>0</v>
      </c>
      <c r="P45" s="12">
        <v>1.465</v>
      </c>
      <c r="Q45" s="12">
        <v>0</v>
      </c>
      <c r="R45" s="12">
        <v>0</v>
      </c>
    </row>
    <row r="46" ht="20.25" spans="1:18">
      <c r="A46" s="8" t="s">
        <v>248</v>
      </c>
      <c r="B46" s="8" t="s">
        <v>249</v>
      </c>
      <c r="C46" s="8">
        <v>3582.938</v>
      </c>
      <c r="D46" s="8">
        <v>3931.595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4.097</v>
      </c>
      <c r="K46" s="13">
        <v>3</v>
      </c>
      <c r="L46" s="12">
        <v>2</v>
      </c>
      <c r="M46" s="12">
        <v>0</v>
      </c>
      <c r="N46" s="12">
        <v>1</v>
      </c>
      <c r="O46" s="12">
        <v>0</v>
      </c>
      <c r="P46" s="12">
        <v>1.459</v>
      </c>
      <c r="Q46" s="12">
        <v>0</v>
      </c>
      <c r="R46" s="12">
        <v>0</v>
      </c>
    </row>
    <row r="47" ht="20.25" spans="1:18">
      <c r="A47" s="8" t="s">
        <v>250</v>
      </c>
      <c r="B47" s="8" t="s">
        <v>251</v>
      </c>
      <c r="C47" s="8">
        <v>138.517</v>
      </c>
      <c r="D47" s="8">
        <v>158.388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4.995</v>
      </c>
      <c r="K47" s="13">
        <v>3</v>
      </c>
      <c r="L47" s="12">
        <v>0</v>
      </c>
      <c r="M47" s="12">
        <v>0</v>
      </c>
      <c r="N47" s="12">
        <v>0</v>
      </c>
      <c r="O47" s="12">
        <v>0</v>
      </c>
      <c r="P47" s="12">
        <v>0.042</v>
      </c>
      <c r="Q47" s="12">
        <v>0</v>
      </c>
      <c r="R47" s="12">
        <v>0</v>
      </c>
    </row>
    <row r="48" ht="20.25" spans="1:18">
      <c r="A48" s="8" t="s">
        <v>252</v>
      </c>
      <c r="B48" s="8" t="s">
        <v>253</v>
      </c>
      <c r="C48" s="8">
        <v>2120.951</v>
      </c>
      <c r="D48" s="8">
        <v>2275.084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5.526</v>
      </c>
      <c r="K48" s="13">
        <v>3</v>
      </c>
      <c r="L48" s="12">
        <v>1</v>
      </c>
      <c r="M48" s="12">
        <v>0</v>
      </c>
      <c r="N48" s="12">
        <v>1</v>
      </c>
      <c r="O48" s="12">
        <v>0</v>
      </c>
      <c r="P48" s="12">
        <v>-3.007</v>
      </c>
      <c r="Q48" s="12">
        <v>0</v>
      </c>
      <c r="R48" s="12">
        <v>0</v>
      </c>
    </row>
    <row r="49" ht="20.25" spans="1:18">
      <c r="A49" s="8" t="s">
        <v>254</v>
      </c>
      <c r="B49" s="8" t="s">
        <v>255</v>
      </c>
      <c r="C49" s="8">
        <v>2410.681</v>
      </c>
      <c r="D49" s="8">
        <v>2617.505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5.315</v>
      </c>
      <c r="K49" s="13">
        <v>2</v>
      </c>
      <c r="L49" s="12">
        <v>1</v>
      </c>
      <c r="M49" s="12">
        <v>0</v>
      </c>
      <c r="N49" s="12">
        <v>0</v>
      </c>
      <c r="O49" s="12">
        <v>0</v>
      </c>
      <c r="P49" s="12">
        <v>-3.081</v>
      </c>
      <c r="Q49" s="12">
        <v>0</v>
      </c>
      <c r="R49" s="12">
        <v>0</v>
      </c>
    </row>
    <row r="50" ht="20.25" spans="1:18">
      <c r="A50" s="8" t="s">
        <v>256</v>
      </c>
      <c r="B50" s="8" t="s">
        <v>257</v>
      </c>
      <c r="C50" s="8">
        <v>6523.91</v>
      </c>
      <c r="D50" s="8">
        <v>7534.749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0.928</v>
      </c>
      <c r="K50" s="13">
        <v>1</v>
      </c>
      <c r="L50" s="12">
        <v>2</v>
      </c>
      <c r="M50" s="12">
        <v>-1</v>
      </c>
      <c r="N50" s="12">
        <v>1</v>
      </c>
      <c r="O50" s="12">
        <v>0</v>
      </c>
      <c r="P50" s="12">
        <v>-3.561</v>
      </c>
      <c r="Q50" s="12">
        <v>0</v>
      </c>
      <c r="R50" s="12">
        <v>0</v>
      </c>
    </row>
    <row r="51" ht="20.25" spans="1:18">
      <c r="A51" s="8" t="s">
        <v>258</v>
      </c>
      <c r="B51" s="8" t="s">
        <v>259</v>
      </c>
      <c r="C51" s="8">
        <v>748.301</v>
      </c>
      <c r="D51" s="8">
        <v>822.649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6.404</v>
      </c>
      <c r="K51" s="13">
        <v>2</v>
      </c>
      <c r="L51" s="12">
        <v>0</v>
      </c>
      <c r="M51" s="12">
        <v>-1</v>
      </c>
      <c r="N51" s="12">
        <v>1</v>
      </c>
      <c r="O51" s="12">
        <v>0</v>
      </c>
      <c r="P51" s="12">
        <v>-0.488</v>
      </c>
      <c r="Q51" s="12">
        <v>0</v>
      </c>
      <c r="R51" s="12">
        <v>0</v>
      </c>
    </row>
    <row r="52" ht="20.25" spans="1:18">
      <c r="A52" s="8" t="s">
        <v>260</v>
      </c>
      <c r="B52" s="8" t="s">
        <v>261</v>
      </c>
      <c r="C52" s="8">
        <v>1536.208</v>
      </c>
      <c r="D52" s="8">
        <v>1856.086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5.348</v>
      </c>
      <c r="K52" s="13">
        <v>0</v>
      </c>
      <c r="L52" s="12">
        <v>0</v>
      </c>
      <c r="M52" s="12">
        <v>0</v>
      </c>
      <c r="N52" s="12">
        <v>1</v>
      </c>
      <c r="O52" s="12">
        <v>0</v>
      </c>
      <c r="P52" s="12">
        <v>6.572</v>
      </c>
      <c r="Q52" s="12">
        <v>0</v>
      </c>
      <c r="R52" s="12">
        <v>1</v>
      </c>
    </row>
    <row r="53" ht="20.25" spans="1:18">
      <c r="A53" s="8" t="s">
        <v>262</v>
      </c>
      <c r="B53" s="8" t="s">
        <v>263</v>
      </c>
      <c r="C53" s="8">
        <v>3147.457</v>
      </c>
      <c r="D53" s="8">
        <v>3830.144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1.703</v>
      </c>
      <c r="K53" s="13">
        <v>1</v>
      </c>
      <c r="L53" s="12">
        <v>2</v>
      </c>
      <c r="M53" s="12">
        <v>0</v>
      </c>
      <c r="N53" s="12">
        <v>0</v>
      </c>
      <c r="O53" s="12">
        <v>0</v>
      </c>
      <c r="P53" s="12">
        <v>-3.669</v>
      </c>
      <c r="Q53" s="12">
        <v>0</v>
      </c>
      <c r="R53" s="12">
        <v>-1</v>
      </c>
    </row>
    <row r="54" ht="20.25" spans="1:18">
      <c r="A54" s="8" t="s">
        <v>264</v>
      </c>
      <c r="B54" s="8" t="s">
        <v>265</v>
      </c>
      <c r="C54" s="8">
        <v>1021.701</v>
      </c>
      <c r="D54" s="8">
        <v>1353.972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5.09</v>
      </c>
      <c r="K54" s="13">
        <v>0</v>
      </c>
      <c r="L54" s="12">
        <v>0</v>
      </c>
      <c r="M54" s="12">
        <v>0</v>
      </c>
      <c r="N54" s="12">
        <v>0</v>
      </c>
      <c r="O54" s="12">
        <v>0</v>
      </c>
      <c r="P54" s="12">
        <v>6.028</v>
      </c>
      <c r="Q54" s="12">
        <v>0</v>
      </c>
      <c r="R54" s="12">
        <v>0</v>
      </c>
    </row>
    <row r="55" ht="20.25" spans="1:18">
      <c r="A55" s="8" t="s">
        <v>266</v>
      </c>
      <c r="B55" s="8" t="s">
        <v>267</v>
      </c>
      <c r="C55" s="8">
        <v>2882.719</v>
      </c>
      <c r="D55" s="8">
        <v>3168.309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4.861</v>
      </c>
      <c r="K55" s="13">
        <v>2</v>
      </c>
      <c r="L55" s="12">
        <v>0</v>
      </c>
      <c r="M55" s="12">
        <v>0</v>
      </c>
      <c r="N55" s="12">
        <v>1</v>
      </c>
      <c r="O55" s="12">
        <v>0</v>
      </c>
      <c r="P55" s="12">
        <v>0.535</v>
      </c>
      <c r="Q55" s="12">
        <v>0</v>
      </c>
      <c r="R55" s="12">
        <v>0</v>
      </c>
    </row>
    <row r="56" ht="20.25" spans="1:18">
      <c r="A56" s="8" t="s">
        <v>268</v>
      </c>
      <c r="B56" s="8" t="s">
        <v>269</v>
      </c>
      <c r="C56" s="8">
        <v>8588.796</v>
      </c>
      <c r="D56" s="8">
        <v>9704.764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1.392</v>
      </c>
      <c r="K56" s="13">
        <v>2</v>
      </c>
      <c r="L56" s="12">
        <v>1</v>
      </c>
      <c r="M56" s="12">
        <v>0</v>
      </c>
      <c r="N56" s="12">
        <v>1</v>
      </c>
      <c r="O56" s="12">
        <v>0</v>
      </c>
      <c r="P56" s="12">
        <v>11.801</v>
      </c>
      <c r="Q56" s="12">
        <v>0</v>
      </c>
      <c r="R56" s="12">
        <v>0</v>
      </c>
    </row>
    <row r="57" ht="20.25" spans="1:18">
      <c r="A57" s="8" t="s">
        <v>270</v>
      </c>
      <c r="B57" s="8" t="s">
        <v>271</v>
      </c>
      <c r="C57" s="8">
        <v>3879.267</v>
      </c>
      <c r="D57" s="8">
        <v>4340.333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9.595</v>
      </c>
      <c r="K57" s="13">
        <v>4</v>
      </c>
      <c r="L57" s="12">
        <v>0</v>
      </c>
      <c r="M57" s="12">
        <v>0</v>
      </c>
      <c r="N57" s="12">
        <v>0</v>
      </c>
      <c r="O57" s="12">
        <v>-1</v>
      </c>
      <c r="P57" s="12">
        <v>-3.31</v>
      </c>
      <c r="Q57" s="12">
        <v>0</v>
      </c>
      <c r="R57" s="12">
        <v>0</v>
      </c>
    </row>
    <row r="58" ht="20.25" spans="1:18">
      <c r="A58" s="8" t="s">
        <v>272</v>
      </c>
      <c r="B58" s="8" t="s">
        <v>273</v>
      </c>
      <c r="C58" s="8">
        <v>3568.914</v>
      </c>
      <c r="D58" s="8">
        <v>3647.501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0.698</v>
      </c>
      <c r="K58" s="13">
        <v>2</v>
      </c>
      <c r="L58" s="12">
        <v>1</v>
      </c>
      <c r="M58" s="12">
        <v>0</v>
      </c>
      <c r="N58" s="12">
        <v>0</v>
      </c>
      <c r="O58" s="12">
        <v>0</v>
      </c>
      <c r="P58" s="12">
        <v>-0.459</v>
      </c>
      <c r="Q58" s="12">
        <v>0</v>
      </c>
      <c r="R58" s="12">
        <v>0</v>
      </c>
    </row>
    <row r="59" ht="20.25" spans="1:18">
      <c r="A59" s="8" t="s">
        <v>274</v>
      </c>
      <c r="B59" s="8" t="s">
        <v>275</v>
      </c>
      <c r="C59" s="8">
        <v>7976.467</v>
      </c>
      <c r="D59" s="8">
        <v>8618.582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3.526</v>
      </c>
      <c r="K59" s="13">
        <v>4</v>
      </c>
      <c r="L59" s="12">
        <v>1</v>
      </c>
      <c r="M59" s="12">
        <v>0</v>
      </c>
      <c r="N59" s="12">
        <v>1</v>
      </c>
      <c r="O59" s="12">
        <v>0</v>
      </c>
      <c r="P59" s="12">
        <v>3.797</v>
      </c>
      <c r="Q59" s="12">
        <v>0</v>
      </c>
      <c r="R59" s="12">
        <v>0</v>
      </c>
    </row>
    <row r="60" ht="20.25" spans="1:18">
      <c r="A60" s="8" t="s">
        <v>276</v>
      </c>
      <c r="B60" s="8" t="s">
        <v>277</v>
      </c>
      <c r="C60" s="8">
        <v>13271.548</v>
      </c>
      <c r="D60" s="8">
        <v>14404.559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3.269</v>
      </c>
      <c r="K60" s="13">
        <v>4</v>
      </c>
      <c r="L60" s="12">
        <v>1</v>
      </c>
      <c r="M60" s="12">
        <v>-1</v>
      </c>
      <c r="N60" s="12">
        <v>1</v>
      </c>
      <c r="O60" s="12">
        <v>0</v>
      </c>
      <c r="P60" s="12">
        <v>-7.994</v>
      </c>
      <c r="Q60" s="12">
        <v>0</v>
      </c>
      <c r="R60" s="12">
        <v>0</v>
      </c>
    </row>
    <row r="61" ht="20.25" spans="1:18">
      <c r="A61" s="8" t="s">
        <v>278</v>
      </c>
      <c r="B61" s="8" t="s">
        <v>279</v>
      </c>
      <c r="C61" s="8">
        <v>19184.439</v>
      </c>
      <c r="D61" s="8">
        <v>20206.908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3.668</v>
      </c>
      <c r="K61" s="13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-17.637</v>
      </c>
      <c r="Q61" s="12">
        <v>0</v>
      </c>
      <c r="R61" s="12">
        <v>0</v>
      </c>
    </row>
    <row r="62" ht="20.25" spans="1:18">
      <c r="A62" s="8" t="s">
        <v>280</v>
      </c>
      <c r="B62" s="8" t="s">
        <v>281</v>
      </c>
      <c r="C62" s="8">
        <v>2395.6</v>
      </c>
      <c r="D62" s="8">
        <v>3103.491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13.14</v>
      </c>
      <c r="K62" s="13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8" t="s">
        <v>282</v>
      </c>
      <c r="B63" s="8" t="s">
        <v>283</v>
      </c>
      <c r="C63" s="8">
        <v>9338.243</v>
      </c>
      <c r="D63" s="8">
        <v>10308.636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3.898</v>
      </c>
      <c r="K63" s="13">
        <v>1</v>
      </c>
      <c r="L63" s="12">
        <v>1</v>
      </c>
      <c r="M63" s="12">
        <v>0</v>
      </c>
      <c r="N63" s="12">
        <v>0</v>
      </c>
      <c r="O63" s="12">
        <v>0</v>
      </c>
      <c r="P63" s="12">
        <v>-9.397</v>
      </c>
      <c r="Q63" s="12">
        <v>0</v>
      </c>
      <c r="R63" s="12">
        <v>0</v>
      </c>
    </row>
    <row r="64" ht="20.25" spans="1:18">
      <c r="A64" s="8" t="s">
        <v>284</v>
      </c>
      <c r="B64" s="8" t="s">
        <v>285</v>
      </c>
      <c r="C64" s="8">
        <v>6145.109</v>
      </c>
      <c r="D64" s="8">
        <v>6661.846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2.117</v>
      </c>
      <c r="K64" s="13">
        <v>2</v>
      </c>
      <c r="L64" s="12">
        <v>1</v>
      </c>
      <c r="M64" s="12">
        <v>0</v>
      </c>
      <c r="N64" s="12">
        <v>1</v>
      </c>
      <c r="O64" s="12">
        <v>0</v>
      </c>
      <c r="P64" s="12">
        <v>3.625</v>
      </c>
      <c r="Q64" s="12">
        <v>0</v>
      </c>
      <c r="R64" s="12">
        <v>0</v>
      </c>
    </row>
    <row r="65" ht="20.25" spans="1:18">
      <c r="A65" s="8" t="s">
        <v>286</v>
      </c>
      <c r="B65" s="8" t="s">
        <v>287</v>
      </c>
      <c r="C65" s="8">
        <v>7751.054</v>
      </c>
      <c r="D65" s="8">
        <v>8194.11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4.402</v>
      </c>
      <c r="K65" s="13">
        <v>3</v>
      </c>
      <c r="L65" s="12">
        <v>0</v>
      </c>
      <c r="M65" s="12">
        <v>0</v>
      </c>
      <c r="N65" s="12">
        <v>1</v>
      </c>
      <c r="O65" s="12">
        <v>0</v>
      </c>
      <c r="P65" s="12">
        <v>-10.781</v>
      </c>
      <c r="Q65" s="12">
        <v>0</v>
      </c>
      <c r="R65" s="12">
        <v>0</v>
      </c>
    </row>
    <row r="66" ht="20.25" spans="1:18">
      <c r="A66" s="8" t="s">
        <v>288</v>
      </c>
      <c r="B66" s="8" t="s">
        <v>289</v>
      </c>
      <c r="C66" s="8">
        <v>2242.509</v>
      </c>
      <c r="D66" s="8">
        <v>2821.127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19.91</v>
      </c>
      <c r="K66" s="13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8" t="s">
        <v>290</v>
      </c>
      <c r="B67" s="8" t="s">
        <v>291</v>
      </c>
      <c r="C67" s="8">
        <v>5550.19</v>
      </c>
      <c r="D67" s="8">
        <v>6046.836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2.628</v>
      </c>
      <c r="K67" s="13">
        <v>2</v>
      </c>
      <c r="L67" s="12">
        <v>0</v>
      </c>
      <c r="M67" s="12">
        <v>0</v>
      </c>
      <c r="N67" s="12">
        <v>1</v>
      </c>
      <c r="O67" s="12">
        <v>0</v>
      </c>
      <c r="P67" s="12">
        <v>0.397</v>
      </c>
      <c r="Q67" s="12">
        <v>0</v>
      </c>
      <c r="R67" s="12">
        <v>0</v>
      </c>
    </row>
    <row r="68" ht="20.25" spans="1:18">
      <c r="A68" s="8" t="s">
        <v>292</v>
      </c>
      <c r="B68" s="8" t="s">
        <v>293</v>
      </c>
      <c r="C68" s="8">
        <v>6336.16</v>
      </c>
      <c r="D68" s="8">
        <v>7087.423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7.931</v>
      </c>
      <c r="K68" s="13">
        <v>4</v>
      </c>
      <c r="L68" s="12">
        <v>0</v>
      </c>
      <c r="M68" s="12">
        <v>0</v>
      </c>
      <c r="N68" s="12">
        <v>1</v>
      </c>
      <c r="O68" s="12">
        <v>0</v>
      </c>
      <c r="P68" s="12">
        <v>4.34</v>
      </c>
      <c r="Q68" s="12">
        <v>0</v>
      </c>
      <c r="R68" s="12">
        <v>0</v>
      </c>
    </row>
    <row r="69" ht="20.25" spans="1:18">
      <c r="A69" s="8" t="s">
        <v>294</v>
      </c>
      <c r="B69" s="8" t="s">
        <v>295</v>
      </c>
      <c r="C69" s="8">
        <v>2334.182</v>
      </c>
      <c r="D69" s="8">
        <v>2685.076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2.783</v>
      </c>
      <c r="K69" s="13">
        <v>0</v>
      </c>
      <c r="L69" s="12">
        <v>1</v>
      </c>
      <c r="M69" s="12">
        <v>0</v>
      </c>
      <c r="N69" s="12">
        <v>0</v>
      </c>
      <c r="O69" s="12">
        <v>0</v>
      </c>
      <c r="P69" s="12">
        <v>-1.318</v>
      </c>
      <c r="Q69" s="12">
        <v>0</v>
      </c>
      <c r="R69" s="12">
        <v>0</v>
      </c>
    </row>
    <row r="70" ht="20.25" spans="1:18">
      <c r="A70" s="8" t="s">
        <v>296</v>
      </c>
      <c r="B70" s="8" t="s">
        <v>297</v>
      </c>
      <c r="C70" s="8">
        <v>4743.327</v>
      </c>
      <c r="D70" s="8">
        <v>5614.618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13.601</v>
      </c>
      <c r="K70" s="13">
        <v>0</v>
      </c>
      <c r="L70" s="12">
        <v>1</v>
      </c>
      <c r="M70" s="12">
        <v>0</v>
      </c>
      <c r="N70" s="12">
        <v>0</v>
      </c>
      <c r="O70" s="12">
        <v>0</v>
      </c>
      <c r="P70" s="12">
        <v>-20.084</v>
      </c>
      <c r="Q70" s="12">
        <v>0</v>
      </c>
      <c r="R70" s="12">
        <v>-1</v>
      </c>
    </row>
    <row r="71" ht="20.25" spans="1:18">
      <c r="A71" s="8" t="s">
        <v>298</v>
      </c>
      <c r="B71" s="8" t="s">
        <v>299</v>
      </c>
      <c r="C71" s="8">
        <v>5384.662</v>
      </c>
      <c r="D71" s="8">
        <v>6237.741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1.163</v>
      </c>
      <c r="K71" s="13">
        <v>2</v>
      </c>
      <c r="L71" s="12">
        <v>2</v>
      </c>
      <c r="M71" s="12">
        <v>0</v>
      </c>
      <c r="N71" s="12">
        <v>0</v>
      </c>
      <c r="O71" s="12">
        <v>0</v>
      </c>
      <c r="P71" s="12">
        <v>8.208</v>
      </c>
      <c r="Q71" s="12">
        <v>0</v>
      </c>
      <c r="R71" s="12">
        <v>1</v>
      </c>
    </row>
    <row r="72" ht="20.25" spans="1:18">
      <c r="A72" s="8" t="s">
        <v>300</v>
      </c>
      <c r="B72" s="8" t="s">
        <v>301</v>
      </c>
      <c r="C72" s="8">
        <v>5659.795</v>
      </c>
      <c r="D72" s="8">
        <v>6295.877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1.087</v>
      </c>
      <c r="K72" s="13">
        <v>1</v>
      </c>
      <c r="L72" s="12">
        <v>2</v>
      </c>
      <c r="M72" s="12">
        <v>0</v>
      </c>
      <c r="N72" s="12">
        <v>0</v>
      </c>
      <c r="O72" s="12">
        <v>0</v>
      </c>
      <c r="P72" s="12">
        <v>13.452</v>
      </c>
      <c r="Q72" s="12">
        <v>0</v>
      </c>
      <c r="R72" s="12">
        <v>1</v>
      </c>
    </row>
    <row r="73" ht="20.25" spans="1:18">
      <c r="A73" s="8" t="s">
        <v>302</v>
      </c>
      <c r="B73" s="8" t="s">
        <v>303</v>
      </c>
      <c r="C73" s="8">
        <v>4441.891</v>
      </c>
      <c r="D73" s="8">
        <v>4920.784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6.131</v>
      </c>
      <c r="K73" s="13">
        <v>3</v>
      </c>
      <c r="L73" s="12">
        <v>0</v>
      </c>
      <c r="M73" s="12">
        <v>0</v>
      </c>
      <c r="N73" s="12">
        <v>1</v>
      </c>
      <c r="O73" s="12">
        <v>0</v>
      </c>
      <c r="P73" s="12">
        <v>2.342</v>
      </c>
      <c r="Q73" s="12">
        <v>0</v>
      </c>
      <c r="R73" s="12">
        <v>0</v>
      </c>
    </row>
    <row r="74" ht="20.25" spans="1:18">
      <c r="A74" s="8" t="s">
        <v>304</v>
      </c>
      <c r="B74" s="8" t="s">
        <v>305</v>
      </c>
      <c r="C74" s="8">
        <v>1601.145</v>
      </c>
      <c r="D74" s="8">
        <v>1816.421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5.089</v>
      </c>
      <c r="K74" s="13">
        <v>2</v>
      </c>
      <c r="L74" s="12">
        <v>0</v>
      </c>
      <c r="M74" s="12">
        <v>0</v>
      </c>
      <c r="N74" s="12">
        <v>0</v>
      </c>
      <c r="O74" s="12">
        <v>0</v>
      </c>
      <c r="P74" s="12">
        <v>0.219</v>
      </c>
      <c r="Q74" s="12">
        <v>0</v>
      </c>
      <c r="R74" s="12">
        <v>0</v>
      </c>
    </row>
    <row r="75" ht="20.25" spans="1:18">
      <c r="A75" s="8" t="s">
        <v>306</v>
      </c>
      <c r="B75" s="8" t="s">
        <v>307</v>
      </c>
      <c r="C75" s="8">
        <v>2972.018</v>
      </c>
      <c r="D75" s="8">
        <v>3698.927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2.557</v>
      </c>
      <c r="K75" s="13">
        <v>4</v>
      </c>
      <c r="L75" s="12">
        <v>1</v>
      </c>
      <c r="M75" s="12">
        <v>0</v>
      </c>
      <c r="N75" s="12">
        <v>0</v>
      </c>
      <c r="O75" s="12">
        <v>0</v>
      </c>
      <c r="P75" s="12">
        <v>-0.703</v>
      </c>
      <c r="Q75" s="12">
        <v>0</v>
      </c>
      <c r="R75" s="12">
        <v>-1</v>
      </c>
    </row>
    <row r="76" ht="20.25" spans="1:18">
      <c r="A76" s="8" t="s">
        <v>308</v>
      </c>
      <c r="B76" s="8" t="s">
        <v>309</v>
      </c>
      <c r="C76" s="8">
        <v>6005.186</v>
      </c>
      <c r="D76" s="8">
        <v>7362.665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13.993</v>
      </c>
      <c r="K76" s="13">
        <v>2</v>
      </c>
      <c r="L76" s="12">
        <v>0</v>
      </c>
      <c r="M76" s="12">
        <v>0</v>
      </c>
      <c r="N76" s="12">
        <v>0</v>
      </c>
      <c r="O76" s="12">
        <v>0</v>
      </c>
      <c r="P76" s="12">
        <v>11.186</v>
      </c>
      <c r="Q76" s="12">
        <v>0</v>
      </c>
      <c r="R76" s="12">
        <v>0</v>
      </c>
    </row>
    <row r="77" ht="20.25" spans="1:18">
      <c r="A77" s="8" t="s">
        <v>310</v>
      </c>
      <c r="B77" s="8" t="s">
        <v>311</v>
      </c>
      <c r="C77" s="8">
        <v>4047.783</v>
      </c>
      <c r="D77" s="8">
        <v>4678.232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10.759</v>
      </c>
      <c r="K77" s="13">
        <v>2</v>
      </c>
      <c r="L77" s="12">
        <v>1</v>
      </c>
      <c r="M77" s="12">
        <v>0</v>
      </c>
      <c r="N77" s="12">
        <v>0</v>
      </c>
      <c r="O77" s="12">
        <v>0</v>
      </c>
      <c r="P77" s="12">
        <v>6.304</v>
      </c>
      <c r="Q77" s="12">
        <v>0</v>
      </c>
      <c r="R77" s="12">
        <v>0</v>
      </c>
    </row>
    <row r="78" ht="20.25" spans="1:18">
      <c r="A78" s="8" t="s">
        <v>312</v>
      </c>
      <c r="B78" s="8" t="s">
        <v>313</v>
      </c>
      <c r="C78" s="8">
        <v>2775.085</v>
      </c>
      <c r="D78" s="8">
        <v>3049.921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6.607</v>
      </c>
      <c r="K78" s="13">
        <v>2</v>
      </c>
      <c r="L78" s="12">
        <v>1</v>
      </c>
      <c r="M78" s="12">
        <v>1</v>
      </c>
      <c r="N78" s="12">
        <v>0</v>
      </c>
      <c r="O78" s="12">
        <v>0</v>
      </c>
      <c r="P78" s="12">
        <v>1.509</v>
      </c>
      <c r="Q78" s="12">
        <v>0</v>
      </c>
      <c r="R78" s="12">
        <v>0</v>
      </c>
    </row>
    <row r="79" ht="20.25" spans="1:18">
      <c r="A79" s="8" t="s">
        <v>314</v>
      </c>
      <c r="B79" s="8" t="s">
        <v>315</v>
      </c>
      <c r="C79" s="8">
        <v>6351.15</v>
      </c>
      <c r="D79" s="8">
        <v>7470.932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12.272</v>
      </c>
      <c r="K79" s="13">
        <v>2</v>
      </c>
      <c r="L79" s="12">
        <v>0</v>
      </c>
      <c r="M79" s="12">
        <v>0</v>
      </c>
      <c r="N79" s="12">
        <v>0</v>
      </c>
      <c r="O79" s="12">
        <v>0</v>
      </c>
      <c r="P79" s="12">
        <v>6.563</v>
      </c>
      <c r="Q79" s="12">
        <v>0</v>
      </c>
      <c r="R79" s="12">
        <v>0</v>
      </c>
    </row>
    <row r="80" ht="20.25" spans="1:18">
      <c r="A80" s="8" t="s">
        <v>316</v>
      </c>
      <c r="B80" s="8" t="s">
        <v>317</v>
      </c>
      <c r="C80" s="8">
        <v>107.193</v>
      </c>
      <c r="D80" s="8">
        <v>108.603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0.729</v>
      </c>
      <c r="K80" s="13">
        <v>1</v>
      </c>
      <c r="L80" s="12">
        <v>1</v>
      </c>
      <c r="M80" s="12">
        <v>0</v>
      </c>
      <c r="N80" s="12">
        <v>0</v>
      </c>
      <c r="O80" s="12">
        <v>0</v>
      </c>
      <c r="P80" s="12">
        <v>0.014</v>
      </c>
      <c r="Q80" s="12">
        <v>0</v>
      </c>
      <c r="R80" s="12">
        <v>0</v>
      </c>
    </row>
    <row r="81" ht="20.25" spans="1:18">
      <c r="A81" s="8" t="s">
        <v>318</v>
      </c>
      <c r="B81" s="8" t="s">
        <v>319</v>
      </c>
      <c r="C81" s="8">
        <v>105.415</v>
      </c>
      <c r="D81" s="8">
        <v>106.191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0.336</v>
      </c>
      <c r="K81" s="13">
        <v>1</v>
      </c>
      <c r="L81" s="12">
        <v>0</v>
      </c>
      <c r="M81" s="12">
        <v>0</v>
      </c>
      <c r="N81" s="12">
        <v>0</v>
      </c>
      <c r="O81" s="12">
        <v>0</v>
      </c>
      <c r="P81" s="12">
        <v>0.008</v>
      </c>
      <c r="Q81" s="12">
        <v>0</v>
      </c>
      <c r="R81" s="12">
        <v>0</v>
      </c>
    </row>
    <row r="82" ht="20.25" spans="1:18">
      <c r="A82" s="8" t="s">
        <v>320</v>
      </c>
      <c r="B82" s="8" t="s">
        <v>321</v>
      </c>
      <c r="C82" s="8">
        <v>113.397</v>
      </c>
      <c r="D82" s="8">
        <v>118.859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0.433</v>
      </c>
      <c r="K82" s="13">
        <v>0</v>
      </c>
      <c r="L82" s="12">
        <v>0</v>
      </c>
      <c r="M82" s="12">
        <v>1</v>
      </c>
      <c r="N82" s="12">
        <v>-1</v>
      </c>
      <c r="O82" s="12">
        <v>0</v>
      </c>
      <c r="P82" s="12">
        <v>-0.028</v>
      </c>
      <c r="Q82" s="12">
        <v>0</v>
      </c>
      <c r="R82" s="12">
        <v>0</v>
      </c>
    </row>
    <row r="83" ht="20.25" spans="1:18">
      <c r="A83" s="8" t="s">
        <v>322</v>
      </c>
      <c r="B83" s="8" t="s">
        <v>323</v>
      </c>
      <c r="C83" s="8">
        <v>102.211</v>
      </c>
      <c r="D83" s="8">
        <v>102.511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0.173</v>
      </c>
      <c r="K83" s="13">
        <v>2</v>
      </c>
      <c r="L83" s="12">
        <v>0</v>
      </c>
      <c r="M83" s="12">
        <v>0</v>
      </c>
      <c r="N83" s="12">
        <v>0</v>
      </c>
      <c r="O83" s="12">
        <v>0</v>
      </c>
      <c r="P83" s="12">
        <v>-0.001</v>
      </c>
      <c r="Q83" s="12">
        <v>0</v>
      </c>
      <c r="R83" s="12">
        <v>0</v>
      </c>
    </row>
    <row r="84" ht="20.25" spans="1:18">
      <c r="A84" s="8" t="s">
        <v>324</v>
      </c>
      <c r="B84" s="8" t="s">
        <v>325</v>
      </c>
      <c r="C84" s="8">
        <v>1457.928</v>
      </c>
      <c r="D84" s="8">
        <v>2178.074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4.971</v>
      </c>
      <c r="K84" s="13">
        <v>0</v>
      </c>
      <c r="L84" s="12">
        <v>0</v>
      </c>
      <c r="M84" s="12">
        <v>0</v>
      </c>
      <c r="N84" s="12">
        <v>0</v>
      </c>
      <c r="O84" s="12">
        <v>0</v>
      </c>
      <c r="P84" s="12">
        <v>11.365</v>
      </c>
      <c r="Q84" s="12">
        <v>0</v>
      </c>
      <c r="R84" s="12">
        <v>0</v>
      </c>
    </row>
    <row r="85" ht="20.25" spans="1:18">
      <c r="A85" s="8" t="s">
        <v>326</v>
      </c>
      <c r="B85" s="8" t="s">
        <v>327</v>
      </c>
      <c r="C85" s="8">
        <v>11893.628</v>
      </c>
      <c r="D85" s="8">
        <v>13288.899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1.706</v>
      </c>
      <c r="K85" s="13">
        <v>0</v>
      </c>
      <c r="L85" s="12">
        <v>1</v>
      </c>
      <c r="M85" s="12">
        <v>0</v>
      </c>
      <c r="N85" s="12">
        <v>0</v>
      </c>
      <c r="O85" s="12">
        <v>0</v>
      </c>
      <c r="P85" s="12">
        <v>-9.6</v>
      </c>
      <c r="Q85" s="12">
        <v>0</v>
      </c>
      <c r="R85" s="12">
        <v>0</v>
      </c>
    </row>
    <row r="86" ht="20.25" spans="1:18">
      <c r="A86" s="8" t="s">
        <v>328</v>
      </c>
      <c r="B86" s="8" t="s">
        <v>329</v>
      </c>
      <c r="C86" s="8">
        <v>445.984</v>
      </c>
      <c r="D86" s="8">
        <v>525.315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1.353</v>
      </c>
      <c r="K86" s="13">
        <v>2</v>
      </c>
      <c r="L86" s="12">
        <v>1</v>
      </c>
      <c r="M86" s="12">
        <v>0</v>
      </c>
      <c r="N86" s="12">
        <v>1</v>
      </c>
      <c r="O86" s="12">
        <v>0</v>
      </c>
      <c r="P86" s="12">
        <v>0.663</v>
      </c>
      <c r="Q86" s="12">
        <v>0</v>
      </c>
      <c r="R86" s="12">
        <v>0</v>
      </c>
    </row>
    <row r="87" ht="20.25" spans="1:18">
      <c r="A87" s="8" t="s">
        <v>330</v>
      </c>
      <c r="B87" s="8" t="s">
        <v>331</v>
      </c>
      <c r="C87" s="8">
        <v>45958.461</v>
      </c>
      <c r="D87" s="8">
        <v>59385.602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18.39</v>
      </c>
      <c r="K87" s="13">
        <v>3</v>
      </c>
      <c r="L87" s="12">
        <v>2</v>
      </c>
      <c r="M87" s="12">
        <v>0</v>
      </c>
      <c r="N87" s="12">
        <v>0</v>
      </c>
      <c r="O87" s="12">
        <v>0</v>
      </c>
      <c r="P87" s="12">
        <v>8.302</v>
      </c>
      <c r="Q87" s="12">
        <v>0</v>
      </c>
      <c r="R87" s="12">
        <v>0</v>
      </c>
    </row>
    <row r="88" ht="20.25" spans="1:18">
      <c r="A88" s="8" t="s">
        <v>332</v>
      </c>
      <c r="B88" s="8" t="s">
        <v>333</v>
      </c>
      <c r="C88" s="8">
        <v>8447.551</v>
      </c>
      <c r="D88" s="8">
        <v>10058.207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5.877</v>
      </c>
      <c r="K88" s="13">
        <v>3</v>
      </c>
      <c r="L88" s="12">
        <v>0</v>
      </c>
      <c r="M88" s="12">
        <v>0</v>
      </c>
      <c r="N88" s="12">
        <v>0</v>
      </c>
      <c r="O88" s="12">
        <v>-1</v>
      </c>
      <c r="P88" s="12">
        <v>-13.214</v>
      </c>
      <c r="Q88" s="12">
        <v>0</v>
      </c>
      <c r="R88" s="12">
        <v>1</v>
      </c>
    </row>
    <row r="89" ht="20.25" spans="1:18">
      <c r="A89" s="7"/>
      <c r="B89" s="7"/>
      <c r="C89" s="7"/>
      <c r="D89" s="7"/>
      <c r="E89" s="7"/>
      <c r="F89" s="7"/>
      <c r="G89" s="7"/>
      <c r="H89" s="7"/>
      <c r="I89" s="7"/>
      <c r="J89" s="7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7"/>
      <c r="B90" s="7"/>
      <c r="C90" s="7"/>
      <c r="D90" s="7"/>
      <c r="E90" s="7"/>
      <c r="F90" s="7"/>
      <c r="G90" s="7"/>
      <c r="H90" s="7"/>
      <c r="I90" s="7"/>
      <c r="J90" s="7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7"/>
      <c r="B91" s="7"/>
      <c r="C91" s="7"/>
      <c r="D91" s="7"/>
      <c r="E91" s="7"/>
      <c r="F91" s="7"/>
      <c r="G91" s="7"/>
      <c r="H91" s="7"/>
      <c r="I91" s="7"/>
      <c r="J91" s="7"/>
      <c r="K91" s="12"/>
      <c r="L91" s="12"/>
      <c r="M91" s="12"/>
      <c r="N91" s="12"/>
      <c r="O91" s="12"/>
      <c r="P91" s="12"/>
      <c r="Q91" s="12"/>
      <c r="R9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2025-12-02T15:46:16Z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5486EB9E0BC347FAAF5EFA8D581C18C6_13</vt:lpwstr>
  </property>
  <property fmtid="{D5CDD505-2E9C-101B-9397-08002B2CF9AE}" pid="3" name="KSOProductBuildVer">
    <vt:lpwstr>2052-12.1.0.15712</vt:lpwstr>
  </property>
</Properties>
</file>