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<sst xmlns="http://schemas.openxmlformats.org/spreadsheetml/2006/main" count="441" uniqueCount="394">
  <si>
    <t>京沪深强转弱</t>
  </si>
  <si>
    <t>京沪深弱转强</t>
  </si>
  <si>
    <t>代码</t>
  </si>
  <si>
    <t>简称</t>
  </si>
  <si>
    <t>总市值</t>
  </si>
  <si>
    <t>户数增加</t>
  </si>
  <si>
    <t>32408.46亿</t>
  </si>
  <si>
    <t>全指金融</t>
  </si>
  <si>
    <t>185914.30亿</t>
  </si>
  <si>
    <t>次新股</t>
  </si>
  <si>
    <t>17220.83亿</t>
  </si>
  <si>
    <t>红利指数</t>
  </si>
  <si>
    <t>112501.05亿</t>
  </si>
  <si>
    <t>电信运营</t>
  </si>
  <si>
    <t>8905.59亿</t>
  </si>
  <si>
    <t>全指可选</t>
  </si>
  <si>
    <t>50763.11亿</t>
  </si>
  <si>
    <t>Ｂ股指数</t>
  </si>
  <si>
    <t>662.72亿</t>
  </si>
  <si>
    <t>全指医药</t>
  </si>
  <si>
    <t>42734.64亿</t>
  </si>
  <si>
    <t>次新预增</t>
  </si>
  <si>
    <t>295.37亿</t>
  </si>
  <si>
    <t>私募新进</t>
  </si>
  <si>
    <t>35974.37亿</t>
  </si>
  <si>
    <t>配股预案</t>
  </si>
  <si>
    <t>27.69亿</t>
  </si>
  <si>
    <t>电力</t>
  </si>
  <si>
    <t>32826.86亿</t>
  </si>
  <si>
    <t>--</t>
  </si>
  <si>
    <t>贵州板块</t>
  </si>
  <si>
    <t>21925.21亿</t>
  </si>
  <si>
    <t>国证基建</t>
  </si>
  <si>
    <t>医疗保健</t>
  </si>
  <si>
    <t>20151.94亿</t>
  </si>
  <si>
    <t>食品饮料</t>
  </si>
  <si>
    <t>17344.92亿</t>
  </si>
  <si>
    <t>中小银行</t>
  </si>
  <si>
    <t>16045.40亿</t>
  </si>
  <si>
    <t>含B股</t>
  </si>
  <si>
    <t>11580.59亿</t>
  </si>
  <si>
    <t>交通设施</t>
  </si>
  <si>
    <t>10093.97亿</t>
  </si>
  <si>
    <t>商业连锁</t>
  </si>
  <si>
    <t>10014.33亿</t>
  </si>
  <si>
    <t>山西板块</t>
  </si>
  <si>
    <t>8549.67亿</t>
  </si>
  <si>
    <t>传媒娱乐</t>
  </si>
  <si>
    <t>7626.50亿</t>
  </si>
  <si>
    <t>仓储物流</t>
  </si>
  <si>
    <t>7505.09亿</t>
  </si>
  <si>
    <t>文教休闲</t>
  </si>
  <si>
    <t>3044.87亿</t>
  </si>
  <si>
    <t>知识付费</t>
  </si>
  <si>
    <t>2735.32亿</t>
  </si>
  <si>
    <t>拟增持</t>
  </si>
  <si>
    <t>1695.00亿</t>
  </si>
  <si>
    <t>日用化工</t>
  </si>
  <si>
    <t>1686.80亿</t>
  </si>
  <si>
    <t>水务</t>
  </si>
  <si>
    <t>1482.29亿</t>
  </si>
  <si>
    <t>种业</t>
  </si>
  <si>
    <t>838.11亿</t>
  </si>
  <si>
    <t>深证Ｂ指</t>
  </si>
  <si>
    <t>591.27亿</t>
  </si>
  <si>
    <t>成份Ｂ指</t>
  </si>
  <si>
    <t>441.10亿</t>
  </si>
  <si>
    <t>公共交通</t>
  </si>
  <si>
    <t>383.72亿</t>
  </si>
  <si>
    <t>基金指数</t>
  </si>
  <si>
    <t>深主板50</t>
  </si>
  <si>
    <t>金融科技</t>
  </si>
  <si>
    <t>绿色电力</t>
  </si>
  <si>
    <t>深证价值</t>
  </si>
  <si>
    <t>深证红利</t>
  </si>
  <si>
    <t>国证红利</t>
  </si>
  <si>
    <t>国证服务</t>
  </si>
  <si>
    <t>区块链50</t>
  </si>
  <si>
    <t>创医药</t>
  </si>
  <si>
    <t>中小100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</si>
  <si>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</si>
  <si>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</si>
  <si>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</si>
  <si>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</si>
  <si>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</si>
  <si>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</si>
  <si>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</si>
  <si>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</si>
  <si>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</si>
  <si>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</si>
  <si>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</si>
  <si>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</si>
  <si>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</si>
  <si>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</si>
  <si>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</si>
  <si>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</si>
  <si>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</si>
  <si>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</si>
  <si>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</si>
  <si>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</si>
  <si>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</si>
  <si>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</si>
  <si>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</si>
  <si>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综合指数</t>
  </si>
  <si>
    <t>新综指</t>
  </si>
  <si>
    <t>50基本</t>
  </si>
  <si>
    <t>上证海外</t>
  </si>
  <si>
    <t>上证国企</t>
  </si>
  <si>
    <t>上证周期</t>
  </si>
  <si>
    <t>能源等权</t>
  </si>
  <si>
    <t>180稳定</t>
  </si>
  <si>
    <t>优势资源</t>
  </si>
  <si>
    <t>上央红利</t>
  </si>
  <si>
    <t>沪新丝路</t>
  </si>
  <si>
    <t>有色金属</t>
  </si>
  <si>
    <t>800有色</t>
  </si>
  <si>
    <t>央企红利</t>
  </si>
  <si>
    <t>500原料</t>
  </si>
  <si>
    <t>国企一带一路</t>
  </si>
  <si>
    <t>上证收益</t>
  </si>
  <si>
    <t>300材料</t>
  </si>
  <si>
    <t>800材料</t>
  </si>
  <si>
    <t>基本600</t>
  </si>
  <si>
    <t>环渤海</t>
  </si>
  <si>
    <t>国证价值</t>
  </si>
  <si>
    <t>中盘价值</t>
  </si>
  <si>
    <t>国证有色</t>
  </si>
  <si>
    <t>深证工业</t>
  </si>
  <si>
    <t>深成工业</t>
  </si>
  <si>
    <t>深证创投</t>
  </si>
  <si>
    <t>大农业</t>
  </si>
  <si>
    <t>一带一路</t>
  </si>
  <si>
    <t>中证煤炭</t>
  </si>
  <si>
    <t>企债指数</t>
  </si>
  <si>
    <t>沪公司债</t>
  </si>
  <si>
    <t>180资源</t>
  </si>
  <si>
    <t>上证能源</t>
  </si>
  <si>
    <t>上证商品</t>
  </si>
  <si>
    <t>上证资源</t>
  </si>
  <si>
    <t>工业等权</t>
  </si>
  <si>
    <t>资源50</t>
  </si>
  <si>
    <t>上证上游</t>
  </si>
  <si>
    <t>5年信用</t>
  </si>
  <si>
    <t>沪投资品</t>
  </si>
  <si>
    <t>380公用</t>
  </si>
  <si>
    <t>持续产业</t>
  </si>
  <si>
    <t>信用100</t>
  </si>
  <si>
    <t>380价值</t>
  </si>
  <si>
    <t>380波动</t>
  </si>
  <si>
    <t>上证环保</t>
  </si>
  <si>
    <t>A股资源</t>
  </si>
  <si>
    <t>细分有色</t>
  </si>
  <si>
    <t>细分机械</t>
  </si>
  <si>
    <t>细分化工</t>
  </si>
  <si>
    <t>煤炭指数</t>
  </si>
  <si>
    <t>中证环保</t>
  </si>
  <si>
    <t>百发100</t>
  </si>
  <si>
    <t>HK银行</t>
  </si>
  <si>
    <t>300能源</t>
  </si>
  <si>
    <t>300工业</t>
  </si>
  <si>
    <t>公司债指</t>
  </si>
  <si>
    <t>中证能源</t>
  </si>
  <si>
    <t>800工业</t>
  </si>
  <si>
    <t>新能源</t>
  </si>
  <si>
    <t>内地资源</t>
  </si>
  <si>
    <t>银河99</t>
  </si>
  <si>
    <t>中证上游</t>
  </si>
  <si>
    <t>基本400</t>
  </si>
  <si>
    <t>内地低碳</t>
  </si>
  <si>
    <t>大宗商品</t>
  </si>
  <si>
    <t>全指能源</t>
  </si>
  <si>
    <t>全指材料</t>
  </si>
  <si>
    <t>全指工业</t>
  </si>
  <si>
    <t>碳科技30</t>
  </si>
  <si>
    <t>碳科技60</t>
  </si>
  <si>
    <t>采矿指数</t>
  </si>
  <si>
    <t>水电指数</t>
  </si>
  <si>
    <t>批零指数</t>
  </si>
  <si>
    <t>综企指数</t>
  </si>
  <si>
    <t>绿色低碳</t>
  </si>
  <si>
    <t>碳中和债</t>
  </si>
  <si>
    <t>深转交债</t>
  </si>
  <si>
    <t>深信中高</t>
  </si>
  <si>
    <t>深信中低</t>
  </si>
  <si>
    <t>深信用债</t>
  </si>
  <si>
    <t>深公司债</t>
  </si>
  <si>
    <t>资源优势</t>
  </si>
  <si>
    <t>国证治理</t>
  </si>
  <si>
    <t>皖江30</t>
  </si>
  <si>
    <t>国证环保</t>
  </si>
  <si>
    <t>国证粮食</t>
  </si>
  <si>
    <t>能源金属</t>
  </si>
  <si>
    <t>小盘价值</t>
  </si>
  <si>
    <t>1000能源</t>
  </si>
  <si>
    <t>1000材料</t>
  </si>
  <si>
    <t>1000工业</t>
  </si>
  <si>
    <t>大盘低波</t>
  </si>
  <si>
    <t>中盘低波</t>
  </si>
  <si>
    <t>小盘低波</t>
  </si>
  <si>
    <t>红利100</t>
  </si>
  <si>
    <t>专利领先</t>
  </si>
  <si>
    <t>新丝路</t>
  </si>
  <si>
    <t>绿色煤炭</t>
  </si>
  <si>
    <t>国证油气</t>
  </si>
  <si>
    <t>国证钢铁</t>
  </si>
  <si>
    <t>央视生态</t>
  </si>
  <si>
    <t>深证能源</t>
  </si>
  <si>
    <t>深证材料</t>
  </si>
  <si>
    <t>深证公用</t>
  </si>
  <si>
    <t>深证环保</t>
  </si>
  <si>
    <t>深证大宗</t>
  </si>
  <si>
    <t>中创低波</t>
  </si>
  <si>
    <t>深成能源</t>
  </si>
  <si>
    <t>深成材料</t>
  </si>
  <si>
    <t>深证节能</t>
  </si>
  <si>
    <t>深证上游</t>
  </si>
  <si>
    <t>中证新能</t>
  </si>
  <si>
    <t>CS新能车</t>
  </si>
  <si>
    <t>煤炭等权</t>
  </si>
  <si>
    <t>新能电池</t>
  </si>
  <si>
    <t>化肥农药</t>
  </si>
  <si>
    <t>自由现金流</t>
  </si>
  <si>
    <t>地产指数</t>
  </si>
  <si>
    <t>【数据引擎：奇衡DK阿赖耶识系统】情绪值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</si>
  <si>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</si>
  <si>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</si>
  <si>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</si>
  <si>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</si>
  <si>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</si>
  <si>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</si>
  <si>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</si>
  <si>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</si>
  <si>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</si>
  <si>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</si>
  <si>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</si>
  <si>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</si>
  <si>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</si>
  <si>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</si>
  <si>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</si>
  <si>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</si>
  <si>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</si>
  <si>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</si>
  <si>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</si>
  <si>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</si>
  <si>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</si>
  <si>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</si>
  <si>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</si>
  <si>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</si>
  <si>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</si>
  <si>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</si>
  <si>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</si>
  <si>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</si>
  <si>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</si>
  <si>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</si>
  <si>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</si>
  <si>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</si>
  <si>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</si>
  <si>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</si>
  <si>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</si>
  <si>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</si>
  <si>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</si>
  <si>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</si>
  <si>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</si>
  <si>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</si>
  <si>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</si>
  <si>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</si>
  <si>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</si>
  <si>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</si>
  <si>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</si>
  <si>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</si>
  <si>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</si>
  <si>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</si>
  <si>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</si>
  <si>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</si>
  <si>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</si>
  <si>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</si>
  <si>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</si>
  <si>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</si>
  <si>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</si>
  <si>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</si>
  <si>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</si>
  <si>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</si>
  <si>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</si>
  <si>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</si>
  <si>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</si>
  <si>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</si>
  <si>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</si>
  <si>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</si>
  <si>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</si>
  <si>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</si>
  <si>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LU00</t>
  </si>
  <si>
    <t>低硫燃油连续</t>
  </si>
  <si>
    <t>AD00</t>
  </si>
  <si>
    <t>铝合金连续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</si>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</sst>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"880876"</f>
        <v>880876</v>
      </c>
      <c r="B3" s="34" t="s">
        <v>5</v>
      </c>
      <c r="C3" s="34" t="s">
        <v>6</v>
      </c>
      <c r="D3" s="34" t="str">
        <f>"000992"</f>
        <v>000992</v>
      </c>
      <c r="E3" s="34" t="s">
        <v>7</v>
      </c>
      <c r="F3" s="34" t="s">
        <v>8</v>
      </c>
    </row>
    <row r="4" ht="13.5" spans="1:6">
      <c r="A4" s="34" t="str">
        <f>"880529"</f>
        <v>880529</v>
      </c>
      <c r="B4" s="34" t="s">
        <v>9</v>
      </c>
      <c r="C4" s="34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4" t="str">
        <f>"880452"</f>
        <v>880452</v>
      </c>
      <c r="B5" s="34" t="s">
        <v>13</v>
      </c>
      <c r="C5" s="34" t="s">
        <v>14</v>
      </c>
      <c r="D5" s="34" t="str">
        <f>"000989"</f>
        <v>000989</v>
      </c>
      <c r="E5" s="34" t="s">
        <v>15</v>
      </c>
      <c r="F5" s="34" t="s">
        <v>16</v>
      </c>
    </row>
    <row r="6" ht="13.5" spans="1:6">
      <c r="A6" s="34" t="str">
        <f>"000003"</f>
        <v>000003</v>
      </c>
      <c r="B6" s="34" t="s">
        <v>17</v>
      </c>
      <c r="C6" s="34" t="s">
        <v>18</v>
      </c>
      <c r="D6" s="34" t="str">
        <f>"000991"</f>
        <v>000991</v>
      </c>
      <c r="E6" s="34" t="s">
        <v>19</v>
      </c>
      <c r="F6" s="34" t="s">
        <v>20</v>
      </c>
    </row>
    <row r="7" ht="13.5" spans="1:6">
      <c r="A7" s="34" t="str">
        <f>"880778"</f>
        <v>880778</v>
      </c>
      <c r="B7" s="34" t="s">
        <v>21</v>
      </c>
      <c r="C7" s="34" t="s">
        <v>22</v>
      </c>
      <c r="D7" s="34" t="str">
        <f>"880648"</f>
        <v>880648</v>
      </c>
      <c r="E7" s="34" t="s">
        <v>23</v>
      </c>
      <c r="F7" s="34" t="s">
        <v>24</v>
      </c>
    </row>
    <row r="8" ht="13.5" spans="1:6">
      <c r="A8" s="34" t="str">
        <f>"880890"</f>
        <v>880890</v>
      </c>
      <c r="B8" s="34" t="s">
        <v>25</v>
      </c>
      <c r="C8" s="34" t="s">
        <v>26</v>
      </c>
      <c r="D8" s="34" t="str">
        <f>"880305"</f>
        <v>880305</v>
      </c>
      <c r="E8" s="34" t="s">
        <v>27</v>
      </c>
      <c r="F8" s="34" t="s">
        <v>28</v>
      </c>
    </row>
    <row r="9" ht="13.5" spans="1:6">
      <c r="A9" s="34" t="str">
        <f>"999997"</f>
        <v>999997</v>
      </c>
      <c r="B9" s="34" t="s">
        <v>17</v>
      </c>
      <c r="C9" s="34" t="s">
        <v>29</v>
      </c>
      <c r="D9" s="34" t="str">
        <f>"880229"</f>
        <v>880229</v>
      </c>
      <c r="E9" s="34" t="s">
        <v>30</v>
      </c>
      <c r="F9" s="34" t="s">
        <v>31</v>
      </c>
    </row>
    <row r="10" ht="13.5" spans="1:6">
      <c r="A10" s="34" t="str">
        <f>"399359"</f>
        <v>399359</v>
      </c>
      <c r="B10" s="34" t="s">
        <v>32</v>
      </c>
      <c r="C10" s="34" t="s">
        <v>29</v>
      </c>
      <c r="D10" s="34" t="str">
        <f>"880398"</f>
        <v>880398</v>
      </c>
      <c r="E10" s="34" t="s">
        <v>33</v>
      </c>
      <c r="F10" s="34" t="s">
        <v>34</v>
      </c>
    </row>
    <row r="11" ht="13.5" spans="1:6">
      <c r="A11" s="35"/>
      <c r="B11" s="35"/>
      <c r="C11" s="35"/>
      <c r="D11" s="34" t="str">
        <f>"880372"</f>
        <v>880372</v>
      </c>
      <c r="E11" s="34" t="s">
        <v>35</v>
      </c>
      <c r="F11" s="34" t="s">
        <v>36</v>
      </c>
    </row>
    <row r="12" ht="13.5" spans="1:6">
      <c r="A12" s="35"/>
      <c r="B12" s="35"/>
      <c r="C12" s="35"/>
      <c r="D12" s="34" t="str">
        <f>"880875"</f>
        <v>880875</v>
      </c>
      <c r="E12" s="34" t="s">
        <v>37</v>
      </c>
      <c r="F12" s="34" t="s">
        <v>38</v>
      </c>
    </row>
    <row r="13" ht="13.5" spans="1:6">
      <c r="A13" s="35"/>
      <c r="B13" s="35"/>
      <c r="C13" s="35"/>
      <c r="D13" s="34" t="str">
        <f>"880502"</f>
        <v>880502</v>
      </c>
      <c r="E13" s="34" t="s">
        <v>39</v>
      </c>
      <c r="F13" s="34" t="s">
        <v>40</v>
      </c>
    </row>
    <row r="14" ht="13.5" spans="1:6">
      <c r="A14" s="35"/>
      <c r="B14" s="35"/>
      <c r="C14" s="35"/>
      <c r="D14" s="34" t="str">
        <f>"880465"</f>
        <v>880465</v>
      </c>
      <c r="E14" s="34" t="s">
        <v>41</v>
      </c>
      <c r="F14" s="34" t="s">
        <v>42</v>
      </c>
    </row>
    <row r="15" ht="16.5" spans="1:6">
      <c r="A15" s="23"/>
      <c r="B15" s="23"/>
      <c r="C15" s="23"/>
      <c r="D15" s="34" t="str">
        <f>"880406"</f>
        <v>880406</v>
      </c>
      <c r="E15" s="34" t="s">
        <v>43</v>
      </c>
      <c r="F15" s="34" t="s">
        <v>44</v>
      </c>
    </row>
    <row r="16" ht="16.5" spans="1:6">
      <c r="A16" s="23"/>
      <c r="B16" s="23"/>
      <c r="C16" s="23"/>
      <c r="D16" s="34" t="str">
        <f>"880217"</f>
        <v>880217</v>
      </c>
      <c r="E16" s="34" t="s">
        <v>45</v>
      </c>
      <c r="F16" s="34" t="s">
        <v>46</v>
      </c>
    </row>
    <row r="17" ht="16.5" spans="1:6">
      <c r="A17" s="23"/>
      <c r="B17" s="23"/>
      <c r="C17" s="23"/>
      <c r="D17" s="34" t="str">
        <f>"880418"</f>
        <v>880418</v>
      </c>
      <c r="E17" s="34" t="s">
        <v>47</v>
      </c>
      <c r="F17" s="34" t="s">
        <v>48</v>
      </c>
    </row>
    <row r="18" ht="16.5" spans="1:6">
      <c r="A18" s="23"/>
      <c r="B18" s="23"/>
      <c r="C18" s="23"/>
      <c r="D18" s="34" t="str">
        <f>"880464"</f>
        <v>880464</v>
      </c>
      <c r="E18" s="34" t="s">
        <v>49</v>
      </c>
      <c r="F18" s="34" t="s">
        <v>50</v>
      </c>
    </row>
    <row r="19" ht="16.5" spans="1:6">
      <c r="A19" s="23"/>
      <c r="B19" s="23"/>
      <c r="C19" s="23"/>
      <c r="D19" s="34" t="str">
        <f>"880422"</f>
        <v>880422</v>
      </c>
      <c r="E19" s="34" t="s">
        <v>51</v>
      </c>
      <c r="F19" s="34" t="s">
        <v>52</v>
      </c>
    </row>
    <row r="20" ht="16.5" spans="1:6">
      <c r="A20" s="23"/>
      <c r="B20" s="23"/>
      <c r="C20" s="23"/>
      <c r="D20" s="34" t="str">
        <f>"880668"</f>
        <v>880668</v>
      </c>
      <c r="E20" s="34" t="s">
        <v>53</v>
      </c>
      <c r="F20" s="34" t="s">
        <v>54</v>
      </c>
    </row>
    <row r="21" ht="16.5" spans="1:6">
      <c r="A21" s="23"/>
      <c r="B21" s="23"/>
      <c r="C21" s="23"/>
      <c r="D21" s="34" t="str">
        <f>"880814"</f>
        <v>880814</v>
      </c>
      <c r="E21" s="34" t="s">
        <v>55</v>
      </c>
      <c r="F21" s="34" t="s">
        <v>56</v>
      </c>
    </row>
    <row r="22" ht="16.5" spans="1:6">
      <c r="A22" s="23"/>
      <c r="B22" s="23"/>
      <c r="C22" s="23"/>
      <c r="D22" s="34" t="str">
        <f>"880355"</f>
        <v>880355</v>
      </c>
      <c r="E22" s="34" t="s">
        <v>57</v>
      </c>
      <c r="F22" s="34" t="s">
        <v>58</v>
      </c>
    </row>
    <row r="23" ht="16.5" spans="1:6">
      <c r="A23" s="23"/>
      <c r="B23" s="23"/>
      <c r="C23" s="23"/>
      <c r="D23" s="34" t="str">
        <f>"880454"</f>
        <v>880454</v>
      </c>
      <c r="E23" s="34" t="s">
        <v>59</v>
      </c>
      <c r="F23" s="34" t="s">
        <v>60</v>
      </c>
    </row>
    <row r="24" ht="16.5" spans="1:6">
      <c r="A24" s="23"/>
      <c r="B24" s="23"/>
      <c r="C24" s="23"/>
      <c r="D24" s="34" t="str">
        <f>"880710"</f>
        <v>880710</v>
      </c>
      <c r="E24" s="34" t="s">
        <v>61</v>
      </c>
      <c r="F24" s="34" t="s">
        <v>62</v>
      </c>
    </row>
    <row r="25" ht="16.5" spans="1:6">
      <c r="A25" s="23"/>
      <c r="B25" s="23"/>
      <c r="C25" s="23"/>
      <c r="D25" s="34" t="str">
        <f>"399108"</f>
        <v>399108</v>
      </c>
      <c r="E25" s="34" t="s">
        <v>63</v>
      </c>
      <c r="F25" s="34" t="s">
        <v>64</v>
      </c>
    </row>
    <row r="26" ht="16.5" spans="1:6">
      <c r="A26" s="23"/>
      <c r="B26" s="23"/>
      <c r="C26" s="23"/>
      <c r="D26" s="34" t="str">
        <f>"399003"</f>
        <v>399003</v>
      </c>
      <c r="E26" s="34" t="s">
        <v>65</v>
      </c>
      <c r="F26" s="34" t="s">
        <v>66</v>
      </c>
    </row>
    <row r="27" ht="16.5" spans="1:6">
      <c r="A27" s="23"/>
      <c r="B27" s="23"/>
      <c r="C27" s="23"/>
      <c r="D27" s="34" t="str">
        <f>"880453"</f>
        <v>880453</v>
      </c>
      <c r="E27" s="34" t="s">
        <v>67</v>
      </c>
      <c r="F27" s="34" t="s">
        <v>68</v>
      </c>
    </row>
    <row r="28" ht="16.5" spans="1:6">
      <c r="A28" s="23"/>
      <c r="B28" s="23"/>
      <c r="C28" s="23"/>
      <c r="D28" s="34" t="str">
        <f>"000011"</f>
        <v>000011</v>
      </c>
      <c r="E28" s="34" t="s">
        <v>69</v>
      </c>
      <c r="F28" s="34" t="s">
        <v>29</v>
      </c>
    </row>
    <row r="29" ht="16.5" spans="1:6">
      <c r="A29" s="23"/>
      <c r="B29" s="23"/>
      <c r="C29" s="23"/>
      <c r="D29" s="34" t="str">
        <f>"399750"</f>
        <v>399750</v>
      </c>
      <c r="E29" s="34" t="s">
        <v>70</v>
      </c>
      <c r="F29" s="34" t="s">
        <v>29</v>
      </c>
    </row>
    <row r="30" ht="16.5" spans="1:6">
      <c r="A30" s="23"/>
      <c r="B30" s="23"/>
      <c r="C30" s="23"/>
      <c r="D30" s="34" t="str">
        <f>"399699"</f>
        <v>399699</v>
      </c>
      <c r="E30" s="34" t="s">
        <v>71</v>
      </c>
      <c r="F30" s="34" t="s">
        <v>29</v>
      </c>
    </row>
    <row r="31" ht="16.5" spans="1:6">
      <c r="A31" s="23"/>
      <c r="B31" s="23"/>
      <c r="C31" s="23"/>
      <c r="D31" s="34" t="str">
        <f>"399438"</f>
        <v>399438</v>
      </c>
      <c r="E31" s="34" t="s">
        <v>72</v>
      </c>
      <c r="F31" s="34" t="s">
        <v>29</v>
      </c>
    </row>
    <row r="32" ht="16.5" spans="1:6">
      <c r="A32" s="23"/>
      <c r="B32" s="23"/>
      <c r="C32" s="23"/>
      <c r="D32" s="34" t="str">
        <f>"399348"</f>
        <v>399348</v>
      </c>
      <c r="E32" s="34" t="s">
        <v>73</v>
      </c>
      <c r="F32" s="34" t="s">
        <v>29</v>
      </c>
    </row>
    <row r="33" ht="16.5" spans="1:6">
      <c r="A33" s="23"/>
      <c r="B33" s="23"/>
      <c r="C33" s="23"/>
      <c r="D33" s="34" t="str">
        <f>"399324"</f>
        <v>399324</v>
      </c>
      <c r="E33" s="34" t="s">
        <v>74</v>
      </c>
      <c r="F33" s="34" t="s">
        <v>29</v>
      </c>
    </row>
    <row r="34" ht="16.5" spans="1:6">
      <c r="A34" s="23"/>
      <c r="B34" s="23"/>
      <c r="C34" s="23"/>
      <c r="D34" s="34" t="str">
        <f>"399321"</f>
        <v>399321</v>
      </c>
      <c r="E34" s="34" t="s">
        <v>75</v>
      </c>
      <c r="F34" s="34" t="s">
        <v>29</v>
      </c>
    </row>
    <row r="35" ht="16.5" spans="1:6">
      <c r="A35" s="23"/>
      <c r="B35" s="23"/>
      <c r="C35" s="23"/>
      <c r="D35" s="34" t="str">
        <f>"399320"</f>
        <v>399320</v>
      </c>
      <c r="E35" s="34" t="s">
        <v>76</v>
      </c>
      <c r="F35" s="34" t="s">
        <v>29</v>
      </c>
    </row>
    <row r="36" ht="16.5" spans="1:6">
      <c r="A36" s="23"/>
      <c r="B36" s="23"/>
      <c r="C36" s="23"/>
      <c r="D36" s="34" t="str">
        <f>"399286"</f>
        <v>399286</v>
      </c>
      <c r="E36" s="34" t="s">
        <v>77</v>
      </c>
      <c r="F36" s="34" t="s">
        <v>29</v>
      </c>
    </row>
    <row r="37" ht="16.5" spans="1:6">
      <c r="A37" s="23"/>
      <c r="B37" s="23"/>
      <c r="C37" s="23"/>
      <c r="D37" s="34" t="str">
        <f>"399275"</f>
        <v>399275</v>
      </c>
      <c r="E37" s="34" t="s">
        <v>78</v>
      </c>
      <c r="F37" s="34" t="s">
        <v>29</v>
      </c>
    </row>
    <row r="38" ht="16.5" spans="1:6">
      <c r="A38" s="23"/>
      <c r="B38" s="23"/>
      <c r="C38" s="23"/>
      <c r="D38" s="34" t="str">
        <f>"399005"</f>
        <v>399005</v>
      </c>
      <c r="E38" s="34" t="s">
        <v>79</v>
      </c>
      <c r="F38" s="34" t="s">
        <v>29</v>
      </c>
    </row>
    <row r="39" ht="16.5" spans="1:6">
      <c r="A39" s="23"/>
      <c r="B39" s="23"/>
      <c r="C39" s="23"/>
      <c r="D39" s="34" t="str">
        <f>"880677"</f>
        <v>880677</v>
      </c>
      <c r="E39" s="34" t="s">
        <v>80</v>
      </c>
      <c r="F39" s="34" t="s">
        <v>29</v>
      </c>
    </row>
    <row r="40" ht="16.5" spans="1:6">
      <c r="A40" s="23"/>
      <c r="B40" s="23"/>
      <c r="C40" s="23"/>
      <c r="D40" s="35"/>
      <c r="E40" s="35"/>
      <c r="F40" s="35"/>
    </row>
    <row r="41" ht="16.5" spans="1:6">
      <c r="A41" s="23"/>
      <c r="B41" s="23"/>
      <c r="C41" s="23"/>
      <c r="D41" s="35"/>
      <c r="E41" s="35"/>
      <c r="F41" s="35"/>
    </row>
    <row r="42" ht="16.5" spans="1:6">
      <c r="A42" s="23"/>
      <c r="B42" s="23"/>
      <c r="C42" s="23"/>
      <c r="D42" s="35"/>
      <c r="E42" s="35"/>
      <c r="F42" s="35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5"/>
      <c r="E48" s="35"/>
      <c r="F48" s="35"/>
    </row>
    <row r="49" ht="16.5" spans="1:6">
      <c r="A49" s="23"/>
      <c r="B49" s="23"/>
      <c r="C49" s="23"/>
      <c r="D49" s="35"/>
      <c r="E49" s="35"/>
      <c r="F49" s="35"/>
    </row>
    <row r="50" ht="16.5" spans="1:6">
      <c r="A50" s="23"/>
      <c r="B50" s="23"/>
      <c r="C50" s="23"/>
      <c r="D50" s="35"/>
      <c r="E50" s="35"/>
      <c r="F50" s="35"/>
    </row>
    <row r="51" ht="16.5" spans="1:6">
      <c r="A51" s="23"/>
      <c r="B51" s="23"/>
      <c r="C51" s="23"/>
      <c r="D51" s="35"/>
      <c r="E51" s="35"/>
      <c r="F51" s="35"/>
    </row>
    <row r="52" ht="16.5" spans="1:6">
      <c r="A52" s="23"/>
      <c r="B52" s="23"/>
      <c r="C52" s="23"/>
      <c r="D52" s="35"/>
      <c r="E52" s="35"/>
      <c r="F52" s="35"/>
    </row>
    <row r="53" ht="16.5" spans="1:6">
      <c r="A53" s="23"/>
      <c r="B53" s="23"/>
      <c r="C53" s="23"/>
      <c r="D53" s="35"/>
      <c r="E53" s="35"/>
      <c r="F53" s="35"/>
    </row>
    <row r="54" ht="16.5" spans="1:6">
      <c r="A54" s="23"/>
      <c r="B54" s="23"/>
      <c r="C54" s="23"/>
      <c r="D54" s="35"/>
      <c r="E54" s="35"/>
      <c r="F54" s="35"/>
    </row>
    <row r="55" ht="16.5" spans="1:6">
      <c r="A55" s="23"/>
      <c r="B55" s="23"/>
      <c r="C55" s="23"/>
      <c r="D55" s="35"/>
      <c r="E55" s="35"/>
      <c r="F55" s="35"/>
    </row>
    <row r="56" ht="16.5" spans="1:6">
      <c r="A56" s="23"/>
      <c r="B56" s="23"/>
      <c r="C56" s="23"/>
      <c r="D56" s="35"/>
      <c r="E56" s="35"/>
      <c r="F56" s="35"/>
    </row>
    <row r="57" ht="16.5" spans="1:6">
      <c r="A57" s="23"/>
      <c r="B57" s="23"/>
      <c r="C57" s="23"/>
      <c r="D57" s="35"/>
      <c r="E57" s="35"/>
      <c r="F57" s="35"/>
    </row>
    <row r="58" ht="16.5" spans="1:6">
      <c r="A58" s="23"/>
      <c r="B58" s="23"/>
      <c r="C58" s="23"/>
      <c r="D58" s="35"/>
      <c r="E58" s="35"/>
      <c r="F58" s="35"/>
    </row>
    <row r="59" ht="16.5" spans="1:6">
      <c r="A59" s="23"/>
      <c r="B59" s="23"/>
      <c r="C59" s="23"/>
      <c r="D59" s="35"/>
      <c r="E59" s="35"/>
      <c r="F59" s="35"/>
    </row>
    <row r="60" ht="16.5" spans="1:6">
      <c r="A60" s="23"/>
      <c r="B60" s="23"/>
      <c r="C60" s="23"/>
      <c r="D60" s="35"/>
      <c r="E60" s="35"/>
      <c r="F60" s="35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2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1" t="s">
        <v>82</v>
      </c>
      <c r="L1" s="1"/>
      <c r="M1" s="1"/>
      <c r="N1" s="1"/>
      <c r="O1" s="1"/>
      <c r="P1" s="1"/>
      <c r="Q1" s="1"/>
      <c r="R1" s="1"/>
    </row>
    <row r="2" ht="22.5" spans="1:18">
      <c r="A2" s="3" t="s">
        <v>83</v>
      </c>
      <c r="B2" s="4" t="s">
        <v>84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11" t="s">
        <v>93</v>
      </c>
      <c r="L2" s="11" t="s">
        <v>94</v>
      </c>
      <c r="M2" s="11" t="s">
        <v>95</v>
      </c>
      <c r="N2" s="11" t="s">
        <v>96</v>
      </c>
      <c r="O2" s="11" t="s">
        <v>97</v>
      </c>
      <c r="P2" s="11" t="s">
        <v>98</v>
      </c>
      <c r="Q2" s="11" t="s">
        <v>99</v>
      </c>
      <c r="R2" s="11" t="s">
        <v>100</v>
      </c>
    </row>
    <row r="3" ht="16.5" spans="1:23">
      <c r="A3" s="16">
        <v>1</v>
      </c>
      <c r="B3" s="17" t="s">
        <v>101</v>
      </c>
      <c r="C3" s="17">
        <v>3526.96</v>
      </c>
      <c r="D3" s="17">
        <v>3946.115</v>
      </c>
      <c r="E3" s="17">
        <v>1</v>
      </c>
      <c r="F3" s="18">
        <v>0</v>
      </c>
      <c r="G3" s="18">
        <v>0</v>
      </c>
      <c r="H3" s="18">
        <v>1</v>
      </c>
      <c r="I3" s="18">
        <v>0.016</v>
      </c>
      <c r="J3" s="18">
        <v>10.636</v>
      </c>
      <c r="K3" s="20">
        <v>4</v>
      </c>
      <c r="L3" s="20">
        <v>1</v>
      </c>
      <c r="M3" s="20">
        <v>0</v>
      </c>
      <c r="N3" s="20">
        <v>0</v>
      </c>
      <c r="O3" s="20">
        <v>0</v>
      </c>
      <c r="P3" s="20">
        <v>-3.672</v>
      </c>
      <c r="Q3" s="20">
        <v>0</v>
      </c>
      <c r="R3" s="20">
        <v>-1</v>
      </c>
      <c r="S3" s="21"/>
      <c r="T3" s="21"/>
      <c r="U3" s="21"/>
      <c r="V3" s="21"/>
      <c r="W3" s="21"/>
    </row>
    <row r="4" ht="16.5" spans="1:23">
      <c r="A4" s="17">
        <v>2</v>
      </c>
      <c r="B4" s="17" t="s">
        <v>102</v>
      </c>
      <c r="C4" s="17">
        <v>3696.848</v>
      </c>
      <c r="D4" s="17">
        <v>4136.829</v>
      </c>
      <c r="E4" s="17">
        <v>1</v>
      </c>
      <c r="F4" s="18">
        <v>0</v>
      </c>
      <c r="G4" s="18">
        <v>0</v>
      </c>
      <c r="H4" s="18">
        <v>1</v>
      </c>
      <c r="I4" s="18">
        <v>0.031</v>
      </c>
      <c r="J4" s="18">
        <v>10.663</v>
      </c>
      <c r="K4" s="20">
        <v>4</v>
      </c>
      <c r="L4" s="20">
        <v>1</v>
      </c>
      <c r="M4" s="20">
        <v>0</v>
      </c>
      <c r="N4" s="20">
        <v>0</v>
      </c>
      <c r="O4" s="20">
        <v>0</v>
      </c>
      <c r="P4" s="20">
        <v>-3.849</v>
      </c>
      <c r="Q4" s="20">
        <v>0</v>
      </c>
      <c r="R4" s="20">
        <v>-1</v>
      </c>
      <c r="S4" s="21"/>
      <c r="T4" s="21"/>
      <c r="U4" s="21"/>
      <c r="V4" s="21"/>
      <c r="W4" s="21"/>
    </row>
    <row r="5" ht="16.5" spans="1:23">
      <c r="A5" s="17">
        <v>8</v>
      </c>
      <c r="B5" s="17" t="s">
        <v>103</v>
      </c>
      <c r="C5" s="17">
        <v>3347.978</v>
      </c>
      <c r="D5" s="17">
        <v>3664.095</v>
      </c>
      <c r="E5" s="17">
        <v>1</v>
      </c>
      <c r="F5" s="18">
        <v>0</v>
      </c>
      <c r="G5" s="18">
        <v>0</v>
      </c>
      <c r="H5" s="18">
        <v>1</v>
      </c>
      <c r="I5" s="18">
        <v>0.444</v>
      </c>
      <c r="J5" s="18">
        <v>9.033</v>
      </c>
      <c r="K5" s="20">
        <v>1</v>
      </c>
      <c r="L5" s="20">
        <v>1</v>
      </c>
      <c r="M5" s="20">
        <v>0</v>
      </c>
      <c r="N5" s="20">
        <v>0</v>
      </c>
      <c r="O5" s="20">
        <v>0</v>
      </c>
      <c r="P5" s="20">
        <v>-0.027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7">
        <v>17</v>
      </c>
      <c r="B6" s="17" t="s">
        <v>104</v>
      </c>
      <c r="C6" s="17">
        <v>2980.731</v>
      </c>
      <c r="D6" s="17">
        <v>3335.426</v>
      </c>
      <c r="E6" s="17">
        <v>1</v>
      </c>
      <c r="F6" s="18">
        <v>0</v>
      </c>
      <c r="G6" s="18">
        <v>0</v>
      </c>
      <c r="H6" s="18">
        <v>1</v>
      </c>
      <c r="I6" s="18">
        <v>0.019</v>
      </c>
      <c r="J6" s="18">
        <v>10.651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-3.659</v>
      </c>
      <c r="Q6" s="20">
        <v>0</v>
      </c>
      <c r="R6" s="20">
        <v>-1</v>
      </c>
      <c r="S6" s="21"/>
      <c r="T6" s="21"/>
      <c r="U6" s="21"/>
      <c r="V6" s="21"/>
      <c r="W6" s="21"/>
    </row>
    <row r="7" ht="16.5" spans="1:23">
      <c r="A7" s="17">
        <v>52</v>
      </c>
      <c r="B7" s="17" t="s">
        <v>105</v>
      </c>
      <c r="C7" s="17">
        <v>2817.827</v>
      </c>
      <c r="D7" s="17">
        <v>3020.332</v>
      </c>
      <c r="E7" s="17">
        <v>1</v>
      </c>
      <c r="F7" s="18">
        <v>0</v>
      </c>
      <c r="G7" s="18">
        <v>0</v>
      </c>
      <c r="H7" s="18">
        <v>1</v>
      </c>
      <c r="I7" s="18">
        <v>0.02</v>
      </c>
      <c r="J7" s="18">
        <v>6.723</v>
      </c>
      <c r="K7" s="20">
        <v>3</v>
      </c>
      <c r="L7" s="20">
        <v>1</v>
      </c>
      <c r="M7" s="20">
        <v>0</v>
      </c>
      <c r="N7" s="20">
        <v>-1</v>
      </c>
      <c r="O7" s="20">
        <v>0</v>
      </c>
      <c r="P7" s="20">
        <v>-3.926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54</v>
      </c>
      <c r="B8" s="17" t="s">
        <v>106</v>
      </c>
      <c r="C8" s="17">
        <v>1443.208</v>
      </c>
      <c r="D8" s="17">
        <v>1569.689</v>
      </c>
      <c r="E8" s="17">
        <v>1</v>
      </c>
      <c r="F8" s="18">
        <v>0</v>
      </c>
      <c r="G8" s="18">
        <v>0</v>
      </c>
      <c r="H8" s="18">
        <v>1</v>
      </c>
      <c r="I8" s="18">
        <v>0.466</v>
      </c>
      <c r="J8" s="18">
        <v>8.486</v>
      </c>
      <c r="K8" s="20">
        <v>2</v>
      </c>
      <c r="L8" s="20">
        <v>2</v>
      </c>
      <c r="M8" s="20">
        <v>0</v>
      </c>
      <c r="N8" s="20">
        <v>-1</v>
      </c>
      <c r="O8" s="20">
        <v>0</v>
      </c>
      <c r="P8" s="20">
        <v>-10.463</v>
      </c>
      <c r="Q8" s="20">
        <v>0</v>
      </c>
      <c r="R8" s="20">
        <v>-1</v>
      </c>
      <c r="S8" s="21"/>
      <c r="T8" s="21"/>
      <c r="U8" s="21"/>
      <c r="V8" s="21"/>
      <c r="W8" s="21"/>
    </row>
    <row r="9" ht="16.5" spans="1:23">
      <c r="A9" s="17">
        <v>56</v>
      </c>
      <c r="B9" s="17" t="s">
        <v>107</v>
      </c>
      <c r="C9" s="17">
        <v>1145.325</v>
      </c>
      <c r="D9" s="17">
        <v>1234.554</v>
      </c>
      <c r="E9" s="17">
        <v>1</v>
      </c>
      <c r="F9" s="18">
        <v>0</v>
      </c>
      <c r="G9" s="18">
        <v>0</v>
      </c>
      <c r="H9" s="18">
        <v>1</v>
      </c>
      <c r="I9" s="18">
        <v>0.681</v>
      </c>
      <c r="J9" s="18">
        <v>7.86</v>
      </c>
      <c r="K9" s="20">
        <v>3</v>
      </c>
      <c r="L9" s="20">
        <v>1</v>
      </c>
      <c r="M9" s="20">
        <v>0</v>
      </c>
      <c r="N9" s="20">
        <v>-1</v>
      </c>
      <c r="O9" s="20">
        <v>0</v>
      </c>
      <c r="P9" s="20">
        <v>-9.741</v>
      </c>
      <c r="Q9" s="20">
        <v>0</v>
      </c>
      <c r="R9" s="20">
        <v>-1</v>
      </c>
      <c r="S9" s="21"/>
      <c r="T9" s="21"/>
      <c r="U9" s="21"/>
      <c r="V9" s="21"/>
      <c r="W9" s="21"/>
    </row>
    <row r="10" ht="16.5" spans="1:23">
      <c r="A10" s="17">
        <v>63</v>
      </c>
      <c r="B10" s="17" t="s">
        <v>108</v>
      </c>
      <c r="C10" s="17">
        <v>3642.52</v>
      </c>
      <c r="D10" s="17">
        <v>3944.699</v>
      </c>
      <c r="E10" s="17">
        <v>1</v>
      </c>
      <c r="F10" s="18">
        <v>0</v>
      </c>
      <c r="G10" s="18">
        <v>0</v>
      </c>
      <c r="H10" s="18">
        <v>1</v>
      </c>
      <c r="I10" s="18">
        <v>0.309</v>
      </c>
      <c r="J10" s="18">
        <v>7.946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-1.267</v>
      </c>
      <c r="Q10" s="20">
        <v>0</v>
      </c>
      <c r="R10" s="20">
        <v>-1</v>
      </c>
      <c r="S10" s="21"/>
      <c r="T10" s="21"/>
      <c r="U10" s="21"/>
      <c r="V10" s="21"/>
      <c r="W10" s="21"/>
    </row>
    <row r="11" ht="16.5" spans="1:23">
      <c r="A11" s="17">
        <v>70</v>
      </c>
      <c r="B11" s="17" t="s">
        <v>109</v>
      </c>
      <c r="C11" s="17">
        <v>2506.654</v>
      </c>
      <c r="D11" s="17">
        <v>2793.343</v>
      </c>
      <c r="E11" s="17">
        <v>1</v>
      </c>
      <c r="F11" s="18">
        <v>0</v>
      </c>
      <c r="G11" s="18">
        <v>0</v>
      </c>
      <c r="H11" s="18">
        <v>1</v>
      </c>
      <c r="I11" s="18">
        <v>0.069</v>
      </c>
      <c r="J11" s="18">
        <v>10.326</v>
      </c>
      <c r="K11" s="20">
        <v>3</v>
      </c>
      <c r="L11" s="20">
        <v>2</v>
      </c>
      <c r="M11" s="20">
        <v>0</v>
      </c>
      <c r="N11" s="20">
        <v>0</v>
      </c>
      <c r="O11" s="20">
        <v>0</v>
      </c>
      <c r="P11" s="20">
        <v>-12.113</v>
      </c>
      <c r="Q11" s="20">
        <v>0</v>
      </c>
      <c r="R11" s="20">
        <v>-1</v>
      </c>
      <c r="S11" s="21"/>
      <c r="T11" s="21"/>
      <c r="U11" s="21"/>
      <c r="V11" s="21"/>
      <c r="W11" s="21"/>
    </row>
    <row r="12" ht="16.5" spans="1:23">
      <c r="A12" s="17">
        <v>125</v>
      </c>
      <c r="B12" s="17" t="s">
        <v>110</v>
      </c>
      <c r="C12" s="17">
        <v>11465.097</v>
      </c>
      <c r="D12" s="17">
        <v>12045.336</v>
      </c>
      <c r="E12" s="17">
        <v>1</v>
      </c>
      <c r="F12" s="18">
        <v>0</v>
      </c>
      <c r="G12" s="18">
        <v>0</v>
      </c>
      <c r="H12" s="18">
        <v>1</v>
      </c>
      <c r="I12" s="18">
        <v>0.094</v>
      </c>
      <c r="J12" s="18">
        <v>4.907</v>
      </c>
      <c r="K12" s="20">
        <v>3</v>
      </c>
      <c r="L12" s="20">
        <v>0</v>
      </c>
      <c r="M12" s="20">
        <v>0</v>
      </c>
      <c r="N12" s="20">
        <v>0</v>
      </c>
      <c r="O12" s="20">
        <v>0</v>
      </c>
      <c r="P12" s="20">
        <v>-2.66</v>
      </c>
      <c r="Q12" s="20">
        <v>0</v>
      </c>
      <c r="R12" s="20">
        <v>-1</v>
      </c>
      <c r="S12" s="21"/>
      <c r="T12" s="21"/>
      <c r="U12" s="21"/>
      <c r="V12" s="21"/>
      <c r="W12" s="21"/>
    </row>
    <row r="13" ht="16.5" spans="1:23">
      <c r="A13" s="17">
        <v>145</v>
      </c>
      <c r="B13" s="17" t="s">
        <v>111</v>
      </c>
      <c r="C13" s="17">
        <v>5752.891</v>
      </c>
      <c r="D13" s="17">
        <v>7583.851</v>
      </c>
      <c r="E13" s="17">
        <v>1</v>
      </c>
      <c r="F13" s="18">
        <v>0</v>
      </c>
      <c r="G13" s="18">
        <v>0</v>
      </c>
      <c r="H13" s="18">
        <v>1</v>
      </c>
      <c r="I13" s="18">
        <v>2.287</v>
      </c>
      <c r="J13" s="18">
        <v>25.878</v>
      </c>
      <c r="K13" s="20">
        <v>3</v>
      </c>
      <c r="L13" s="20">
        <v>2</v>
      </c>
      <c r="M13" s="20">
        <v>0</v>
      </c>
      <c r="N13" s="20">
        <v>0</v>
      </c>
      <c r="O13" s="20">
        <v>0</v>
      </c>
      <c r="P13" s="20">
        <v>-0.802</v>
      </c>
      <c r="Q13" s="20">
        <v>0</v>
      </c>
      <c r="R13" s="20">
        <v>-1</v>
      </c>
      <c r="S13" s="21"/>
      <c r="T13" s="21"/>
      <c r="U13" s="21"/>
      <c r="V13" s="21"/>
      <c r="W13" s="21"/>
    </row>
    <row r="14" ht="16.5" spans="1:23">
      <c r="A14" s="17">
        <v>152</v>
      </c>
      <c r="B14" s="17" t="s">
        <v>112</v>
      </c>
      <c r="C14" s="17">
        <v>2761.438</v>
      </c>
      <c r="D14" s="17">
        <v>2957.03</v>
      </c>
      <c r="E14" s="17">
        <v>1</v>
      </c>
      <c r="F14" s="18">
        <v>0</v>
      </c>
      <c r="G14" s="18">
        <v>0</v>
      </c>
      <c r="H14" s="18">
        <v>1</v>
      </c>
      <c r="I14" s="18">
        <v>0.521</v>
      </c>
      <c r="J14" s="18">
        <v>7.101</v>
      </c>
      <c r="K14" s="20">
        <v>2</v>
      </c>
      <c r="L14" s="20">
        <v>0</v>
      </c>
      <c r="M14" s="20">
        <v>0</v>
      </c>
      <c r="N14" s="20">
        <v>0</v>
      </c>
      <c r="O14" s="20">
        <v>0</v>
      </c>
      <c r="P14" s="20">
        <v>-0.011</v>
      </c>
      <c r="Q14" s="20">
        <v>0</v>
      </c>
      <c r="R14" s="20">
        <v>1</v>
      </c>
      <c r="S14" s="21"/>
      <c r="T14" s="21"/>
      <c r="U14" s="21"/>
      <c r="V14" s="21"/>
      <c r="W14" s="21"/>
    </row>
    <row r="15" ht="16.5" spans="1:23">
      <c r="A15" s="17">
        <v>160</v>
      </c>
      <c r="B15" s="17" t="s">
        <v>113</v>
      </c>
      <c r="C15" s="17">
        <v>1810.287</v>
      </c>
      <c r="D15" s="17">
        <v>2070.679</v>
      </c>
      <c r="E15" s="17">
        <v>1</v>
      </c>
      <c r="F15" s="18">
        <v>0</v>
      </c>
      <c r="G15" s="18">
        <v>0</v>
      </c>
      <c r="H15" s="18">
        <v>1</v>
      </c>
      <c r="I15" s="18">
        <v>0.425</v>
      </c>
      <c r="J15" s="18">
        <v>12.947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7">
        <v>819</v>
      </c>
      <c r="B16" s="17" t="s">
        <v>114</v>
      </c>
      <c r="C16" s="17">
        <v>5781.923</v>
      </c>
      <c r="D16" s="17">
        <v>8289.339</v>
      </c>
      <c r="E16" s="17">
        <v>1</v>
      </c>
      <c r="F16" s="18">
        <v>0</v>
      </c>
      <c r="G16" s="18">
        <v>0</v>
      </c>
      <c r="H16" s="18">
        <v>1</v>
      </c>
      <c r="I16" s="18">
        <v>2.311</v>
      </c>
      <c r="J16" s="18">
        <v>31.861</v>
      </c>
      <c r="K16" s="20">
        <v>3</v>
      </c>
      <c r="L16" s="20">
        <v>0</v>
      </c>
      <c r="M16" s="20">
        <v>0</v>
      </c>
      <c r="N16" s="20">
        <v>-1</v>
      </c>
      <c r="O16" s="20">
        <v>0</v>
      </c>
      <c r="P16" s="20">
        <v>-5.002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7">
        <v>823</v>
      </c>
      <c r="B17" s="17" t="s">
        <v>115</v>
      </c>
      <c r="C17" s="17">
        <v>6643.451</v>
      </c>
      <c r="D17" s="17">
        <v>9664.464</v>
      </c>
      <c r="E17" s="17">
        <v>1</v>
      </c>
      <c r="F17" s="18">
        <v>0</v>
      </c>
      <c r="G17" s="18">
        <v>0</v>
      </c>
      <c r="H17" s="18">
        <v>1</v>
      </c>
      <c r="I17" s="18">
        <v>1.611</v>
      </c>
      <c r="J17" s="18">
        <v>32.366</v>
      </c>
      <c r="K17" s="20">
        <v>3</v>
      </c>
      <c r="L17" s="20">
        <v>0</v>
      </c>
      <c r="M17" s="20">
        <v>0</v>
      </c>
      <c r="N17" s="20">
        <v>0</v>
      </c>
      <c r="O17" s="20">
        <v>0</v>
      </c>
      <c r="P17" s="20">
        <v>-0.208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7">
        <v>825</v>
      </c>
      <c r="B18" s="17" t="s">
        <v>116</v>
      </c>
      <c r="C18" s="17">
        <v>3274.661</v>
      </c>
      <c r="D18" s="17">
        <v>3525.811</v>
      </c>
      <c r="E18" s="17">
        <v>1</v>
      </c>
      <c r="F18" s="18">
        <v>0</v>
      </c>
      <c r="G18" s="18">
        <v>0</v>
      </c>
      <c r="H18" s="18">
        <v>1</v>
      </c>
      <c r="I18" s="18">
        <v>0.473</v>
      </c>
      <c r="J18" s="18">
        <v>7.562</v>
      </c>
      <c r="K18" s="20">
        <v>4</v>
      </c>
      <c r="L18" s="20">
        <v>1</v>
      </c>
      <c r="M18" s="20">
        <v>0</v>
      </c>
      <c r="N18" s="20">
        <v>0</v>
      </c>
      <c r="O18" s="20">
        <v>0</v>
      </c>
      <c r="P18" s="20">
        <v>-3.106</v>
      </c>
      <c r="Q18" s="20">
        <v>0</v>
      </c>
      <c r="R18" s="20">
        <v>-1</v>
      </c>
      <c r="S18" s="21"/>
      <c r="T18" s="21"/>
      <c r="U18" s="21"/>
      <c r="V18" s="21"/>
      <c r="W18" s="21"/>
    </row>
    <row r="19" ht="16.5" spans="1:23">
      <c r="A19" s="17">
        <v>854</v>
      </c>
      <c r="B19" s="17" t="s">
        <v>117</v>
      </c>
      <c r="C19" s="17">
        <v>4285.507</v>
      </c>
      <c r="D19" s="17">
        <v>5438.412</v>
      </c>
      <c r="E19" s="17">
        <v>1</v>
      </c>
      <c r="F19" s="18">
        <v>0</v>
      </c>
      <c r="G19" s="18">
        <v>0</v>
      </c>
      <c r="H19" s="18">
        <v>1</v>
      </c>
      <c r="I19" s="18">
        <v>0.845</v>
      </c>
      <c r="J19" s="18">
        <v>21.865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-0.169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859</v>
      </c>
      <c r="B20" s="17" t="s">
        <v>118</v>
      </c>
      <c r="C20" s="17">
        <v>1610.409</v>
      </c>
      <c r="D20" s="17">
        <v>1774.744</v>
      </c>
      <c r="E20" s="17">
        <v>1</v>
      </c>
      <c r="F20" s="18">
        <v>0</v>
      </c>
      <c r="G20" s="18">
        <v>0</v>
      </c>
      <c r="H20" s="18">
        <v>1</v>
      </c>
      <c r="I20" s="18">
        <v>0.24</v>
      </c>
      <c r="J20" s="18">
        <v>9.478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-0.512</v>
      </c>
      <c r="Q20" s="20">
        <v>0</v>
      </c>
      <c r="R20" s="20">
        <v>-1</v>
      </c>
      <c r="S20" s="21"/>
      <c r="T20" s="21"/>
      <c r="U20" s="21"/>
      <c r="V20" s="21"/>
      <c r="W20" s="21"/>
    </row>
    <row r="21" ht="16.5" spans="1:23">
      <c r="A21" s="17">
        <v>888</v>
      </c>
      <c r="B21" s="17" t="s">
        <v>119</v>
      </c>
      <c r="C21" s="17">
        <v>3996.741</v>
      </c>
      <c r="D21" s="17">
        <v>4498.36</v>
      </c>
      <c r="E21" s="17">
        <v>1</v>
      </c>
      <c r="F21" s="18">
        <v>0</v>
      </c>
      <c r="G21" s="18">
        <v>0</v>
      </c>
      <c r="H21" s="18">
        <v>1</v>
      </c>
      <c r="I21" s="18">
        <v>0.184</v>
      </c>
      <c r="J21" s="18">
        <v>11.315</v>
      </c>
      <c r="K21" s="20">
        <v>4</v>
      </c>
      <c r="L21" s="20">
        <v>1</v>
      </c>
      <c r="M21" s="20">
        <v>0</v>
      </c>
      <c r="N21" s="20">
        <v>0</v>
      </c>
      <c r="O21" s="20">
        <v>0</v>
      </c>
      <c r="P21" s="20">
        <v>-3.168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7">
        <v>909</v>
      </c>
      <c r="B22" s="17" t="s">
        <v>120</v>
      </c>
      <c r="C22" s="17">
        <v>2681.909</v>
      </c>
      <c r="D22" s="17">
        <v>3641.89</v>
      </c>
      <c r="E22" s="17">
        <v>1</v>
      </c>
      <c r="F22" s="18">
        <v>0</v>
      </c>
      <c r="G22" s="18">
        <v>0</v>
      </c>
      <c r="H22" s="18">
        <v>1</v>
      </c>
      <c r="I22" s="18">
        <v>2.053</v>
      </c>
      <c r="J22" s="18">
        <v>27.871</v>
      </c>
      <c r="K22" s="20">
        <v>3</v>
      </c>
      <c r="L22" s="20">
        <v>0</v>
      </c>
      <c r="M22" s="20">
        <v>0</v>
      </c>
      <c r="N22" s="20">
        <v>0</v>
      </c>
      <c r="O22" s="20">
        <v>0</v>
      </c>
      <c r="P22" s="20">
        <v>-0.187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7">
        <v>929</v>
      </c>
      <c r="B23" s="17" t="s">
        <v>121</v>
      </c>
      <c r="C23" s="17">
        <v>3048.311</v>
      </c>
      <c r="D23" s="17">
        <v>4023.916</v>
      </c>
      <c r="E23" s="17">
        <v>1</v>
      </c>
      <c r="F23" s="18">
        <v>0</v>
      </c>
      <c r="G23" s="18">
        <v>0</v>
      </c>
      <c r="H23" s="18">
        <v>1</v>
      </c>
      <c r="I23" s="18">
        <v>1.629</v>
      </c>
      <c r="J23" s="18">
        <v>25.479</v>
      </c>
      <c r="K23" s="20">
        <v>1</v>
      </c>
      <c r="L23" s="20">
        <v>2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7">
        <v>967</v>
      </c>
      <c r="B24" s="17" t="s">
        <v>122</v>
      </c>
      <c r="C24" s="17">
        <v>5985.85</v>
      </c>
      <c r="D24" s="17">
        <v>6507.218</v>
      </c>
      <c r="E24" s="17">
        <v>1</v>
      </c>
      <c r="F24" s="18">
        <v>0</v>
      </c>
      <c r="G24" s="18">
        <v>0</v>
      </c>
      <c r="H24" s="18">
        <v>1</v>
      </c>
      <c r="I24" s="18">
        <v>0.044</v>
      </c>
      <c r="J24" s="18">
        <v>8.052</v>
      </c>
      <c r="K24" s="20">
        <v>3</v>
      </c>
      <c r="L24" s="20">
        <v>0</v>
      </c>
      <c r="M24" s="20">
        <v>0</v>
      </c>
      <c r="N24" s="20">
        <v>-1</v>
      </c>
      <c r="O24" s="20">
        <v>0</v>
      </c>
      <c r="P24" s="20">
        <v>-1.395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7">
        <v>399357</v>
      </c>
      <c r="B25" s="17" t="s">
        <v>123</v>
      </c>
      <c r="C25" s="17">
        <v>3064.611</v>
      </c>
      <c r="D25" s="17">
        <v>3534.177</v>
      </c>
      <c r="E25" s="17">
        <v>1</v>
      </c>
      <c r="F25" s="18">
        <v>0</v>
      </c>
      <c r="G25" s="18">
        <v>0</v>
      </c>
      <c r="H25" s="18">
        <v>1</v>
      </c>
      <c r="I25" s="18">
        <v>0.618</v>
      </c>
      <c r="J25" s="18">
        <v>13.822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5.929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7">
        <v>399371</v>
      </c>
      <c r="B26" s="17" t="s">
        <v>124</v>
      </c>
      <c r="C26" s="17">
        <v>6681.916</v>
      </c>
      <c r="D26" s="17">
        <v>7147.638</v>
      </c>
      <c r="E26" s="17">
        <v>1</v>
      </c>
      <c r="F26" s="18">
        <v>0</v>
      </c>
      <c r="G26" s="18">
        <v>0</v>
      </c>
      <c r="H26" s="18">
        <v>1</v>
      </c>
      <c r="I26" s="18">
        <v>0.467</v>
      </c>
      <c r="J26" s="18">
        <v>6.952</v>
      </c>
      <c r="K26" s="20">
        <v>3</v>
      </c>
      <c r="L26" s="20">
        <v>0</v>
      </c>
      <c r="M26" s="20">
        <v>0</v>
      </c>
      <c r="N26" s="20">
        <v>0</v>
      </c>
      <c r="O26" s="20">
        <v>0</v>
      </c>
      <c r="P26" s="20">
        <v>-1.353</v>
      </c>
      <c r="Q26" s="20">
        <v>0</v>
      </c>
      <c r="R26" s="20">
        <v>-1</v>
      </c>
      <c r="S26" s="21"/>
      <c r="T26" s="21"/>
      <c r="U26" s="21"/>
      <c r="V26" s="21"/>
      <c r="W26" s="21"/>
    </row>
    <row r="27" ht="16.5" spans="1:23">
      <c r="A27" s="17">
        <v>399375</v>
      </c>
      <c r="B27" s="17" t="s">
        <v>125</v>
      </c>
      <c r="C27" s="17">
        <v>5060.038</v>
      </c>
      <c r="D27" s="17">
        <v>5730.135</v>
      </c>
      <c r="E27" s="17">
        <v>1</v>
      </c>
      <c r="F27" s="18">
        <v>0</v>
      </c>
      <c r="G27" s="18">
        <v>0</v>
      </c>
      <c r="H27" s="18">
        <v>1</v>
      </c>
      <c r="I27" s="18">
        <v>0.192</v>
      </c>
      <c r="J27" s="18">
        <v>11.864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-0.911</v>
      </c>
      <c r="Q27" s="20">
        <v>0</v>
      </c>
      <c r="R27" s="20">
        <v>-1</v>
      </c>
      <c r="S27" s="21"/>
      <c r="T27" s="21"/>
      <c r="U27" s="21"/>
      <c r="V27" s="21"/>
      <c r="W27" s="21"/>
    </row>
    <row r="28" ht="16.5" spans="1:23">
      <c r="A28" s="17">
        <v>399395</v>
      </c>
      <c r="B28" s="17" t="s">
        <v>126</v>
      </c>
      <c r="C28" s="17">
        <v>6004.926</v>
      </c>
      <c r="D28" s="17">
        <v>8626.628</v>
      </c>
      <c r="E28" s="17">
        <v>1</v>
      </c>
      <c r="F28" s="18">
        <v>0</v>
      </c>
      <c r="G28" s="18">
        <v>0</v>
      </c>
      <c r="H28" s="18">
        <v>1</v>
      </c>
      <c r="I28" s="18">
        <v>2.231</v>
      </c>
      <c r="J28" s="18">
        <v>31.944</v>
      </c>
      <c r="K28" s="20">
        <v>3</v>
      </c>
      <c r="L28" s="20">
        <v>0</v>
      </c>
      <c r="M28" s="20">
        <v>0</v>
      </c>
      <c r="N28" s="20">
        <v>0</v>
      </c>
      <c r="O28" s="20">
        <v>0</v>
      </c>
      <c r="P28" s="20">
        <v>-0.503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7">
        <v>399615</v>
      </c>
      <c r="B29" s="17" t="s">
        <v>127</v>
      </c>
      <c r="C29" s="17">
        <v>3123.402</v>
      </c>
      <c r="D29" s="17">
        <v>4126.3</v>
      </c>
      <c r="E29" s="17">
        <v>1</v>
      </c>
      <c r="F29" s="18">
        <v>0</v>
      </c>
      <c r="G29" s="18">
        <v>0</v>
      </c>
      <c r="H29" s="18">
        <v>1</v>
      </c>
      <c r="I29" s="18">
        <v>0.172</v>
      </c>
      <c r="J29" s="18">
        <v>24.436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-0.388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7">
        <v>399682</v>
      </c>
      <c r="B30" s="17" t="s">
        <v>128</v>
      </c>
      <c r="C30" s="17">
        <v>1398.915</v>
      </c>
      <c r="D30" s="17">
        <v>1890.556</v>
      </c>
      <c r="E30" s="17">
        <v>1</v>
      </c>
      <c r="F30" s="18">
        <v>0</v>
      </c>
      <c r="G30" s="18">
        <v>0</v>
      </c>
      <c r="H30" s="18">
        <v>1</v>
      </c>
      <c r="I30" s="18">
        <v>0.481</v>
      </c>
      <c r="J30" s="18">
        <v>26.361</v>
      </c>
      <c r="K30" s="20">
        <v>3</v>
      </c>
      <c r="L30" s="20">
        <v>0</v>
      </c>
      <c r="M30" s="20">
        <v>0</v>
      </c>
      <c r="N30" s="20">
        <v>0</v>
      </c>
      <c r="O30" s="20">
        <v>0</v>
      </c>
      <c r="P30" s="20">
        <v>-0.503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7">
        <v>399696</v>
      </c>
      <c r="B31" s="17" t="s">
        <v>129</v>
      </c>
      <c r="C31" s="17">
        <v>2957.804</v>
      </c>
      <c r="D31" s="17">
        <v>4053.866</v>
      </c>
      <c r="E31" s="17">
        <v>1</v>
      </c>
      <c r="F31" s="18">
        <v>0</v>
      </c>
      <c r="G31" s="18">
        <v>0</v>
      </c>
      <c r="H31" s="18">
        <v>1</v>
      </c>
      <c r="I31" s="18">
        <v>0.02</v>
      </c>
      <c r="J31" s="18">
        <v>27.052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0.832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7">
        <v>399814</v>
      </c>
      <c r="B32" s="17" t="s">
        <v>130</v>
      </c>
      <c r="C32" s="17">
        <v>1066.316</v>
      </c>
      <c r="D32" s="17">
        <v>1193.24</v>
      </c>
      <c r="E32" s="17">
        <v>1</v>
      </c>
      <c r="F32" s="18">
        <v>0</v>
      </c>
      <c r="G32" s="18">
        <v>0</v>
      </c>
      <c r="H32" s="18">
        <v>1</v>
      </c>
      <c r="I32" s="18">
        <v>0.197</v>
      </c>
      <c r="J32" s="18">
        <v>10.813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-2.233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7">
        <v>399991</v>
      </c>
      <c r="B33" s="17" t="s">
        <v>131</v>
      </c>
      <c r="C33" s="17">
        <v>2159.105</v>
      </c>
      <c r="D33" s="17">
        <v>2776.835</v>
      </c>
      <c r="E33" s="17">
        <v>1</v>
      </c>
      <c r="F33" s="18">
        <v>0</v>
      </c>
      <c r="G33" s="18">
        <v>0</v>
      </c>
      <c r="H33" s="18">
        <v>1</v>
      </c>
      <c r="I33" s="18">
        <v>0.128</v>
      </c>
      <c r="J33" s="18">
        <v>22.345</v>
      </c>
      <c r="K33" s="20">
        <v>3</v>
      </c>
      <c r="L33" s="20">
        <v>0</v>
      </c>
      <c r="M33" s="20">
        <v>0</v>
      </c>
      <c r="N33" s="20">
        <v>-1</v>
      </c>
      <c r="O33" s="20">
        <v>0</v>
      </c>
      <c r="P33" s="20">
        <v>-2.904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7">
        <v>399998</v>
      </c>
      <c r="B34" s="17" t="s">
        <v>132</v>
      </c>
      <c r="C34" s="17">
        <v>1877.072</v>
      </c>
      <c r="D34" s="17">
        <v>2197.138</v>
      </c>
      <c r="E34" s="17">
        <v>1</v>
      </c>
      <c r="F34" s="18">
        <v>0</v>
      </c>
      <c r="G34" s="18">
        <v>0</v>
      </c>
      <c r="H34" s="18">
        <v>1</v>
      </c>
      <c r="I34" s="18">
        <v>0.238</v>
      </c>
      <c r="J34" s="18">
        <v>14.771</v>
      </c>
      <c r="K34" s="20">
        <v>2</v>
      </c>
      <c r="L34" s="20">
        <v>0</v>
      </c>
      <c r="M34" s="20">
        <v>0</v>
      </c>
      <c r="N34" s="20">
        <v>-1</v>
      </c>
      <c r="O34" s="20">
        <v>0</v>
      </c>
      <c r="P34" s="20">
        <v>-3.223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13</v>
      </c>
      <c r="B35" s="19" t="s">
        <v>133</v>
      </c>
      <c r="C35" s="19">
        <v>299.655</v>
      </c>
      <c r="D35" s="19">
        <v>301.281</v>
      </c>
      <c r="E35" s="19">
        <v>0</v>
      </c>
      <c r="F35" s="19">
        <v>0</v>
      </c>
      <c r="G35" s="19">
        <v>0</v>
      </c>
      <c r="H35" s="19">
        <v>1</v>
      </c>
      <c r="I35" s="18">
        <v>0.299</v>
      </c>
      <c r="J35" s="18">
        <v>0.838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-17.242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22</v>
      </c>
      <c r="B36" s="19" t="s">
        <v>134</v>
      </c>
      <c r="C36" s="19">
        <v>251.179</v>
      </c>
      <c r="D36" s="19">
        <v>252.561</v>
      </c>
      <c r="E36" s="19">
        <v>0</v>
      </c>
      <c r="F36" s="19">
        <v>0</v>
      </c>
      <c r="G36" s="19">
        <v>0</v>
      </c>
      <c r="H36" s="19">
        <v>1</v>
      </c>
      <c r="I36" s="18">
        <v>0.264</v>
      </c>
      <c r="J36" s="18">
        <v>0.81</v>
      </c>
      <c r="K36" s="20">
        <v>2</v>
      </c>
      <c r="L36" s="20">
        <v>0</v>
      </c>
      <c r="M36" s="20">
        <v>0</v>
      </c>
      <c r="N36" s="20">
        <v>-1</v>
      </c>
      <c r="O36" s="20">
        <v>0</v>
      </c>
      <c r="P36" s="20">
        <v>-10.414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26</v>
      </c>
      <c r="B37" s="19" t="s">
        <v>135</v>
      </c>
      <c r="C37" s="19">
        <v>3927.532</v>
      </c>
      <c r="D37" s="19">
        <v>5044.9</v>
      </c>
      <c r="E37" s="19">
        <v>0</v>
      </c>
      <c r="F37" s="19">
        <v>0</v>
      </c>
      <c r="G37" s="19">
        <v>0</v>
      </c>
      <c r="H37" s="19">
        <v>1</v>
      </c>
      <c r="I37" s="18">
        <v>4.035</v>
      </c>
      <c r="J37" s="18">
        <v>25.29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-0.254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32</v>
      </c>
      <c r="B38" s="19" t="s">
        <v>136</v>
      </c>
      <c r="C38" s="19">
        <v>1784.194</v>
      </c>
      <c r="D38" s="19">
        <v>1966.064</v>
      </c>
      <c r="E38" s="19">
        <v>0</v>
      </c>
      <c r="F38" s="19">
        <v>0</v>
      </c>
      <c r="G38" s="19">
        <v>0</v>
      </c>
      <c r="H38" s="19">
        <v>1</v>
      </c>
      <c r="I38" s="18">
        <v>3.726</v>
      </c>
      <c r="J38" s="18">
        <v>12.632</v>
      </c>
      <c r="K38" s="20">
        <v>3</v>
      </c>
      <c r="L38" s="20">
        <v>2</v>
      </c>
      <c r="M38" s="20">
        <v>0</v>
      </c>
      <c r="N38" s="20">
        <v>0</v>
      </c>
      <c r="O38" s="20">
        <v>0</v>
      </c>
      <c r="P38" s="20">
        <v>2.131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66</v>
      </c>
      <c r="B39" s="19" t="s">
        <v>137</v>
      </c>
      <c r="C39" s="19">
        <v>2719.744</v>
      </c>
      <c r="D39" s="19">
        <v>3361.268</v>
      </c>
      <c r="E39" s="19">
        <v>0</v>
      </c>
      <c r="F39" s="19">
        <v>0</v>
      </c>
      <c r="G39" s="19">
        <v>0</v>
      </c>
      <c r="H39" s="19">
        <v>1</v>
      </c>
      <c r="I39" s="18">
        <v>2.055</v>
      </c>
      <c r="J39" s="18">
        <v>20.749</v>
      </c>
      <c r="K39" s="20">
        <v>3</v>
      </c>
      <c r="L39" s="20">
        <v>0</v>
      </c>
      <c r="M39" s="20">
        <v>0</v>
      </c>
      <c r="N39" s="20">
        <v>0</v>
      </c>
      <c r="O39" s="20">
        <v>0</v>
      </c>
      <c r="P39" s="20">
        <v>-4.38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68</v>
      </c>
      <c r="B40" s="19" t="s">
        <v>138</v>
      </c>
      <c r="C40" s="19">
        <v>2950.898</v>
      </c>
      <c r="D40" s="19">
        <v>3744.319</v>
      </c>
      <c r="E40" s="19">
        <v>0</v>
      </c>
      <c r="F40" s="19">
        <v>0</v>
      </c>
      <c r="G40" s="19">
        <v>0</v>
      </c>
      <c r="H40" s="19">
        <v>1</v>
      </c>
      <c r="I40" s="18">
        <v>2.852</v>
      </c>
      <c r="J40" s="18">
        <v>23.438</v>
      </c>
      <c r="K40" s="20">
        <v>3</v>
      </c>
      <c r="L40" s="20">
        <v>2</v>
      </c>
      <c r="M40" s="20">
        <v>0</v>
      </c>
      <c r="N40" s="20">
        <v>-1</v>
      </c>
      <c r="O40" s="20">
        <v>0</v>
      </c>
      <c r="P40" s="20">
        <v>-2.75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72</v>
      </c>
      <c r="B41" s="19" t="s">
        <v>139</v>
      </c>
      <c r="C41" s="19">
        <v>2725.194</v>
      </c>
      <c r="D41" s="19">
        <v>3036.491</v>
      </c>
      <c r="E41" s="19">
        <v>0</v>
      </c>
      <c r="F41" s="19">
        <v>0</v>
      </c>
      <c r="G41" s="19">
        <v>0</v>
      </c>
      <c r="H41" s="19">
        <v>1</v>
      </c>
      <c r="I41" s="18">
        <v>0.305</v>
      </c>
      <c r="J41" s="18">
        <v>10.525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-0.235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92</v>
      </c>
      <c r="B42" s="19" t="s">
        <v>140</v>
      </c>
      <c r="C42" s="19">
        <v>3573.377</v>
      </c>
      <c r="D42" s="19">
        <v>4482.517</v>
      </c>
      <c r="E42" s="19">
        <v>0</v>
      </c>
      <c r="F42" s="19">
        <v>0</v>
      </c>
      <c r="G42" s="19">
        <v>0</v>
      </c>
      <c r="H42" s="19">
        <v>1</v>
      </c>
      <c r="I42" s="18">
        <v>2.852</v>
      </c>
      <c r="J42" s="18">
        <v>22.555</v>
      </c>
      <c r="K42" s="20">
        <v>3</v>
      </c>
      <c r="L42" s="20">
        <v>0</v>
      </c>
      <c r="M42" s="20">
        <v>0</v>
      </c>
      <c r="N42" s="20">
        <v>0</v>
      </c>
      <c r="O42" s="20">
        <v>0</v>
      </c>
      <c r="P42" s="20">
        <v>-0.024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94</v>
      </c>
      <c r="B43" s="19" t="s">
        <v>141</v>
      </c>
      <c r="C43" s="19">
        <v>3231.128</v>
      </c>
      <c r="D43" s="19">
        <v>4153.694</v>
      </c>
      <c r="E43" s="19">
        <v>0</v>
      </c>
      <c r="F43" s="19">
        <v>0</v>
      </c>
      <c r="G43" s="19">
        <v>0</v>
      </c>
      <c r="H43" s="19">
        <v>1</v>
      </c>
      <c r="I43" s="18">
        <v>2.889</v>
      </c>
      <c r="J43" s="18">
        <v>24.458</v>
      </c>
      <c r="K43" s="20">
        <v>3</v>
      </c>
      <c r="L43" s="20">
        <v>0</v>
      </c>
      <c r="M43" s="20">
        <v>0</v>
      </c>
      <c r="N43" s="20">
        <v>0</v>
      </c>
      <c r="O43" s="20">
        <v>0</v>
      </c>
      <c r="P43" s="20">
        <v>-1.398</v>
      </c>
      <c r="Q43" s="20">
        <v>0</v>
      </c>
      <c r="R43" s="20">
        <v>-1</v>
      </c>
      <c r="S43" s="21"/>
      <c r="T43" s="21"/>
      <c r="U43" s="21"/>
      <c r="V43" s="21"/>
      <c r="W43" s="21"/>
    </row>
    <row r="44" ht="16.5" spans="1:23">
      <c r="A44" s="19">
        <v>101</v>
      </c>
      <c r="B44" s="19" t="s">
        <v>142</v>
      </c>
      <c r="C44" s="19">
        <v>249.002</v>
      </c>
      <c r="D44" s="19">
        <v>250.307</v>
      </c>
      <c r="E44" s="19">
        <v>0</v>
      </c>
      <c r="F44" s="19">
        <v>0</v>
      </c>
      <c r="G44" s="19">
        <v>0</v>
      </c>
      <c r="H44" s="19">
        <v>1</v>
      </c>
      <c r="I44" s="18">
        <v>0.274</v>
      </c>
      <c r="J44" s="18">
        <v>0.794</v>
      </c>
      <c r="K44" s="20">
        <v>3</v>
      </c>
      <c r="L44" s="20">
        <v>2</v>
      </c>
      <c r="M44" s="20">
        <v>0</v>
      </c>
      <c r="N44" s="20">
        <v>0</v>
      </c>
      <c r="O44" s="20">
        <v>0</v>
      </c>
      <c r="P44" s="20">
        <v>-8.607</v>
      </c>
      <c r="Q44" s="20">
        <v>0</v>
      </c>
      <c r="R44" s="20">
        <v>-1</v>
      </c>
      <c r="S44" s="21"/>
      <c r="T44" s="21"/>
      <c r="U44" s="21"/>
      <c r="V44" s="21"/>
      <c r="W44" s="21"/>
    </row>
    <row r="45" ht="16.5" spans="1:23">
      <c r="A45" s="19">
        <v>102</v>
      </c>
      <c r="B45" s="19" t="s">
        <v>143</v>
      </c>
      <c r="C45" s="19">
        <v>5764.86</v>
      </c>
      <c r="D45" s="19">
        <v>7252.914</v>
      </c>
      <c r="E45" s="19">
        <v>0</v>
      </c>
      <c r="F45" s="19">
        <v>0</v>
      </c>
      <c r="G45" s="19">
        <v>0</v>
      </c>
      <c r="H45" s="19">
        <v>1</v>
      </c>
      <c r="I45" s="18">
        <v>1.999</v>
      </c>
      <c r="J45" s="18">
        <v>22.106</v>
      </c>
      <c r="K45" s="20">
        <v>3</v>
      </c>
      <c r="L45" s="20">
        <v>1</v>
      </c>
      <c r="M45" s="20">
        <v>0</v>
      </c>
      <c r="N45" s="20">
        <v>0</v>
      </c>
      <c r="O45" s="20">
        <v>0</v>
      </c>
      <c r="P45" s="20">
        <v>-4.443</v>
      </c>
      <c r="Q45" s="20">
        <v>0</v>
      </c>
      <c r="R45" s="20">
        <v>-1</v>
      </c>
      <c r="S45" s="21"/>
      <c r="T45" s="21"/>
      <c r="U45" s="21"/>
      <c r="V45" s="21"/>
      <c r="W45" s="21"/>
    </row>
    <row r="46" ht="16.5" spans="1:23">
      <c r="A46" s="19">
        <v>113</v>
      </c>
      <c r="B46" s="19" t="s">
        <v>144</v>
      </c>
      <c r="C46" s="19">
        <v>2592.448</v>
      </c>
      <c r="D46" s="19">
        <v>3116.256</v>
      </c>
      <c r="E46" s="19">
        <v>0</v>
      </c>
      <c r="F46" s="19">
        <v>0</v>
      </c>
      <c r="G46" s="19">
        <v>0</v>
      </c>
      <c r="H46" s="19">
        <v>1</v>
      </c>
      <c r="I46" s="18">
        <v>0.424</v>
      </c>
      <c r="J46" s="18">
        <v>17.161</v>
      </c>
      <c r="K46" s="20">
        <v>3</v>
      </c>
      <c r="L46" s="20">
        <v>0</v>
      </c>
      <c r="M46" s="20">
        <v>0</v>
      </c>
      <c r="N46" s="20">
        <v>0</v>
      </c>
      <c r="O46" s="20">
        <v>0</v>
      </c>
      <c r="P46" s="20">
        <v>-2.008</v>
      </c>
      <c r="Q46" s="20">
        <v>0</v>
      </c>
      <c r="R46" s="20">
        <v>-1</v>
      </c>
      <c r="S46" s="21"/>
      <c r="T46" s="21"/>
      <c r="U46" s="21"/>
      <c r="V46" s="21"/>
      <c r="W46" s="21"/>
    </row>
    <row r="47" ht="16.5" spans="1:23">
      <c r="A47" s="19">
        <v>114</v>
      </c>
      <c r="B47" s="19" t="s">
        <v>145</v>
      </c>
      <c r="C47" s="19">
        <v>1141.828</v>
      </c>
      <c r="D47" s="19">
        <v>1283.885</v>
      </c>
      <c r="E47" s="19">
        <v>0</v>
      </c>
      <c r="F47" s="19">
        <v>0</v>
      </c>
      <c r="G47" s="19">
        <v>0</v>
      </c>
      <c r="H47" s="19">
        <v>1</v>
      </c>
      <c r="I47" s="18">
        <v>1.824</v>
      </c>
      <c r="J47" s="18">
        <v>12.687</v>
      </c>
      <c r="K47" s="20">
        <v>3</v>
      </c>
      <c r="L47" s="20">
        <v>1</v>
      </c>
      <c r="M47" s="20">
        <v>0</v>
      </c>
      <c r="N47" s="20">
        <v>0</v>
      </c>
      <c r="O47" s="20">
        <v>0</v>
      </c>
      <c r="P47" s="20">
        <v>-0.734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116</v>
      </c>
      <c r="B48" s="19" t="s">
        <v>146</v>
      </c>
      <c r="C48" s="19">
        <v>197.957</v>
      </c>
      <c r="D48" s="19">
        <v>198.617</v>
      </c>
      <c r="E48" s="19">
        <v>0</v>
      </c>
      <c r="F48" s="19">
        <v>0</v>
      </c>
      <c r="G48" s="19">
        <v>0</v>
      </c>
      <c r="H48" s="19">
        <v>1</v>
      </c>
      <c r="I48" s="18">
        <v>0.127</v>
      </c>
      <c r="J48" s="18">
        <v>0.459</v>
      </c>
      <c r="K48" s="20">
        <v>3</v>
      </c>
      <c r="L48" s="20">
        <v>2</v>
      </c>
      <c r="M48" s="20">
        <v>0</v>
      </c>
      <c r="N48" s="20">
        <v>-1</v>
      </c>
      <c r="O48" s="20">
        <v>0</v>
      </c>
      <c r="P48" s="20">
        <v>-1.006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118</v>
      </c>
      <c r="B49" s="19" t="s">
        <v>147</v>
      </c>
      <c r="C49" s="19">
        <v>9096.954</v>
      </c>
      <c r="D49" s="19">
        <v>10084.701</v>
      </c>
      <c r="E49" s="19">
        <v>0</v>
      </c>
      <c r="F49" s="19">
        <v>0</v>
      </c>
      <c r="G49" s="19">
        <v>0</v>
      </c>
      <c r="H49" s="19">
        <v>1</v>
      </c>
      <c r="I49" s="18">
        <v>0.699</v>
      </c>
      <c r="J49" s="18">
        <v>10.425</v>
      </c>
      <c r="K49" s="20">
        <v>3</v>
      </c>
      <c r="L49" s="20">
        <v>0</v>
      </c>
      <c r="M49" s="20">
        <v>0</v>
      </c>
      <c r="N49" s="20">
        <v>0</v>
      </c>
      <c r="O49" s="20">
        <v>0</v>
      </c>
      <c r="P49" s="20">
        <v>-0.497</v>
      </c>
      <c r="Q49" s="20">
        <v>0</v>
      </c>
      <c r="R49" s="20">
        <v>-1</v>
      </c>
      <c r="S49" s="21"/>
      <c r="T49" s="21"/>
      <c r="U49" s="21"/>
      <c r="V49" s="21"/>
      <c r="W49" s="21"/>
    </row>
    <row r="50" ht="16.5" spans="1:23">
      <c r="A50" s="19">
        <v>130</v>
      </c>
      <c r="B50" s="19" t="s">
        <v>148</v>
      </c>
      <c r="C50" s="19">
        <v>12484.559</v>
      </c>
      <c r="D50" s="19">
        <v>13634.694</v>
      </c>
      <c r="E50" s="19">
        <v>0</v>
      </c>
      <c r="F50" s="19">
        <v>0</v>
      </c>
      <c r="G50" s="19">
        <v>0</v>
      </c>
      <c r="H50" s="19">
        <v>1</v>
      </c>
      <c r="I50" s="18">
        <v>0.254</v>
      </c>
      <c r="J50" s="18">
        <v>8.668</v>
      </c>
      <c r="K50" s="20">
        <v>3</v>
      </c>
      <c r="L50" s="20">
        <v>0</v>
      </c>
      <c r="M50" s="20">
        <v>0</v>
      </c>
      <c r="N50" s="20">
        <v>0</v>
      </c>
      <c r="O50" s="20">
        <v>0</v>
      </c>
      <c r="P50" s="20">
        <v>-4.475</v>
      </c>
      <c r="Q50" s="20">
        <v>0</v>
      </c>
      <c r="R50" s="20">
        <v>-1</v>
      </c>
      <c r="S50" s="21"/>
      <c r="T50" s="21"/>
      <c r="U50" s="21"/>
      <c r="V50" s="21"/>
      <c r="W50" s="21"/>
    </row>
    <row r="51" ht="16.5" spans="1:23">
      <c r="A51" s="19">
        <v>158</v>
      </c>
      <c r="B51" s="19" t="s">
        <v>149</v>
      </c>
      <c r="C51" s="19">
        <v>1124.808</v>
      </c>
      <c r="D51" s="19">
        <v>1390.504</v>
      </c>
      <c r="E51" s="19">
        <v>0</v>
      </c>
      <c r="F51" s="19">
        <v>0</v>
      </c>
      <c r="G51" s="19">
        <v>0</v>
      </c>
      <c r="H51" s="19">
        <v>1</v>
      </c>
      <c r="I51" s="18">
        <v>0.053</v>
      </c>
      <c r="J51" s="18">
        <v>19.151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-0.534</v>
      </c>
      <c r="Q51" s="20">
        <v>0</v>
      </c>
      <c r="R51" s="20">
        <v>-1</v>
      </c>
      <c r="S51" s="21"/>
      <c r="T51" s="21"/>
      <c r="U51" s="21"/>
      <c r="V51" s="21"/>
      <c r="W51" s="21"/>
    </row>
    <row r="52" ht="16.5" spans="1:23">
      <c r="A52" s="19">
        <v>805</v>
      </c>
      <c r="B52" s="19" t="s">
        <v>150</v>
      </c>
      <c r="C52" s="19">
        <v>5036.88</v>
      </c>
      <c r="D52" s="19">
        <v>6473.353</v>
      </c>
      <c r="E52" s="19">
        <v>0</v>
      </c>
      <c r="F52" s="19">
        <v>0</v>
      </c>
      <c r="G52" s="19">
        <v>0</v>
      </c>
      <c r="H52" s="19">
        <v>1</v>
      </c>
      <c r="I52" s="18">
        <v>3.743</v>
      </c>
      <c r="J52" s="18">
        <v>25.103</v>
      </c>
      <c r="K52" s="20">
        <v>3</v>
      </c>
      <c r="L52" s="20">
        <v>0</v>
      </c>
      <c r="M52" s="20">
        <v>0</v>
      </c>
      <c r="N52" s="20">
        <v>0</v>
      </c>
      <c r="O52" s="20">
        <v>0</v>
      </c>
      <c r="P52" s="20">
        <v>-4.517</v>
      </c>
      <c r="Q52" s="20">
        <v>0</v>
      </c>
      <c r="R52" s="20">
        <v>-1</v>
      </c>
      <c r="S52" s="21"/>
      <c r="T52" s="21"/>
      <c r="U52" s="21"/>
      <c r="V52" s="21"/>
      <c r="W52" s="21"/>
    </row>
    <row r="53" ht="16.5" spans="1:23">
      <c r="A53" s="19">
        <v>811</v>
      </c>
      <c r="B53" s="19" t="s">
        <v>151</v>
      </c>
      <c r="C53" s="19">
        <v>7006.984</v>
      </c>
      <c r="D53" s="19">
        <v>10047.453</v>
      </c>
      <c r="E53" s="19">
        <v>0</v>
      </c>
      <c r="F53" s="19">
        <v>0</v>
      </c>
      <c r="G53" s="19">
        <v>0</v>
      </c>
      <c r="H53" s="19">
        <v>1</v>
      </c>
      <c r="I53" s="18">
        <v>3.133</v>
      </c>
      <c r="J53" s="18">
        <v>32.446</v>
      </c>
      <c r="K53" s="20">
        <v>3</v>
      </c>
      <c r="L53" s="20">
        <v>0</v>
      </c>
      <c r="M53" s="20">
        <v>0</v>
      </c>
      <c r="N53" s="20">
        <v>0</v>
      </c>
      <c r="O53" s="20">
        <v>0</v>
      </c>
      <c r="P53" s="20">
        <v>-0.03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812</v>
      </c>
      <c r="B54" s="19" t="s">
        <v>152</v>
      </c>
      <c r="C54" s="19">
        <v>5833.165</v>
      </c>
      <c r="D54" s="19">
        <v>7703.408</v>
      </c>
      <c r="E54" s="19">
        <v>0</v>
      </c>
      <c r="F54" s="19">
        <v>0</v>
      </c>
      <c r="G54" s="19">
        <v>0</v>
      </c>
      <c r="H54" s="19">
        <v>1</v>
      </c>
      <c r="I54" s="18">
        <v>1.692</v>
      </c>
      <c r="J54" s="18">
        <v>25.559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-0.394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813</v>
      </c>
      <c r="B55" s="19" t="s">
        <v>153</v>
      </c>
      <c r="C55" s="19">
        <v>2745.263</v>
      </c>
      <c r="D55" s="19">
        <v>3405.45</v>
      </c>
      <c r="E55" s="19">
        <v>0</v>
      </c>
      <c r="F55" s="19">
        <v>0</v>
      </c>
      <c r="G55" s="19">
        <v>0</v>
      </c>
      <c r="H55" s="19">
        <v>1</v>
      </c>
      <c r="I55" s="18">
        <v>4.902</v>
      </c>
      <c r="J55" s="18">
        <v>23.338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-0.57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9">
        <v>820</v>
      </c>
      <c r="B56" s="19" t="s">
        <v>154</v>
      </c>
      <c r="C56" s="19">
        <v>3845.985</v>
      </c>
      <c r="D56" s="19">
        <v>4451.979</v>
      </c>
      <c r="E56" s="19">
        <v>0</v>
      </c>
      <c r="F56" s="19">
        <v>0</v>
      </c>
      <c r="G56" s="19">
        <v>0</v>
      </c>
      <c r="H56" s="19">
        <v>1</v>
      </c>
      <c r="I56" s="18">
        <v>1.668</v>
      </c>
      <c r="J56" s="18">
        <v>15.053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-2.158</v>
      </c>
      <c r="Q56" s="20">
        <v>0</v>
      </c>
      <c r="R56" s="20">
        <v>-1</v>
      </c>
      <c r="S56" s="21"/>
      <c r="T56" s="21"/>
      <c r="U56" s="21"/>
      <c r="V56" s="21"/>
      <c r="W56" s="21"/>
    </row>
    <row r="57" ht="16.5" spans="1:23">
      <c r="A57" s="19">
        <v>827</v>
      </c>
      <c r="B57" s="19" t="s">
        <v>155</v>
      </c>
      <c r="C57" s="19">
        <v>1408.046</v>
      </c>
      <c r="D57" s="19">
        <v>1888.042</v>
      </c>
      <c r="E57" s="19">
        <v>0</v>
      </c>
      <c r="F57" s="19">
        <v>0</v>
      </c>
      <c r="G57" s="19">
        <v>0</v>
      </c>
      <c r="H57" s="19">
        <v>1</v>
      </c>
      <c r="I57" s="18">
        <v>3.383</v>
      </c>
      <c r="J57" s="18">
        <v>27.946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-3.183</v>
      </c>
      <c r="Q57" s="20">
        <v>0</v>
      </c>
      <c r="R57" s="20">
        <v>-1</v>
      </c>
      <c r="S57" s="21"/>
      <c r="T57" s="21"/>
      <c r="U57" s="21"/>
      <c r="V57" s="21"/>
      <c r="W57" s="21"/>
    </row>
    <row r="58" ht="16.5" spans="1:23">
      <c r="A58" s="19">
        <v>851</v>
      </c>
      <c r="B58" s="19" t="s">
        <v>156</v>
      </c>
      <c r="C58" s="19">
        <v>17020.844</v>
      </c>
      <c r="D58" s="19">
        <v>20040.918</v>
      </c>
      <c r="E58" s="19">
        <v>0</v>
      </c>
      <c r="F58" s="19">
        <v>0</v>
      </c>
      <c r="G58" s="19">
        <v>0</v>
      </c>
      <c r="H58" s="19">
        <v>1</v>
      </c>
      <c r="I58" s="18">
        <v>0.137</v>
      </c>
      <c r="J58" s="18">
        <v>15.186</v>
      </c>
      <c r="K58" s="20">
        <v>3</v>
      </c>
      <c r="L58" s="20">
        <v>1</v>
      </c>
      <c r="M58" s="20">
        <v>0</v>
      </c>
      <c r="N58" s="20">
        <v>0</v>
      </c>
      <c r="O58" s="20">
        <v>0</v>
      </c>
      <c r="P58" s="20">
        <v>-1.305</v>
      </c>
      <c r="Q58" s="20">
        <v>0</v>
      </c>
      <c r="R58" s="20">
        <v>-1</v>
      </c>
      <c r="S58" s="21"/>
      <c r="T58" s="21"/>
      <c r="U58" s="21"/>
      <c r="V58" s="21"/>
      <c r="W58" s="21"/>
    </row>
    <row r="59" ht="16.5" spans="1:23">
      <c r="A59" s="19">
        <v>869</v>
      </c>
      <c r="B59" s="19" t="s">
        <v>157</v>
      </c>
      <c r="C59" s="19">
        <v>3926.544</v>
      </c>
      <c r="D59" s="19">
        <v>4295.233</v>
      </c>
      <c r="E59" s="19">
        <v>0</v>
      </c>
      <c r="F59" s="19">
        <v>0</v>
      </c>
      <c r="G59" s="19">
        <v>0</v>
      </c>
      <c r="H59" s="19">
        <v>1</v>
      </c>
      <c r="I59" s="18">
        <v>1.122</v>
      </c>
      <c r="J59" s="18">
        <v>9.61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-2.799</v>
      </c>
      <c r="Q59" s="20">
        <v>0</v>
      </c>
      <c r="R59" s="20">
        <v>-1</v>
      </c>
      <c r="S59" s="21"/>
      <c r="T59" s="21"/>
      <c r="U59" s="21"/>
      <c r="V59" s="21"/>
      <c r="W59" s="21"/>
    </row>
    <row r="60" ht="16.5" spans="1:23">
      <c r="A60" s="19">
        <v>908</v>
      </c>
      <c r="B60" s="19" t="s">
        <v>158</v>
      </c>
      <c r="C60" s="19">
        <v>2108.116</v>
      </c>
      <c r="D60" s="19">
        <v>2330.222</v>
      </c>
      <c r="E60" s="19">
        <v>0</v>
      </c>
      <c r="F60" s="19">
        <v>0</v>
      </c>
      <c r="G60" s="19">
        <v>0</v>
      </c>
      <c r="H60" s="19">
        <v>1</v>
      </c>
      <c r="I60" s="18">
        <v>4.924</v>
      </c>
      <c r="J60" s="18">
        <v>13.987</v>
      </c>
      <c r="K60" s="20">
        <v>0</v>
      </c>
      <c r="L60" s="20">
        <v>1</v>
      </c>
      <c r="M60" s="20">
        <v>1</v>
      </c>
      <c r="N60" s="20">
        <v>-1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910</v>
      </c>
      <c r="B61" s="19" t="s">
        <v>159</v>
      </c>
      <c r="C61" s="19">
        <v>2122.402</v>
      </c>
      <c r="D61" s="19">
        <v>2577.593</v>
      </c>
      <c r="E61" s="19">
        <v>0</v>
      </c>
      <c r="F61" s="19">
        <v>0</v>
      </c>
      <c r="G61" s="19">
        <v>0</v>
      </c>
      <c r="H61" s="19">
        <v>1</v>
      </c>
      <c r="I61" s="18">
        <v>1.038</v>
      </c>
      <c r="J61" s="18">
        <v>18.514</v>
      </c>
      <c r="K61" s="20">
        <v>3</v>
      </c>
      <c r="L61" s="20">
        <v>0</v>
      </c>
      <c r="M61" s="20">
        <v>0</v>
      </c>
      <c r="N61" s="20">
        <v>-1</v>
      </c>
      <c r="O61" s="20">
        <v>0</v>
      </c>
      <c r="P61" s="20">
        <v>-0.411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923</v>
      </c>
      <c r="B62" s="19" t="s">
        <v>160</v>
      </c>
      <c r="C62" s="19">
        <v>251.842</v>
      </c>
      <c r="D62" s="19">
        <v>253.05</v>
      </c>
      <c r="E62" s="19">
        <v>0</v>
      </c>
      <c r="F62" s="19">
        <v>0</v>
      </c>
      <c r="G62" s="19">
        <v>0</v>
      </c>
      <c r="H62" s="19">
        <v>1</v>
      </c>
      <c r="I62" s="18">
        <v>0.259</v>
      </c>
      <c r="J62" s="18">
        <v>0.735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0.806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928</v>
      </c>
      <c r="B63" s="19" t="s">
        <v>161</v>
      </c>
      <c r="C63" s="19">
        <v>2622.157</v>
      </c>
      <c r="D63" s="19">
        <v>2900.411</v>
      </c>
      <c r="E63" s="19">
        <v>0</v>
      </c>
      <c r="F63" s="19">
        <v>0</v>
      </c>
      <c r="G63" s="19">
        <v>0</v>
      </c>
      <c r="H63" s="19">
        <v>1</v>
      </c>
      <c r="I63" s="18">
        <v>4.641</v>
      </c>
      <c r="J63" s="18">
        <v>13.789</v>
      </c>
      <c r="K63" s="20">
        <v>3</v>
      </c>
      <c r="L63" s="20">
        <v>1</v>
      </c>
      <c r="M63" s="20">
        <v>0</v>
      </c>
      <c r="N63" s="20">
        <v>0</v>
      </c>
      <c r="O63" s="20">
        <v>0</v>
      </c>
      <c r="P63" s="20">
        <v>-1.337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930</v>
      </c>
      <c r="B64" s="19" t="s">
        <v>162</v>
      </c>
      <c r="C64" s="19">
        <v>2848.693</v>
      </c>
      <c r="D64" s="19">
        <v>3478.103</v>
      </c>
      <c r="E64" s="19">
        <v>0</v>
      </c>
      <c r="F64" s="19">
        <v>0</v>
      </c>
      <c r="G64" s="19">
        <v>0</v>
      </c>
      <c r="H64" s="19">
        <v>1</v>
      </c>
      <c r="I64" s="18">
        <v>0.467</v>
      </c>
      <c r="J64" s="18">
        <v>18.479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-4.092</v>
      </c>
      <c r="Q64" s="20">
        <v>0</v>
      </c>
      <c r="R64" s="20">
        <v>-1</v>
      </c>
      <c r="S64" s="21"/>
      <c r="T64" s="21"/>
      <c r="U64" s="21"/>
      <c r="V64" s="21"/>
      <c r="W64" s="21"/>
    </row>
    <row r="65" ht="16.5" spans="1:23">
      <c r="A65" s="19">
        <v>941</v>
      </c>
      <c r="B65" s="19" t="s">
        <v>163</v>
      </c>
      <c r="C65" s="19">
        <v>1763.98</v>
      </c>
      <c r="D65" s="19">
        <v>2574.109</v>
      </c>
      <c r="E65" s="19">
        <v>0</v>
      </c>
      <c r="F65" s="19">
        <v>0</v>
      </c>
      <c r="G65" s="19">
        <v>0</v>
      </c>
      <c r="H65" s="19">
        <v>1</v>
      </c>
      <c r="I65" s="18">
        <v>1.685</v>
      </c>
      <c r="J65" s="18">
        <v>32.627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-3.185</v>
      </c>
      <c r="Q65" s="20">
        <v>0</v>
      </c>
      <c r="R65" s="20">
        <v>-1</v>
      </c>
      <c r="S65" s="21"/>
      <c r="T65" s="21"/>
      <c r="U65" s="21"/>
      <c r="V65" s="21"/>
      <c r="W65" s="21"/>
    </row>
    <row r="66" ht="16.5" spans="1:23">
      <c r="A66" s="19">
        <v>944</v>
      </c>
      <c r="B66" s="19" t="s">
        <v>164</v>
      </c>
      <c r="C66" s="19">
        <v>3597.385</v>
      </c>
      <c r="D66" s="19">
        <v>4744.3</v>
      </c>
      <c r="E66" s="19">
        <v>0</v>
      </c>
      <c r="F66" s="19">
        <v>0</v>
      </c>
      <c r="G66" s="19">
        <v>0</v>
      </c>
      <c r="H66" s="19">
        <v>1</v>
      </c>
      <c r="I66" s="18">
        <v>4.189</v>
      </c>
      <c r="J66" s="18">
        <v>27.351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-4.045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959</v>
      </c>
      <c r="B67" s="19" t="s">
        <v>165</v>
      </c>
      <c r="C67" s="19">
        <v>7431.466</v>
      </c>
      <c r="D67" s="19">
        <v>8081.823</v>
      </c>
      <c r="E67" s="19">
        <v>0</v>
      </c>
      <c r="F67" s="19">
        <v>0</v>
      </c>
      <c r="G67" s="19">
        <v>0</v>
      </c>
      <c r="H67" s="19">
        <v>1</v>
      </c>
      <c r="I67" s="18">
        <v>2.789</v>
      </c>
      <c r="J67" s="18">
        <v>10.612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2.293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961</v>
      </c>
      <c r="B68" s="19" t="s">
        <v>166</v>
      </c>
      <c r="C68" s="19">
        <v>3438.109</v>
      </c>
      <c r="D68" s="19">
        <v>4505.398</v>
      </c>
      <c r="E68" s="19">
        <v>0</v>
      </c>
      <c r="F68" s="19">
        <v>0</v>
      </c>
      <c r="G68" s="19">
        <v>0</v>
      </c>
      <c r="H68" s="19">
        <v>1</v>
      </c>
      <c r="I68" s="18">
        <v>4.393</v>
      </c>
      <c r="J68" s="18">
        <v>27.042</v>
      </c>
      <c r="K68" s="20">
        <v>2</v>
      </c>
      <c r="L68" s="20">
        <v>0</v>
      </c>
      <c r="M68" s="20">
        <v>0</v>
      </c>
      <c r="N68" s="20">
        <v>0</v>
      </c>
      <c r="O68" s="20">
        <v>0</v>
      </c>
      <c r="P68" s="20">
        <v>-5.832</v>
      </c>
      <c r="Q68" s="20">
        <v>0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966</v>
      </c>
      <c r="B69" s="19" t="s">
        <v>167</v>
      </c>
      <c r="C69" s="19">
        <v>7398.626</v>
      </c>
      <c r="D69" s="19">
        <v>8764.709</v>
      </c>
      <c r="E69" s="19">
        <v>0</v>
      </c>
      <c r="F69" s="19">
        <v>0</v>
      </c>
      <c r="G69" s="19">
        <v>0</v>
      </c>
      <c r="H69" s="19">
        <v>1</v>
      </c>
      <c r="I69" s="18">
        <v>0.188</v>
      </c>
      <c r="J69" s="18">
        <v>15.745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-5.042</v>
      </c>
      <c r="Q69" s="20">
        <v>0</v>
      </c>
      <c r="R69" s="20">
        <v>-1</v>
      </c>
      <c r="S69" s="21"/>
      <c r="T69" s="21"/>
      <c r="U69" s="21"/>
      <c r="V69" s="21"/>
      <c r="W69" s="21"/>
    </row>
    <row r="70" ht="16.5" spans="1:23">
      <c r="A70" s="19">
        <v>977</v>
      </c>
      <c r="B70" s="19" t="s">
        <v>168</v>
      </c>
      <c r="C70" s="19">
        <v>1557.228</v>
      </c>
      <c r="D70" s="19">
        <v>2122.551</v>
      </c>
      <c r="E70" s="19">
        <v>0</v>
      </c>
      <c r="F70" s="19">
        <v>0</v>
      </c>
      <c r="G70" s="19">
        <v>0</v>
      </c>
      <c r="H70" s="19">
        <v>1</v>
      </c>
      <c r="I70" s="18">
        <v>2.954</v>
      </c>
      <c r="J70" s="18">
        <v>28.801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-4.438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979</v>
      </c>
      <c r="B71" s="19" t="s">
        <v>169</v>
      </c>
      <c r="C71" s="19">
        <v>5156.095</v>
      </c>
      <c r="D71" s="19">
        <v>6361.82</v>
      </c>
      <c r="E71" s="19">
        <v>0</v>
      </c>
      <c r="F71" s="19">
        <v>0</v>
      </c>
      <c r="G71" s="19">
        <v>0</v>
      </c>
      <c r="H71" s="19">
        <v>1</v>
      </c>
      <c r="I71" s="18">
        <v>2.73</v>
      </c>
      <c r="J71" s="18">
        <v>21.165</v>
      </c>
      <c r="K71" s="20">
        <v>3</v>
      </c>
      <c r="L71" s="20">
        <v>0</v>
      </c>
      <c r="M71" s="20">
        <v>0</v>
      </c>
      <c r="N71" s="20">
        <v>-1</v>
      </c>
      <c r="O71" s="20">
        <v>0</v>
      </c>
      <c r="P71" s="20">
        <v>-5.33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986</v>
      </c>
      <c r="B72" s="19" t="s">
        <v>170</v>
      </c>
      <c r="C72" s="19">
        <v>2117.89</v>
      </c>
      <c r="D72" s="19">
        <v>2331.236</v>
      </c>
      <c r="E72" s="19">
        <v>0</v>
      </c>
      <c r="F72" s="19">
        <v>0</v>
      </c>
      <c r="G72" s="19">
        <v>0</v>
      </c>
      <c r="H72" s="19">
        <v>1</v>
      </c>
      <c r="I72" s="18">
        <v>3.765</v>
      </c>
      <c r="J72" s="18">
        <v>12.572</v>
      </c>
      <c r="K72" s="20">
        <v>3</v>
      </c>
      <c r="L72" s="20">
        <v>0</v>
      </c>
      <c r="M72" s="20">
        <v>0</v>
      </c>
      <c r="N72" s="20">
        <v>0</v>
      </c>
      <c r="O72" s="20">
        <v>0</v>
      </c>
      <c r="P72" s="20">
        <v>-2.594</v>
      </c>
      <c r="Q72" s="20">
        <v>0</v>
      </c>
      <c r="R72" s="20">
        <v>-1</v>
      </c>
      <c r="S72" s="21"/>
      <c r="T72" s="21"/>
      <c r="U72" s="21"/>
      <c r="V72" s="21"/>
      <c r="W72" s="21"/>
    </row>
    <row r="73" ht="16.5" spans="1:23">
      <c r="A73" s="19">
        <v>987</v>
      </c>
      <c r="B73" s="19" t="s">
        <v>171</v>
      </c>
      <c r="C73" s="19">
        <v>3477.637</v>
      </c>
      <c r="D73" s="19">
        <v>4527.467</v>
      </c>
      <c r="E73" s="19">
        <v>0</v>
      </c>
      <c r="F73" s="19">
        <v>0</v>
      </c>
      <c r="G73" s="19">
        <v>0</v>
      </c>
      <c r="H73" s="19">
        <v>1</v>
      </c>
      <c r="I73" s="18">
        <v>2.705</v>
      </c>
      <c r="J73" s="18">
        <v>25.266</v>
      </c>
      <c r="K73" s="20">
        <v>4</v>
      </c>
      <c r="L73" s="20">
        <v>2</v>
      </c>
      <c r="M73" s="20">
        <v>0</v>
      </c>
      <c r="N73" s="20">
        <v>0</v>
      </c>
      <c r="O73" s="20">
        <v>0</v>
      </c>
      <c r="P73" s="20">
        <v>-20.275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988</v>
      </c>
      <c r="B74" s="19" t="s">
        <v>172</v>
      </c>
      <c r="C74" s="19">
        <v>3344.582</v>
      </c>
      <c r="D74" s="19">
        <v>4065.799</v>
      </c>
      <c r="E74" s="19">
        <v>0</v>
      </c>
      <c r="F74" s="19">
        <v>0</v>
      </c>
      <c r="G74" s="19">
        <v>0</v>
      </c>
      <c r="H74" s="19">
        <v>1</v>
      </c>
      <c r="I74" s="18">
        <v>0.391</v>
      </c>
      <c r="J74" s="18">
        <v>18.06</v>
      </c>
      <c r="K74" s="20">
        <v>2</v>
      </c>
      <c r="L74" s="20">
        <v>0</v>
      </c>
      <c r="M74" s="20">
        <v>0</v>
      </c>
      <c r="N74" s="20">
        <v>0</v>
      </c>
      <c r="O74" s="20">
        <v>0</v>
      </c>
      <c r="P74" s="20">
        <v>-20.727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399030</v>
      </c>
      <c r="B75" s="19" t="s">
        <v>173</v>
      </c>
      <c r="C75" s="19">
        <v>3043.019</v>
      </c>
      <c r="D75" s="19">
        <v>4654.647</v>
      </c>
      <c r="E75" s="19">
        <v>0</v>
      </c>
      <c r="F75" s="19">
        <v>0</v>
      </c>
      <c r="G75" s="19">
        <v>0</v>
      </c>
      <c r="H75" s="19">
        <v>1</v>
      </c>
      <c r="I75" s="18">
        <v>0.367</v>
      </c>
      <c r="J75" s="18">
        <v>34.864</v>
      </c>
      <c r="K75" s="20">
        <v>3</v>
      </c>
      <c r="L75" s="20">
        <v>0</v>
      </c>
      <c r="M75" s="20">
        <v>0</v>
      </c>
      <c r="N75" s="20">
        <v>-1</v>
      </c>
      <c r="O75" s="20">
        <v>0</v>
      </c>
      <c r="P75" s="20">
        <v>1.491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399060</v>
      </c>
      <c r="B76" s="19" t="s">
        <v>174</v>
      </c>
      <c r="C76" s="19">
        <v>2633.183</v>
      </c>
      <c r="D76" s="19">
        <v>3418.884</v>
      </c>
      <c r="E76" s="19">
        <v>0</v>
      </c>
      <c r="F76" s="19">
        <v>0</v>
      </c>
      <c r="G76" s="19">
        <v>0</v>
      </c>
      <c r="H76" s="19">
        <v>1</v>
      </c>
      <c r="I76" s="18">
        <v>0.472</v>
      </c>
      <c r="J76" s="18">
        <v>23.345</v>
      </c>
      <c r="K76" s="20">
        <v>3</v>
      </c>
      <c r="L76" s="20">
        <v>2</v>
      </c>
      <c r="M76" s="20">
        <v>0</v>
      </c>
      <c r="N76" s="20">
        <v>0</v>
      </c>
      <c r="O76" s="20">
        <v>0</v>
      </c>
      <c r="P76" s="20">
        <v>-1.356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399232</v>
      </c>
      <c r="B77" s="19" t="s">
        <v>175</v>
      </c>
      <c r="C77" s="19">
        <v>2876.254</v>
      </c>
      <c r="D77" s="19">
        <v>3704.911</v>
      </c>
      <c r="E77" s="19">
        <v>0</v>
      </c>
      <c r="F77" s="19">
        <v>0</v>
      </c>
      <c r="G77" s="19">
        <v>0</v>
      </c>
      <c r="H77" s="19">
        <v>1</v>
      </c>
      <c r="I77" s="18">
        <v>5.236</v>
      </c>
      <c r="J77" s="18">
        <v>26.431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-5.334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399234</v>
      </c>
      <c r="B78" s="19" t="s">
        <v>176</v>
      </c>
      <c r="C78" s="19">
        <v>869.135</v>
      </c>
      <c r="D78" s="19">
        <v>948.482</v>
      </c>
      <c r="E78" s="19">
        <v>0</v>
      </c>
      <c r="F78" s="19">
        <v>0</v>
      </c>
      <c r="G78" s="19">
        <v>0</v>
      </c>
      <c r="H78" s="19">
        <v>1</v>
      </c>
      <c r="I78" s="18">
        <v>0.849</v>
      </c>
      <c r="J78" s="18">
        <v>9.144</v>
      </c>
      <c r="K78" s="20">
        <v>3</v>
      </c>
      <c r="L78" s="20">
        <v>2</v>
      </c>
      <c r="M78" s="20">
        <v>0</v>
      </c>
      <c r="N78" s="20">
        <v>-1</v>
      </c>
      <c r="O78" s="20">
        <v>0</v>
      </c>
      <c r="P78" s="20">
        <v>-4.233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399236</v>
      </c>
      <c r="B79" s="19" t="s">
        <v>177</v>
      </c>
      <c r="C79" s="19">
        <v>1367.605</v>
      </c>
      <c r="D79" s="19">
        <v>1562.514</v>
      </c>
      <c r="E79" s="19">
        <v>0</v>
      </c>
      <c r="F79" s="19">
        <v>0</v>
      </c>
      <c r="G79" s="19">
        <v>0</v>
      </c>
      <c r="H79" s="19">
        <v>1</v>
      </c>
      <c r="I79" s="18">
        <v>1.126</v>
      </c>
      <c r="J79" s="18">
        <v>13.46</v>
      </c>
      <c r="K79" s="20">
        <v>4</v>
      </c>
      <c r="L79" s="20">
        <v>1</v>
      </c>
      <c r="M79" s="20">
        <v>0</v>
      </c>
      <c r="N79" s="20">
        <v>0</v>
      </c>
      <c r="O79" s="20">
        <v>0</v>
      </c>
      <c r="P79" s="20">
        <v>-1.665</v>
      </c>
      <c r="Q79" s="20">
        <v>0</v>
      </c>
      <c r="R79" s="20">
        <v>-1</v>
      </c>
      <c r="S79" s="21"/>
      <c r="T79" s="21"/>
      <c r="U79" s="21"/>
      <c r="V79" s="21"/>
      <c r="W79" s="21"/>
    </row>
    <row r="80" ht="16.5" spans="1:23">
      <c r="A80" s="19">
        <v>399249</v>
      </c>
      <c r="B80" s="19" t="s">
        <v>178</v>
      </c>
      <c r="C80" s="19">
        <v>2333.028</v>
      </c>
      <c r="D80" s="19">
        <v>2936.89</v>
      </c>
      <c r="E80" s="19">
        <v>0</v>
      </c>
      <c r="F80" s="19">
        <v>0</v>
      </c>
      <c r="G80" s="19">
        <v>0</v>
      </c>
      <c r="H80" s="19">
        <v>1</v>
      </c>
      <c r="I80" s="18">
        <v>17.238</v>
      </c>
      <c r="J80" s="18">
        <v>34.255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-42.442</v>
      </c>
      <c r="Q80" s="20">
        <v>0</v>
      </c>
      <c r="R80" s="20">
        <v>-1</v>
      </c>
      <c r="S80" s="21"/>
      <c r="T80" s="21"/>
      <c r="U80" s="21"/>
      <c r="V80" s="21"/>
      <c r="W80" s="21"/>
    </row>
    <row r="81" ht="16.5" spans="1:23">
      <c r="A81" s="19">
        <v>399258</v>
      </c>
      <c r="B81" s="19" t="s">
        <v>179</v>
      </c>
      <c r="C81" s="19">
        <v>3272.635</v>
      </c>
      <c r="D81" s="19">
        <v>4406.392</v>
      </c>
      <c r="E81" s="19">
        <v>0</v>
      </c>
      <c r="F81" s="19">
        <v>0</v>
      </c>
      <c r="G81" s="19">
        <v>0</v>
      </c>
      <c r="H81" s="19">
        <v>1</v>
      </c>
      <c r="I81" s="18">
        <v>2.216</v>
      </c>
      <c r="J81" s="18">
        <v>27.376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-0.109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399289</v>
      </c>
      <c r="B82" s="19" t="s">
        <v>180</v>
      </c>
      <c r="C82" s="19">
        <v>119.409</v>
      </c>
      <c r="D82" s="19">
        <v>120.26</v>
      </c>
      <c r="E82" s="19">
        <v>0</v>
      </c>
      <c r="F82" s="19">
        <v>0</v>
      </c>
      <c r="G82" s="19">
        <v>0</v>
      </c>
      <c r="H82" s="19">
        <v>1</v>
      </c>
      <c r="I82" s="18">
        <v>0.423</v>
      </c>
      <c r="J82" s="18">
        <v>1.128</v>
      </c>
      <c r="K82" s="20">
        <v>3</v>
      </c>
      <c r="L82" s="20">
        <v>0</v>
      </c>
      <c r="M82" s="20">
        <v>0</v>
      </c>
      <c r="N82" s="20">
        <v>0</v>
      </c>
      <c r="O82" s="20">
        <v>0</v>
      </c>
      <c r="P82" s="20">
        <v>-8.889</v>
      </c>
      <c r="Q82" s="20">
        <v>0</v>
      </c>
      <c r="R82" s="20">
        <v>-1</v>
      </c>
      <c r="S82" s="21"/>
      <c r="T82" s="21"/>
      <c r="U82" s="21"/>
      <c r="V82" s="21"/>
      <c r="W82" s="21"/>
    </row>
    <row r="83" ht="16.5" spans="1:23">
      <c r="A83" s="19">
        <v>399290</v>
      </c>
      <c r="B83" s="19" t="s">
        <v>181</v>
      </c>
      <c r="C83" s="19">
        <v>172.219</v>
      </c>
      <c r="D83" s="19">
        <v>191.096</v>
      </c>
      <c r="E83" s="19">
        <v>0</v>
      </c>
      <c r="F83" s="19">
        <v>0</v>
      </c>
      <c r="G83" s="19">
        <v>0</v>
      </c>
      <c r="H83" s="19">
        <v>1</v>
      </c>
      <c r="I83" s="18">
        <v>0.418</v>
      </c>
      <c r="J83" s="18">
        <v>10.255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2.825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399298</v>
      </c>
      <c r="B84" s="19" t="s">
        <v>182</v>
      </c>
      <c r="C84" s="19">
        <v>212.104</v>
      </c>
      <c r="D84" s="19">
        <v>213.052</v>
      </c>
      <c r="E84" s="19">
        <v>0</v>
      </c>
      <c r="F84" s="19">
        <v>0</v>
      </c>
      <c r="G84" s="19">
        <v>0</v>
      </c>
      <c r="H84" s="19">
        <v>1</v>
      </c>
      <c r="I84" s="18">
        <v>0.291</v>
      </c>
      <c r="J84" s="18">
        <v>0.735</v>
      </c>
      <c r="K84" s="20">
        <v>3</v>
      </c>
      <c r="L84" s="20">
        <v>0</v>
      </c>
      <c r="M84" s="20">
        <v>0</v>
      </c>
      <c r="N84" s="20">
        <v>-1</v>
      </c>
      <c r="O84" s="20">
        <v>0</v>
      </c>
      <c r="P84" s="20">
        <v>-1.887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399299</v>
      </c>
      <c r="B85" s="19" t="s">
        <v>183</v>
      </c>
      <c r="C85" s="19">
        <v>244.011</v>
      </c>
      <c r="D85" s="19">
        <v>245.117</v>
      </c>
      <c r="E85" s="19">
        <v>0</v>
      </c>
      <c r="F85" s="19">
        <v>0</v>
      </c>
      <c r="G85" s="19">
        <v>0</v>
      </c>
      <c r="H85" s="19">
        <v>1</v>
      </c>
      <c r="I85" s="18">
        <v>0.318</v>
      </c>
      <c r="J85" s="18">
        <v>0.768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-5.59</v>
      </c>
      <c r="Q85" s="20">
        <v>0</v>
      </c>
      <c r="R85" s="20">
        <v>-1</v>
      </c>
      <c r="S85" s="21"/>
      <c r="T85" s="21"/>
      <c r="U85" s="21"/>
      <c r="V85" s="21"/>
      <c r="W85" s="21"/>
    </row>
    <row r="86" ht="16.5" spans="1:23">
      <c r="A86" s="19">
        <v>399301</v>
      </c>
      <c r="B86" s="19" t="s">
        <v>184</v>
      </c>
      <c r="C86" s="19">
        <v>215.93</v>
      </c>
      <c r="D86" s="19">
        <v>216.896</v>
      </c>
      <c r="E86" s="19">
        <v>0</v>
      </c>
      <c r="F86" s="19">
        <v>0</v>
      </c>
      <c r="G86" s="19">
        <v>0</v>
      </c>
      <c r="H86" s="19">
        <v>1</v>
      </c>
      <c r="I86" s="18">
        <v>0.291</v>
      </c>
      <c r="J86" s="18">
        <v>0.736</v>
      </c>
      <c r="K86" s="20">
        <v>3</v>
      </c>
      <c r="L86" s="20">
        <v>0</v>
      </c>
      <c r="M86" s="20">
        <v>0</v>
      </c>
      <c r="N86" s="20">
        <v>-1</v>
      </c>
      <c r="O86" s="20">
        <v>0</v>
      </c>
      <c r="P86" s="20">
        <v>-12.746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399302</v>
      </c>
      <c r="B87" s="19" t="s">
        <v>185</v>
      </c>
      <c r="C87" s="19">
        <v>219.836</v>
      </c>
      <c r="D87" s="19">
        <v>220.564</v>
      </c>
      <c r="E87" s="19">
        <v>0</v>
      </c>
      <c r="F87" s="19">
        <v>0</v>
      </c>
      <c r="G87" s="19">
        <v>0</v>
      </c>
      <c r="H87" s="19">
        <v>1</v>
      </c>
      <c r="I87" s="18">
        <v>0.168</v>
      </c>
      <c r="J87" s="18">
        <v>0.498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-4.49</v>
      </c>
      <c r="Q87" s="20">
        <v>0</v>
      </c>
      <c r="R87" s="20">
        <v>-1</v>
      </c>
      <c r="S87" s="21"/>
      <c r="T87" s="21"/>
      <c r="U87" s="21"/>
      <c r="V87" s="21"/>
      <c r="W87" s="21"/>
    </row>
    <row r="88" ht="16.5" spans="1:23">
      <c r="A88" s="19">
        <v>399319</v>
      </c>
      <c r="B88" s="19" t="s">
        <v>186</v>
      </c>
      <c r="C88" s="19">
        <v>2448.921</v>
      </c>
      <c r="D88" s="19">
        <v>3058.346</v>
      </c>
      <c r="E88" s="19">
        <v>0</v>
      </c>
      <c r="F88" s="19">
        <v>0</v>
      </c>
      <c r="G88" s="19">
        <v>0</v>
      </c>
      <c r="H88" s="19">
        <v>1</v>
      </c>
      <c r="I88" s="18">
        <v>3.488</v>
      </c>
      <c r="J88" s="18">
        <v>22.72</v>
      </c>
      <c r="K88" s="20">
        <v>4</v>
      </c>
      <c r="L88" s="20">
        <v>2</v>
      </c>
      <c r="M88" s="20">
        <v>0</v>
      </c>
      <c r="N88" s="20">
        <v>0</v>
      </c>
      <c r="O88" s="20">
        <v>0</v>
      </c>
      <c r="P88" s="20">
        <v>-22.468</v>
      </c>
      <c r="Q88" s="20">
        <v>0</v>
      </c>
      <c r="R88" s="20">
        <v>-1</v>
      </c>
      <c r="S88" s="21"/>
      <c r="T88" s="21"/>
      <c r="U88" s="21"/>
      <c r="V88" s="21"/>
      <c r="W88" s="21"/>
    </row>
    <row r="89" ht="16.5" spans="1:23">
      <c r="A89" s="19">
        <v>399322</v>
      </c>
      <c r="B89" s="19" t="s">
        <v>187</v>
      </c>
      <c r="C89" s="19">
        <v>8888.226</v>
      </c>
      <c r="D89" s="19">
        <v>10307.219</v>
      </c>
      <c r="E89" s="19">
        <v>0</v>
      </c>
      <c r="F89" s="19">
        <v>0</v>
      </c>
      <c r="G89" s="19">
        <v>0</v>
      </c>
      <c r="H89" s="19">
        <v>1</v>
      </c>
      <c r="I89" s="18">
        <v>1.27</v>
      </c>
      <c r="J89" s="18">
        <v>14.862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-6.783</v>
      </c>
      <c r="Q89" s="20">
        <v>0</v>
      </c>
      <c r="R89" s="20">
        <v>-1</v>
      </c>
      <c r="S89" s="21"/>
      <c r="T89" s="21"/>
      <c r="U89" s="21"/>
      <c r="V89" s="21"/>
      <c r="W89" s="21"/>
    </row>
    <row r="90" ht="16.5" spans="1:23">
      <c r="A90" s="19">
        <v>399350</v>
      </c>
      <c r="B90" s="19" t="s">
        <v>188</v>
      </c>
      <c r="C90" s="19">
        <v>2185.364</v>
      </c>
      <c r="D90" s="19">
        <v>2926.592</v>
      </c>
      <c r="E90" s="19">
        <v>0</v>
      </c>
      <c r="F90" s="19">
        <v>0</v>
      </c>
      <c r="G90" s="19">
        <v>0</v>
      </c>
      <c r="H90" s="19">
        <v>1</v>
      </c>
      <c r="I90" s="18">
        <v>1.408</v>
      </c>
      <c r="J90" s="18">
        <v>26.379</v>
      </c>
      <c r="K90" s="20">
        <v>4</v>
      </c>
      <c r="L90" s="20">
        <v>0</v>
      </c>
      <c r="M90" s="20">
        <v>0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399358</v>
      </c>
      <c r="B91" s="19" t="s">
        <v>189</v>
      </c>
      <c r="C91" s="19">
        <v>4331.133</v>
      </c>
      <c r="D91" s="19">
        <v>5594.266</v>
      </c>
      <c r="E91" s="19">
        <v>0</v>
      </c>
      <c r="F91" s="19">
        <v>0</v>
      </c>
      <c r="G91" s="19">
        <v>0</v>
      </c>
      <c r="H91" s="19">
        <v>1</v>
      </c>
      <c r="I91" s="18">
        <v>2.321</v>
      </c>
      <c r="J91" s="18">
        <v>24.376</v>
      </c>
      <c r="K91" s="20">
        <v>3</v>
      </c>
      <c r="L91" s="20">
        <v>0</v>
      </c>
      <c r="M91" s="20">
        <v>0</v>
      </c>
      <c r="N91" s="20">
        <v>0</v>
      </c>
      <c r="O91" s="20">
        <v>0</v>
      </c>
      <c r="P91" s="20">
        <v>-4.065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19">
        <v>399365</v>
      </c>
      <c r="B92" s="19" t="s">
        <v>190</v>
      </c>
      <c r="C92" s="19">
        <v>11774.255</v>
      </c>
      <c r="D92" s="19">
        <v>12996.166</v>
      </c>
      <c r="E92" s="19">
        <v>0</v>
      </c>
      <c r="F92" s="19">
        <v>0</v>
      </c>
      <c r="G92" s="19">
        <v>0</v>
      </c>
      <c r="H92" s="19">
        <v>1</v>
      </c>
      <c r="I92" s="18">
        <v>3.651</v>
      </c>
      <c r="J92" s="18">
        <v>12.709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-25.392</v>
      </c>
      <c r="Q92" s="20">
        <v>0</v>
      </c>
      <c r="R92" s="20">
        <v>-1</v>
      </c>
      <c r="S92" s="21"/>
      <c r="T92" s="21"/>
      <c r="U92" s="21"/>
      <c r="V92" s="21"/>
      <c r="W92" s="21"/>
    </row>
    <row r="93" ht="16.5" spans="1:23">
      <c r="A93" s="19">
        <v>399366</v>
      </c>
      <c r="B93" s="19" t="s">
        <v>191</v>
      </c>
      <c r="C93" s="19">
        <v>1752.282</v>
      </c>
      <c r="D93" s="19">
        <v>2511.588</v>
      </c>
      <c r="E93" s="19">
        <v>0</v>
      </c>
      <c r="F93" s="19">
        <v>0</v>
      </c>
      <c r="G93" s="19">
        <v>0</v>
      </c>
      <c r="H93" s="19">
        <v>1</v>
      </c>
      <c r="I93" s="18">
        <v>5.054</v>
      </c>
      <c r="J93" s="18">
        <v>33.758</v>
      </c>
      <c r="K93" s="20">
        <v>4</v>
      </c>
      <c r="L93" s="20">
        <v>2</v>
      </c>
      <c r="M93" s="20">
        <v>0</v>
      </c>
      <c r="N93" s="20">
        <v>0</v>
      </c>
      <c r="O93" s="20">
        <v>0</v>
      </c>
      <c r="P93" s="20">
        <v>-2.911</v>
      </c>
      <c r="Q93" s="20">
        <v>0</v>
      </c>
      <c r="R93" s="20">
        <v>-1</v>
      </c>
      <c r="S93" s="21"/>
      <c r="T93" s="21"/>
      <c r="U93" s="21"/>
      <c r="V93" s="21"/>
      <c r="W93" s="21"/>
    </row>
    <row r="94" ht="16.5" spans="1:23">
      <c r="A94" s="19">
        <v>399377</v>
      </c>
      <c r="B94" s="19" t="s">
        <v>192</v>
      </c>
      <c r="C94" s="19">
        <v>6711.806</v>
      </c>
      <c r="D94" s="19">
        <v>7687.547</v>
      </c>
      <c r="E94" s="19">
        <v>0</v>
      </c>
      <c r="F94" s="19">
        <v>0</v>
      </c>
      <c r="G94" s="19">
        <v>0</v>
      </c>
      <c r="H94" s="19">
        <v>1</v>
      </c>
      <c r="I94" s="18">
        <v>0.298</v>
      </c>
      <c r="J94" s="18">
        <v>12.953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-13.092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399381</v>
      </c>
      <c r="B95" s="19" t="s">
        <v>193</v>
      </c>
      <c r="C95" s="19">
        <v>2739.792</v>
      </c>
      <c r="D95" s="19">
        <v>3018.141</v>
      </c>
      <c r="E95" s="19">
        <v>0</v>
      </c>
      <c r="F95" s="19">
        <v>0</v>
      </c>
      <c r="G95" s="19">
        <v>0</v>
      </c>
      <c r="H95" s="19">
        <v>1</v>
      </c>
      <c r="I95" s="18">
        <v>4.309</v>
      </c>
      <c r="J95" s="18">
        <v>13.134</v>
      </c>
      <c r="K95" s="20">
        <v>3</v>
      </c>
      <c r="L95" s="20">
        <v>1</v>
      </c>
      <c r="M95" s="20">
        <v>0</v>
      </c>
      <c r="N95" s="20">
        <v>0</v>
      </c>
      <c r="O95" s="20">
        <v>0</v>
      </c>
      <c r="P95" s="20">
        <v>-18.781</v>
      </c>
      <c r="Q95" s="20">
        <v>0</v>
      </c>
      <c r="R95" s="20">
        <v>-1</v>
      </c>
      <c r="S95" s="21"/>
      <c r="T95" s="21"/>
      <c r="U95" s="21"/>
      <c r="V95" s="21"/>
      <c r="W95" s="21"/>
    </row>
    <row r="96" ht="16.5" spans="1:23">
      <c r="A96" s="19">
        <v>399382</v>
      </c>
      <c r="B96" s="19" t="s">
        <v>194</v>
      </c>
      <c r="C96" s="19">
        <v>2636.831</v>
      </c>
      <c r="D96" s="19">
        <v>3432.636</v>
      </c>
      <c r="E96" s="19">
        <v>0</v>
      </c>
      <c r="F96" s="19">
        <v>0</v>
      </c>
      <c r="G96" s="19">
        <v>0</v>
      </c>
      <c r="H96" s="19">
        <v>1</v>
      </c>
      <c r="I96" s="18">
        <v>2.818</v>
      </c>
      <c r="J96" s="18">
        <v>25.348</v>
      </c>
      <c r="K96" s="20">
        <v>2</v>
      </c>
      <c r="L96" s="20">
        <v>1</v>
      </c>
      <c r="M96" s="20">
        <v>0</v>
      </c>
      <c r="N96" s="20">
        <v>-1</v>
      </c>
      <c r="O96" s="20">
        <v>0</v>
      </c>
      <c r="P96" s="20">
        <v>-1.419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399383</v>
      </c>
      <c r="B97" s="19" t="s">
        <v>195</v>
      </c>
      <c r="C97" s="19">
        <v>2401.172</v>
      </c>
      <c r="D97" s="19">
        <v>2947.309</v>
      </c>
      <c r="E97" s="19">
        <v>0</v>
      </c>
      <c r="F97" s="19">
        <v>0</v>
      </c>
      <c r="G97" s="19">
        <v>0</v>
      </c>
      <c r="H97" s="19">
        <v>1</v>
      </c>
      <c r="I97" s="18">
        <v>0.746</v>
      </c>
      <c r="J97" s="18">
        <v>19.138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-31.453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9">
        <v>399404</v>
      </c>
      <c r="B98" s="19" t="s">
        <v>196</v>
      </c>
      <c r="C98" s="19">
        <v>6073.034</v>
      </c>
      <c r="D98" s="19">
        <v>6681.427</v>
      </c>
      <c r="E98" s="19">
        <v>0</v>
      </c>
      <c r="F98" s="19">
        <v>0</v>
      </c>
      <c r="G98" s="19">
        <v>0</v>
      </c>
      <c r="H98" s="19">
        <v>1</v>
      </c>
      <c r="I98" s="18">
        <v>1.799</v>
      </c>
      <c r="J98" s="18">
        <v>10.741</v>
      </c>
      <c r="K98" s="20">
        <v>2</v>
      </c>
      <c r="L98" s="20">
        <v>0</v>
      </c>
      <c r="M98" s="20">
        <v>0</v>
      </c>
      <c r="N98" s="20">
        <v>-1</v>
      </c>
      <c r="O98" s="20">
        <v>0</v>
      </c>
      <c r="P98" s="20">
        <v>-34.335</v>
      </c>
      <c r="Q98" s="20">
        <v>-1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399406</v>
      </c>
      <c r="B99" s="19" t="s">
        <v>197</v>
      </c>
      <c r="C99" s="19">
        <v>12433.431</v>
      </c>
      <c r="D99" s="19">
        <v>13560.269</v>
      </c>
      <c r="E99" s="19">
        <v>0</v>
      </c>
      <c r="F99" s="19">
        <v>0</v>
      </c>
      <c r="G99" s="19">
        <v>0</v>
      </c>
      <c r="H99" s="19">
        <v>1</v>
      </c>
      <c r="I99" s="18">
        <v>0.627</v>
      </c>
      <c r="J99" s="18">
        <v>8.885</v>
      </c>
      <c r="K99" s="20">
        <v>4</v>
      </c>
      <c r="L99" s="20">
        <v>0</v>
      </c>
      <c r="M99" s="20">
        <v>0</v>
      </c>
      <c r="N99" s="20">
        <v>-1</v>
      </c>
      <c r="O99" s="20">
        <v>0</v>
      </c>
      <c r="P99" s="20">
        <v>-4.488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399408</v>
      </c>
      <c r="B100" s="19" t="s">
        <v>198</v>
      </c>
      <c r="C100" s="19">
        <v>14079.681</v>
      </c>
      <c r="D100" s="19">
        <v>15404.918</v>
      </c>
      <c r="E100" s="19">
        <v>0</v>
      </c>
      <c r="F100" s="19">
        <v>0</v>
      </c>
      <c r="G100" s="19">
        <v>0</v>
      </c>
      <c r="H100" s="19">
        <v>1</v>
      </c>
      <c r="I100" s="18">
        <v>0.839</v>
      </c>
      <c r="J100" s="18">
        <v>9.37</v>
      </c>
      <c r="K100" s="20">
        <v>2</v>
      </c>
      <c r="L100" s="20">
        <v>1</v>
      </c>
      <c r="M100" s="20">
        <v>0</v>
      </c>
      <c r="N100" s="20">
        <v>0</v>
      </c>
      <c r="O100" s="20">
        <v>0</v>
      </c>
      <c r="P100" s="20">
        <v>0.261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399411</v>
      </c>
      <c r="B101" s="19" t="s">
        <v>199</v>
      </c>
      <c r="C101" s="19">
        <v>3366.345</v>
      </c>
      <c r="D101" s="19">
        <v>3575.11</v>
      </c>
      <c r="E101" s="19">
        <v>0</v>
      </c>
      <c r="F101" s="19">
        <v>0</v>
      </c>
      <c r="G101" s="19">
        <v>0</v>
      </c>
      <c r="H101" s="19">
        <v>1</v>
      </c>
      <c r="I101" s="18">
        <v>0.209</v>
      </c>
      <c r="J101" s="18">
        <v>6.036</v>
      </c>
      <c r="K101" s="20">
        <v>2</v>
      </c>
      <c r="L101" s="20">
        <v>1</v>
      </c>
      <c r="M101" s="20">
        <v>0</v>
      </c>
      <c r="N101" s="20">
        <v>0</v>
      </c>
      <c r="O101" s="20">
        <v>0</v>
      </c>
      <c r="P101" s="20">
        <v>4.31</v>
      </c>
      <c r="Q101" s="20">
        <v>0</v>
      </c>
      <c r="R101" s="20">
        <v>1</v>
      </c>
      <c r="S101" s="21"/>
      <c r="T101" s="21"/>
      <c r="U101" s="21"/>
      <c r="V101" s="21"/>
      <c r="W101" s="21"/>
    </row>
    <row r="102" ht="16.5" spans="1:23">
      <c r="A102" s="19">
        <v>399427</v>
      </c>
      <c r="B102" s="19" t="s">
        <v>200</v>
      </c>
      <c r="C102" s="19">
        <v>2139.628</v>
      </c>
      <c r="D102" s="19">
        <v>2475.492</v>
      </c>
      <c r="E102" s="19">
        <v>0</v>
      </c>
      <c r="F102" s="19">
        <v>0</v>
      </c>
      <c r="G102" s="19">
        <v>0</v>
      </c>
      <c r="H102" s="19">
        <v>1</v>
      </c>
      <c r="I102" s="18">
        <v>1.685</v>
      </c>
      <c r="J102" s="18">
        <v>15.024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-7.653</v>
      </c>
      <c r="Q102" s="20">
        <v>0</v>
      </c>
      <c r="R102" s="20">
        <v>-1</v>
      </c>
      <c r="S102" s="21"/>
      <c r="T102" s="21"/>
      <c r="U102" s="21"/>
      <c r="V102" s="21"/>
      <c r="W102" s="21"/>
    </row>
    <row r="103" ht="16.5" spans="1:23">
      <c r="A103" s="19">
        <v>399429</v>
      </c>
      <c r="B103" s="19" t="s">
        <v>201</v>
      </c>
      <c r="C103" s="19">
        <v>1324.452</v>
      </c>
      <c r="D103" s="19">
        <v>1579.061</v>
      </c>
      <c r="E103" s="19">
        <v>0</v>
      </c>
      <c r="F103" s="19">
        <v>0</v>
      </c>
      <c r="G103" s="19">
        <v>0</v>
      </c>
      <c r="H103" s="19">
        <v>1</v>
      </c>
      <c r="I103" s="18">
        <v>2.621</v>
      </c>
      <c r="J103" s="18">
        <v>18.323</v>
      </c>
      <c r="K103" s="20">
        <v>3</v>
      </c>
      <c r="L103" s="20">
        <v>0</v>
      </c>
      <c r="M103" s="20">
        <v>0</v>
      </c>
      <c r="N103" s="20">
        <v>-1</v>
      </c>
      <c r="O103" s="20">
        <v>0</v>
      </c>
      <c r="P103" s="20">
        <v>-2.898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399436</v>
      </c>
      <c r="B104" s="19" t="s">
        <v>202</v>
      </c>
      <c r="C104" s="19">
        <v>3599.233</v>
      </c>
      <c r="D104" s="19">
        <v>4161.108</v>
      </c>
      <c r="E104" s="19">
        <v>0</v>
      </c>
      <c r="F104" s="19">
        <v>0</v>
      </c>
      <c r="G104" s="19">
        <v>0</v>
      </c>
      <c r="H104" s="19">
        <v>1</v>
      </c>
      <c r="I104" s="18">
        <v>1.338</v>
      </c>
      <c r="J104" s="18">
        <v>14.66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-20.088</v>
      </c>
      <c r="Q104" s="20">
        <v>0</v>
      </c>
      <c r="R104" s="20">
        <v>-1</v>
      </c>
      <c r="S104" s="21"/>
      <c r="T104" s="21"/>
      <c r="U104" s="21"/>
      <c r="V104" s="21"/>
      <c r="W104" s="21"/>
    </row>
    <row r="105" ht="16.5" spans="1:23">
      <c r="A105" s="19">
        <v>399439</v>
      </c>
      <c r="B105" s="19" t="s">
        <v>203</v>
      </c>
      <c r="C105" s="19">
        <v>1641.844</v>
      </c>
      <c r="D105" s="19">
        <v>1782.432</v>
      </c>
      <c r="E105" s="19">
        <v>0</v>
      </c>
      <c r="F105" s="19">
        <v>0</v>
      </c>
      <c r="G105" s="19">
        <v>0</v>
      </c>
      <c r="H105" s="19">
        <v>1</v>
      </c>
      <c r="I105" s="18">
        <v>6.568</v>
      </c>
      <c r="J105" s="18">
        <v>13.938</v>
      </c>
      <c r="K105" s="20">
        <v>0</v>
      </c>
      <c r="L105" s="20">
        <v>2</v>
      </c>
      <c r="M105" s="20">
        <v>0</v>
      </c>
      <c r="N105" s="20">
        <v>-1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399440</v>
      </c>
      <c r="B106" s="19" t="s">
        <v>204</v>
      </c>
      <c r="C106" s="19">
        <v>1245.292</v>
      </c>
      <c r="D106" s="19">
        <v>1465.427</v>
      </c>
      <c r="E106" s="19">
        <v>0</v>
      </c>
      <c r="F106" s="19">
        <v>0</v>
      </c>
      <c r="G106" s="19">
        <v>0</v>
      </c>
      <c r="H106" s="19">
        <v>1</v>
      </c>
      <c r="I106" s="18">
        <v>0.907</v>
      </c>
      <c r="J106" s="18">
        <v>15.793</v>
      </c>
      <c r="K106" s="20">
        <v>3</v>
      </c>
      <c r="L106" s="20">
        <v>0</v>
      </c>
      <c r="M106" s="20">
        <v>0</v>
      </c>
      <c r="N106" s="20">
        <v>0</v>
      </c>
      <c r="O106" s="20">
        <v>0</v>
      </c>
      <c r="P106" s="20">
        <v>-5.121</v>
      </c>
      <c r="Q106" s="20">
        <v>0</v>
      </c>
      <c r="R106" s="20">
        <v>-1</v>
      </c>
      <c r="S106" s="21"/>
      <c r="T106" s="21"/>
      <c r="U106" s="21"/>
      <c r="V106" s="21"/>
      <c r="W106" s="21"/>
    </row>
    <row r="107" ht="16.5" spans="1:23">
      <c r="A107" s="19">
        <v>399556</v>
      </c>
      <c r="B107" s="19" t="s">
        <v>205</v>
      </c>
      <c r="C107" s="19">
        <v>2310.793</v>
      </c>
      <c r="D107" s="19">
        <v>2872.289</v>
      </c>
      <c r="E107" s="19">
        <v>0</v>
      </c>
      <c r="F107" s="19">
        <v>0</v>
      </c>
      <c r="G107" s="19">
        <v>0</v>
      </c>
      <c r="H107" s="19">
        <v>1</v>
      </c>
      <c r="I107" s="18">
        <v>2.714</v>
      </c>
      <c r="J107" s="18">
        <v>21.732</v>
      </c>
      <c r="K107" s="20">
        <v>4</v>
      </c>
      <c r="L107" s="20">
        <v>2</v>
      </c>
      <c r="M107" s="20">
        <v>0</v>
      </c>
      <c r="N107" s="20">
        <v>0</v>
      </c>
      <c r="O107" s="20">
        <v>0</v>
      </c>
      <c r="P107" s="20">
        <v>-27.521</v>
      </c>
      <c r="Q107" s="20">
        <v>0</v>
      </c>
      <c r="R107" s="20">
        <v>-1</v>
      </c>
      <c r="S107" s="21"/>
      <c r="T107" s="21"/>
      <c r="U107" s="21"/>
      <c r="V107" s="21"/>
      <c r="W107" s="21"/>
    </row>
    <row r="108" ht="16.5" spans="1:23">
      <c r="A108" s="19">
        <v>399613</v>
      </c>
      <c r="B108" s="19" t="s">
        <v>206</v>
      </c>
      <c r="C108" s="19">
        <v>2914.412</v>
      </c>
      <c r="D108" s="19">
        <v>3274.16</v>
      </c>
      <c r="E108" s="19">
        <v>0</v>
      </c>
      <c r="F108" s="19">
        <v>0</v>
      </c>
      <c r="G108" s="19">
        <v>0</v>
      </c>
      <c r="H108" s="19">
        <v>1</v>
      </c>
      <c r="I108" s="18">
        <v>2.814</v>
      </c>
      <c r="J108" s="18">
        <v>13.492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-5.477</v>
      </c>
      <c r="Q108" s="20">
        <v>0</v>
      </c>
      <c r="R108" s="20">
        <v>-1</v>
      </c>
      <c r="S108" s="21"/>
      <c r="T108" s="21"/>
      <c r="U108" s="21"/>
      <c r="V108" s="21"/>
      <c r="W108" s="21"/>
    </row>
    <row r="109" ht="16.5" spans="1:23">
      <c r="A109" s="19">
        <v>399614</v>
      </c>
      <c r="B109" s="19" t="s">
        <v>207</v>
      </c>
      <c r="C109" s="19">
        <v>2648.631</v>
      </c>
      <c r="D109" s="19">
        <v>3326.98</v>
      </c>
      <c r="E109" s="19">
        <v>0</v>
      </c>
      <c r="F109" s="19">
        <v>0</v>
      </c>
      <c r="G109" s="19">
        <v>0</v>
      </c>
      <c r="H109" s="19">
        <v>1</v>
      </c>
      <c r="I109" s="18">
        <v>5.48</v>
      </c>
      <c r="J109" s="18">
        <v>24.752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-23.998</v>
      </c>
      <c r="Q109" s="20">
        <v>0</v>
      </c>
      <c r="R109" s="20">
        <v>-1</v>
      </c>
      <c r="S109" s="21"/>
      <c r="T109" s="21"/>
      <c r="U109" s="21"/>
      <c r="V109" s="21"/>
      <c r="W109" s="21"/>
    </row>
    <row r="110" ht="16.5" spans="1:23">
      <c r="A110" s="19">
        <v>399622</v>
      </c>
      <c r="B110" s="19" t="s">
        <v>208</v>
      </c>
      <c r="C110" s="19">
        <v>1628.544</v>
      </c>
      <c r="D110" s="19">
        <v>1768.304</v>
      </c>
      <c r="E110" s="19">
        <v>0</v>
      </c>
      <c r="F110" s="19">
        <v>0</v>
      </c>
      <c r="G110" s="19">
        <v>0</v>
      </c>
      <c r="H110" s="19">
        <v>1</v>
      </c>
      <c r="I110" s="18">
        <v>0.33</v>
      </c>
      <c r="J110" s="18">
        <v>8.208</v>
      </c>
      <c r="K110" s="20">
        <v>2</v>
      </c>
      <c r="L110" s="20">
        <v>0</v>
      </c>
      <c r="M110" s="20">
        <v>0</v>
      </c>
      <c r="N110" s="20">
        <v>0</v>
      </c>
      <c r="O110" s="20">
        <v>0</v>
      </c>
      <c r="P110" s="20">
        <v>-26.037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399638</v>
      </c>
      <c r="B111" s="19" t="s">
        <v>209</v>
      </c>
      <c r="C111" s="19">
        <v>5245.466</v>
      </c>
      <c r="D111" s="19">
        <v>7605.807</v>
      </c>
      <c r="E111" s="19">
        <v>0</v>
      </c>
      <c r="F111" s="19">
        <v>0</v>
      </c>
      <c r="G111" s="19">
        <v>0</v>
      </c>
      <c r="H111" s="19">
        <v>1</v>
      </c>
      <c r="I111" s="18">
        <v>1.537</v>
      </c>
      <c r="J111" s="18">
        <v>32.093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-2.727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399639</v>
      </c>
      <c r="B112" s="19" t="s">
        <v>210</v>
      </c>
      <c r="C112" s="19">
        <v>1646.711</v>
      </c>
      <c r="D112" s="19">
        <v>2077.589</v>
      </c>
      <c r="E112" s="19">
        <v>0</v>
      </c>
      <c r="F112" s="19">
        <v>0</v>
      </c>
      <c r="G112" s="19">
        <v>0</v>
      </c>
      <c r="H112" s="19">
        <v>1</v>
      </c>
      <c r="I112" s="18">
        <v>4.797</v>
      </c>
      <c r="J112" s="18">
        <v>24.541</v>
      </c>
      <c r="K112" s="20">
        <v>3</v>
      </c>
      <c r="L112" s="20">
        <v>1</v>
      </c>
      <c r="M112" s="20">
        <v>0</v>
      </c>
      <c r="N112" s="20">
        <v>0</v>
      </c>
      <c r="O112" s="20">
        <v>0</v>
      </c>
      <c r="P112" s="20">
        <v>1.136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399665</v>
      </c>
      <c r="B113" s="19" t="s">
        <v>211</v>
      </c>
      <c r="C113" s="19">
        <v>2042.359</v>
      </c>
      <c r="D113" s="19">
        <v>2336.103</v>
      </c>
      <c r="E113" s="19">
        <v>0</v>
      </c>
      <c r="F113" s="19">
        <v>0</v>
      </c>
      <c r="G113" s="19">
        <v>0</v>
      </c>
      <c r="H113" s="19">
        <v>1</v>
      </c>
      <c r="I113" s="18">
        <v>0.489</v>
      </c>
      <c r="J113" s="18">
        <v>13.001</v>
      </c>
      <c r="K113" s="20">
        <v>3</v>
      </c>
      <c r="L113" s="20">
        <v>0</v>
      </c>
      <c r="M113" s="20">
        <v>0</v>
      </c>
      <c r="N113" s="20">
        <v>0</v>
      </c>
      <c r="O113" s="20">
        <v>0</v>
      </c>
      <c r="P113" s="20">
        <v>-3.665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399680</v>
      </c>
      <c r="B114" s="19" t="s">
        <v>212</v>
      </c>
      <c r="C114" s="19">
        <v>611.778</v>
      </c>
      <c r="D114" s="19">
        <v>716.367</v>
      </c>
      <c r="E114" s="19">
        <v>0</v>
      </c>
      <c r="F114" s="19">
        <v>0</v>
      </c>
      <c r="G114" s="19">
        <v>0</v>
      </c>
      <c r="H114" s="19">
        <v>1</v>
      </c>
      <c r="I114" s="18">
        <v>0.496</v>
      </c>
      <c r="J114" s="18">
        <v>15.024</v>
      </c>
      <c r="K114" s="20">
        <v>4</v>
      </c>
      <c r="L114" s="20">
        <v>1</v>
      </c>
      <c r="M114" s="20">
        <v>0</v>
      </c>
      <c r="N114" s="20">
        <v>0</v>
      </c>
      <c r="O114" s="20">
        <v>-1</v>
      </c>
      <c r="P114" s="20">
        <v>-10.29</v>
      </c>
      <c r="Q114" s="20">
        <v>0</v>
      </c>
      <c r="R114" s="20">
        <v>-1</v>
      </c>
      <c r="S114" s="21"/>
      <c r="T114" s="21"/>
      <c r="U114" s="21"/>
      <c r="V114" s="21"/>
      <c r="W114" s="21"/>
    </row>
    <row r="115" ht="16.5" spans="1:23">
      <c r="A115" s="19">
        <v>399681</v>
      </c>
      <c r="B115" s="19" t="s">
        <v>213</v>
      </c>
      <c r="C115" s="19">
        <v>912.676</v>
      </c>
      <c r="D115" s="19">
        <v>1155.928</v>
      </c>
      <c r="E115" s="19">
        <v>0</v>
      </c>
      <c r="F115" s="19">
        <v>0</v>
      </c>
      <c r="G115" s="19">
        <v>0</v>
      </c>
      <c r="H115" s="19">
        <v>1</v>
      </c>
      <c r="I115" s="18">
        <v>6.703</v>
      </c>
      <c r="J115" s="18">
        <v>26.337</v>
      </c>
      <c r="K115" s="20">
        <v>4</v>
      </c>
      <c r="L115" s="20">
        <v>2</v>
      </c>
      <c r="M115" s="20">
        <v>0</v>
      </c>
      <c r="N115" s="20">
        <v>0</v>
      </c>
      <c r="O115" s="20">
        <v>0</v>
      </c>
      <c r="P115" s="20">
        <v>-26.902</v>
      </c>
      <c r="Q115" s="20">
        <v>0</v>
      </c>
      <c r="R115" s="20">
        <v>-1</v>
      </c>
      <c r="S115" s="21"/>
      <c r="T115" s="21"/>
      <c r="U115" s="21"/>
      <c r="V115" s="21"/>
      <c r="W115" s="21"/>
    </row>
    <row r="116" ht="16.5" spans="1:23">
      <c r="A116" s="19">
        <v>399695</v>
      </c>
      <c r="B116" s="19" t="s">
        <v>214</v>
      </c>
      <c r="C116" s="19">
        <v>2187.396</v>
      </c>
      <c r="D116" s="19">
        <v>2896.034</v>
      </c>
      <c r="E116" s="19">
        <v>0</v>
      </c>
      <c r="F116" s="19">
        <v>0</v>
      </c>
      <c r="G116" s="19">
        <v>0</v>
      </c>
      <c r="H116" s="19">
        <v>1</v>
      </c>
      <c r="I116" s="18">
        <v>3.222</v>
      </c>
      <c r="J116" s="18">
        <v>26.903</v>
      </c>
      <c r="K116" s="20">
        <v>3</v>
      </c>
      <c r="L116" s="20">
        <v>0</v>
      </c>
      <c r="M116" s="20">
        <v>0</v>
      </c>
      <c r="N116" s="20">
        <v>-1</v>
      </c>
      <c r="O116" s="20">
        <v>0</v>
      </c>
      <c r="P116" s="20">
        <v>-10.682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399704</v>
      </c>
      <c r="B117" s="19" t="s">
        <v>215</v>
      </c>
      <c r="C117" s="19">
        <v>4427.407</v>
      </c>
      <c r="D117" s="19">
        <v>5966.42</v>
      </c>
      <c r="E117" s="19">
        <v>0</v>
      </c>
      <c r="F117" s="19">
        <v>0</v>
      </c>
      <c r="G117" s="19">
        <v>0</v>
      </c>
      <c r="H117" s="19">
        <v>1</v>
      </c>
      <c r="I117" s="18">
        <v>5.545</v>
      </c>
      <c r="J117" s="18">
        <v>29.91</v>
      </c>
      <c r="K117" s="20">
        <v>4</v>
      </c>
      <c r="L117" s="20">
        <v>2</v>
      </c>
      <c r="M117" s="20">
        <v>0</v>
      </c>
      <c r="N117" s="20">
        <v>0</v>
      </c>
      <c r="O117" s="20">
        <v>0</v>
      </c>
      <c r="P117" s="20">
        <v>-36.413</v>
      </c>
      <c r="Q117" s="20">
        <v>0</v>
      </c>
      <c r="R117" s="20">
        <v>-1</v>
      </c>
      <c r="S117" s="21"/>
      <c r="T117" s="21"/>
      <c r="U117" s="21"/>
      <c r="V117" s="21"/>
      <c r="W117" s="21"/>
    </row>
    <row r="118" ht="16.5" spans="1:23">
      <c r="A118" s="19">
        <v>399808</v>
      </c>
      <c r="B118" s="19" t="s">
        <v>216</v>
      </c>
      <c r="C118" s="19">
        <v>1929.718</v>
      </c>
      <c r="D118" s="19">
        <v>2775.12</v>
      </c>
      <c r="E118" s="19">
        <v>0</v>
      </c>
      <c r="F118" s="19">
        <v>0</v>
      </c>
      <c r="G118" s="19">
        <v>0</v>
      </c>
      <c r="H118" s="19">
        <v>1</v>
      </c>
      <c r="I118" s="18">
        <v>5.83</v>
      </c>
      <c r="J118" s="18">
        <v>34.517</v>
      </c>
      <c r="K118" s="20">
        <v>3</v>
      </c>
      <c r="L118" s="20">
        <v>2</v>
      </c>
      <c r="M118" s="20">
        <v>0</v>
      </c>
      <c r="N118" s="20">
        <v>0</v>
      </c>
      <c r="O118" s="20">
        <v>0</v>
      </c>
      <c r="P118" s="20">
        <v>-5.166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399928</v>
      </c>
      <c r="B119" s="19" t="s">
        <v>161</v>
      </c>
      <c r="C119" s="19">
        <v>2622.157</v>
      </c>
      <c r="D119" s="19">
        <v>2900.411</v>
      </c>
      <c r="E119" s="19">
        <v>0</v>
      </c>
      <c r="F119" s="19">
        <v>0</v>
      </c>
      <c r="G119" s="19">
        <v>0</v>
      </c>
      <c r="H119" s="19">
        <v>1</v>
      </c>
      <c r="I119" s="18">
        <v>4.641</v>
      </c>
      <c r="J119" s="18">
        <v>13.789</v>
      </c>
      <c r="K119" s="20">
        <v>3</v>
      </c>
      <c r="L119" s="20">
        <v>0</v>
      </c>
      <c r="M119" s="20">
        <v>0</v>
      </c>
      <c r="N119" s="20">
        <v>0</v>
      </c>
      <c r="O119" s="20">
        <v>0</v>
      </c>
      <c r="P119" s="20">
        <v>-6.699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399976</v>
      </c>
      <c r="B120" s="19" t="s">
        <v>217</v>
      </c>
      <c r="C120" s="19">
        <v>3044.34</v>
      </c>
      <c r="D120" s="19">
        <v>4401.704</v>
      </c>
      <c r="E120" s="19">
        <v>0</v>
      </c>
      <c r="F120" s="19">
        <v>0</v>
      </c>
      <c r="G120" s="19">
        <v>0</v>
      </c>
      <c r="H120" s="19">
        <v>1</v>
      </c>
      <c r="I120" s="18">
        <v>3.43</v>
      </c>
      <c r="J120" s="18">
        <v>33.209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-17.275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399990</v>
      </c>
      <c r="B121" s="19" t="s">
        <v>218</v>
      </c>
      <c r="C121" s="19">
        <v>2724.5</v>
      </c>
      <c r="D121" s="19">
        <v>3236.594</v>
      </c>
      <c r="E121" s="19">
        <v>0</v>
      </c>
      <c r="F121" s="19">
        <v>0</v>
      </c>
      <c r="G121" s="19">
        <v>0</v>
      </c>
      <c r="H121" s="19">
        <v>1</v>
      </c>
      <c r="I121" s="18">
        <v>0.353</v>
      </c>
      <c r="J121" s="18">
        <v>16.119</v>
      </c>
      <c r="K121" s="20">
        <v>4</v>
      </c>
      <c r="L121" s="20">
        <v>0</v>
      </c>
      <c r="M121" s="20">
        <v>0</v>
      </c>
      <c r="N121" s="20">
        <v>0</v>
      </c>
      <c r="O121" s="20">
        <v>0</v>
      </c>
      <c r="P121" s="20">
        <v>-0.288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980032</v>
      </c>
      <c r="B122" s="19" t="s">
        <v>219</v>
      </c>
      <c r="C122" s="19">
        <v>10422.084</v>
      </c>
      <c r="D122" s="19">
        <v>15711.7</v>
      </c>
      <c r="E122" s="19">
        <v>0</v>
      </c>
      <c r="F122" s="19">
        <v>0</v>
      </c>
      <c r="G122" s="19">
        <v>0</v>
      </c>
      <c r="H122" s="19">
        <v>1</v>
      </c>
      <c r="I122" s="18">
        <v>3.269</v>
      </c>
      <c r="J122" s="18">
        <v>35.835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-1.706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980035</v>
      </c>
      <c r="B123" s="19" t="s">
        <v>220</v>
      </c>
      <c r="C123" s="19">
        <v>1762.027</v>
      </c>
      <c r="D123" s="19">
        <v>2093.307</v>
      </c>
      <c r="E123" s="19">
        <v>0</v>
      </c>
      <c r="F123" s="19">
        <v>0</v>
      </c>
      <c r="G123" s="19">
        <v>0</v>
      </c>
      <c r="H123" s="19">
        <v>1</v>
      </c>
      <c r="I123" s="18">
        <v>6.024</v>
      </c>
      <c r="J123" s="18">
        <v>20.897</v>
      </c>
      <c r="K123" s="20">
        <v>3</v>
      </c>
      <c r="L123" s="20">
        <v>0</v>
      </c>
      <c r="M123" s="20">
        <v>0</v>
      </c>
      <c r="N123" s="20">
        <v>0</v>
      </c>
      <c r="O123" s="20">
        <v>0</v>
      </c>
      <c r="P123" s="20">
        <v>22.135</v>
      </c>
      <c r="Q123" s="20">
        <v>0</v>
      </c>
      <c r="R123" s="20">
        <v>-1</v>
      </c>
      <c r="S123" s="21"/>
      <c r="T123" s="21"/>
      <c r="U123" s="21"/>
      <c r="V123" s="21"/>
      <c r="W123" s="21"/>
    </row>
    <row r="124" ht="16.5" spans="1:23">
      <c r="A124" s="19">
        <v>980092</v>
      </c>
      <c r="B124" s="19" t="s">
        <v>221</v>
      </c>
      <c r="C124" s="19">
        <v>4663.132</v>
      </c>
      <c r="D124" s="19">
        <v>5229.131</v>
      </c>
      <c r="E124" s="19">
        <v>0</v>
      </c>
      <c r="F124" s="19">
        <v>0</v>
      </c>
      <c r="G124" s="19">
        <v>0</v>
      </c>
      <c r="H124" s="19">
        <v>1</v>
      </c>
      <c r="I124" s="18">
        <v>1.284</v>
      </c>
      <c r="J124" s="18">
        <v>11.969</v>
      </c>
      <c r="K124" s="20">
        <v>3</v>
      </c>
      <c r="L124" s="20">
        <v>0</v>
      </c>
      <c r="M124" s="20">
        <v>0</v>
      </c>
      <c r="N124" s="20">
        <v>0</v>
      </c>
      <c r="O124" s="20">
        <v>0</v>
      </c>
      <c r="P124" s="20">
        <v>-14.884</v>
      </c>
      <c r="Q124" s="20">
        <v>0</v>
      </c>
      <c r="R124" s="20">
        <v>-1</v>
      </c>
      <c r="S124" s="21"/>
      <c r="T124" s="21"/>
      <c r="U124" s="21"/>
      <c r="V124" s="21"/>
      <c r="W124" s="21"/>
    </row>
    <row r="125" ht="16.5" spans="1:23">
      <c r="A125" s="22">
        <v>3</v>
      </c>
      <c r="B125" s="22" t="s">
        <v>17</v>
      </c>
      <c r="C125" s="22">
        <v>255.861</v>
      </c>
      <c r="D125" s="22">
        <v>270.406</v>
      </c>
      <c r="E125" s="22">
        <v>0</v>
      </c>
      <c r="F125" s="22">
        <v>0</v>
      </c>
      <c r="G125" s="22">
        <v>1</v>
      </c>
      <c r="H125" s="18">
        <v>0</v>
      </c>
      <c r="I125" s="18">
        <v>0</v>
      </c>
      <c r="J125" s="18">
        <v>0</v>
      </c>
      <c r="K125" s="20">
        <v>3</v>
      </c>
      <c r="L125" s="20">
        <v>2</v>
      </c>
      <c r="M125" s="20">
        <v>0</v>
      </c>
      <c r="N125" s="20">
        <v>0</v>
      </c>
      <c r="O125" s="20">
        <v>0</v>
      </c>
      <c r="P125" s="20">
        <v>-10.486</v>
      </c>
      <c r="Q125" s="20">
        <v>0</v>
      </c>
      <c r="R125" s="20">
        <v>-1</v>
      </c>
      <c r="S125" s="21"/>
      <c r="T125" s="21"/>
      <c r="U125" s="21"/>
      <c r="V125" s="21"/>
      <c r="W125" s="21"/>
    </row>
    <row r="126" ht="16.5" spans="1:23">
      <c r="A126" s="22">
        <v>6</v>
      </c>
      <c r="B126" s="22" t="s">
        <v>222</v>
      </c>
      <c r="C126" s="22">
        <v>4523.167</v>
      </c>
      <c r="D126" s="22">
        <v>4915.828</v>
      </c>
      <c r="E126" s="22">
        <v>0</v>
      </c>
      <c r="F126" s="22">
        <v>0</v>
      </c>
      <c r="G126" s="22">
        <v>1</v>
      </c>
      <c r="H126" s="18">
        <v>0</v>
      </c>
      <c r="I126" s="18">
        <v>0</v>
      </c>
      <c r="J126" s="18">
        <v>0</v>
      </c>
      <c r="K126" s="20">
        <v>4</v>
      </c>
      <c r="L126" s="20">
        <v>2</v>
      </c>
      <c r="M126" s="20">
        <v>0</v>
      </c>
      <c r="N126" s="20">
        <v>0</v>
      </c>
      <c r="O126" s="20">
        <v>0</v>
      </c>
      <c r="P126" s="20">
        <v>-0.175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2">
        <v>399481</v>
      </c>
      <c r="B127" s="22" t="s">
        <v>133</v>
      </c>
      <c r="C127" s="22">
        <v>127.877</v>
      </c>
      <c r="D127" s="22">
        <v>128.055</v>
      </c>
      <c r="E127" s="22">
        <v>0</v>
      </c>
      <c r="F127" s="22">
        <v>0</v>
      </c>
      <c r="G127" s="22">
        <v>1</v>
      </c>
      <c r="H127" s="18">
        <v>0</v>
      </c>
      <c r="I127" s="18">
        <v>0</v>
      </c>
      <c r="J127" s="18">
        <v>0</v>
      </c>
      <c r="K127" s="20">
        <v>3</v>
      </c>
      <c r="L127" s="20">
        <v>2</v>
      </c>
      <c r="M127" s="20">
        <v>0</v>
      </c>
      <c r="N127" s="20">
        <v>0</v>
      </c>
      <c r="O127" s="20">
        <v>0</v>
      </c>
      <c r="P127" s="20">
        <v>-5.95</v>
      </c>
      <c r="Q127" s="20">
        <v>0</v>
      </c>
      <c r="R127" s="20">
        <v>-1</v>
      </c>
      <c r="S127" s="21"/>
      <c r="T127" s="21"/>
      <c r="U127" s="21"/>
      <c r="V127" s="21"/>
      <c r="W127" s="21"/>
    </row>
    <row r="128" ht="16.5" spans="1:2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  <c r="S128" s="21"/>
      <c r="T128" s="21"/>
      <c r="U128" s="21"/>
      <c r="V128" s="21"/>
      <c r="W128" s="21"/>
    </row>
    <row r="129" ht="16.5" spans="1:2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  <c r="S129" s="21"/>
      <c r="T129" s="21"/>
      <c r="U129" s="21"/>
      <c r="V129" s="21"/>
      <c r="W129" s="21"/>
    </row>
    <row r="130" ht="16.5" spans="1:2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  <c r="S130" s="21"/>
      <c r="T130" s="21"/>
      <c r="U130" s="21"/>
      <c r="V130" s="21"/>
      <c r="W130" s="21"/>
    </row>
    <row r="131" ht="16.5" spans="1:2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  <c r="S131" s="21"/>
      <c r="T131" s="21"/>
      <c r="U131" s="21"/>
      <c r="V131" s="21"/>
      <c r="W131" s="21"/>
    </row>
    <row r="132" ht="16.5" spans="1:2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  <c r="S132" s="21"/>
      <c r="T132" s="21"/>
      <c r="U132" s="21"/>
      <c r="V132" s="21"/>
      <c r="W132" s="21"/>
    </row>
    <row r="133" ht="16.5" spans="1:2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  <c r="S133" s="21"/>
      <c r="T133" s="21"/>
      <c r="U133" s="21"/>
      <c r="V133" s="21"/>
      <c r="W133" s="21"/>
    </row>
    <row r="134" ht="16.5" spans="1:2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  <c r="S134" s="21"/>
      <c r="T134" s="21"/>
      <c r="U134" s="21"/>
      <c r="V134" s="21"/>
      <c r="W134" s="21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  <c r="S135" s="21"/>
      <c r="T135" s="21"/>
      <c r="U135" s="21"/>
      <c r="V135" s="21"/>
      <c r="W135" s="21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  <c r="S136" s="21"/>
      <c r="T136" s="21"/>
      <c r="U136" s="21"/>
      <c r="V136" s="21"/>
      <c r="W136" s="21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  <c r="S137" s="21"/>
      <c r="T137" s="21"/>
      <c r="U137" s="21"/>
      <c r="V137" s="21"/>
      <c r="W137" s="21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  <c r="S138" s="21"/>
      <c r="T138" s="21"/>
      <c r="U138" s="21"/>
      <c r="V138" s="21"/>
      <c r="W138" s="21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  <c r="S139" s="21"/>
      <c r="T139" s="21"/>
      <c r="U139" s="21"/>
      <c r="V139" s="21"/>
      <c r="W139" s="21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  <c r="S140" s="21"/>
      <c r="T140" s="21"/>
      <c r="U140" s="21"/>
      <c r="V140" s="21"/>
      <c r="W140" s="21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  <c r="S141" s="21"/>
      <c r="T141" s="21"/>
      <c r="U141" s="21"/>
      <c r="V141" s="21"/>
      <c r="W141" s="21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  <c r="S142" s="21"/>
      <c r="T142" s="21"/>
      <c r="U142" s="21"/>
      <c r="V142" s="21"/>
      <c r="W142" s="21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  <c r="S143" s="21"/>
      <c r="T143" s="21"/>
      <c r="U143" s="21"/>
      <c r="V143" s="21"/>
      <c r="W143" s="21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  <c r="S144" s="21"/>
      <c r="T144" s="21"/>
      <c r="U144" s="21"/>
      <c r="V144" s="21"/>
      <c r="W144" s="21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  <c r="S145" s="21"/>
      <c r="T145" s="21"/>
      <c r="U145" s="21"/>
      <c r="V145" s="21"/>
      <c r="W145" s="21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  <c r="S146" s="21"/>
      <c r="T146" s="21"/>
      <c r="U146" s="21"/>
      <c r="V146" s="21"/>
      <c r="W146" s="21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  <c r="S147" s="21"/>
      <c r="T147" s="21"/>
      <c r="U147" s="21"/>
      <c r="V147" s="21"/>
      <c r="W147" s="21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  <c r="S148" s="21"/>
      <c r="T148" s="21"/>
      <c r="U148" s="21"/>
      <c r="V148" s="21"/>
      <c r="W148" s="21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  <c r="S149" s="21"/>
      <c r="T149" s="21"/>
      <c r="U149" s="21"/>
      <c r="V149" s="21"/>
      <c r="W149" s="21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  <c r="S150" s="21"/>
      <c r="T150" s="21"/>
      <c r="U150" s="21"/>
      <c r="V150" s="21"/>
      <c r="W150" s="21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  <c r="S151" s="21"/>
      <c r="T151" s="21"/>
      <c r="U151" s="21"/>
      <c r="V151" s="21"/>
      <c r="W151" s="21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  <c r="S152" s="21"/>
      <c r="T152" s="21"/>
      <c r="U152" s="21"/>
      <c r="V152" s="21"/>
      <c r="W152" s="21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  <c r="S153" s="21"/>
      <c r="T153" s="21"/>
      <c r="U153" s="21"/>
      <c r="V153" s="21"/>
      <c r="W153" s="21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  <c r="S154" s="21"/>
      <c r="T154" s="21"/>
      <c r="U154" s="21"/>
      <c r="V154" s="21"/>
      <c r="W154" s="21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  <c r="S155" s="21"/>
      <c r="T155" s="21"/>
      <c r="U155" s="21"/>
      <c r="V155" s="21"/>
      <c r="W155" s="21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  <c r="S156" s="21"/>
      <c r="T156" s="21"/>
      <c r="U156" s="21"/>
      <c r="V156" s="21"/>
      <c r="W156" s="21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  <c r="S157" s="21"/>
      <c r="T157" s="21"/>
      <c r="U157" s="21"/>
      <c r="V157" s="21"/>
      <c r="W157" s="21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  <c r="S158" s="21"/>
      <c r="T158" s="21"/>
      <c r="U158" s="21"/>
      <c r="V158" s="21"/>
      <c r="W158" s="21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  <c r="S159" s="21"/>
      <c r="T159" s="21"/>
      <c r="U159" s="21"/>
      <c r="V159" s="21"/>
      <c r="W159" s="21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  <c r="S160" s="21"/>
      <c r="T160" s="21"/>
      <c r="U160" s="21"/>
      <c r="V160" s="21"/>
      <c r="W160" s="21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  <c r="S161" s="21"/>
      <c r="T161" s="21"/>
      <c r="U161" s="21"/>
      <c r="V161" s="21"/>
      <c r="W161" s="21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  <c r="S162" s="21"/>
      <c r="T162" s="21"/>
      <c r="U162" s="21"/>
      <c r="V162" s="21"/>
      <c r="W162" s="21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  <c r="S163" s="21"/>
      <c r="T163" s="21"/>
      <c r="U163" s="21"/>
      <c r="V163" s="21"/>
      <c r="W163" s="21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  <c r="S164" s="21"/>
      <c r="T164" s="21"/>
      <c r="U164" s="21"/>
      <c r="V164" s="21"/>
      <c r="W164" s="21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  <c r="S165" s="21"/>
      <c r="T165" s="21"/>
      <c r="U165" s="21"/>
      <c r="V165" s="21"/>
      <c r="W165" s="21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  <c r="S166" s="21"/>
      <c r="T166" s="21"/>
      <c r="U166" s="21"/>
      <c r="V166" s="21"/>
      <c r="W166" s="21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  <c r="S167" s="21"/>
      <c r="T167" s="21"/>
      <c r="U167" s="21"/>
      <c r="V167" s="21"/>
      <c r="W167" s="21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  <c r="S168" s="21"/>
      <c r="T168" s="21"/>
      <c r="U168" s="21"/>
      <c r="V168" s="21"/>
      <c r="W168" s="21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  <c r="S169" s="21"/>
      <c r="T169" s="21"/>
      <c r="U169" s="21"/>
      <c r="V169" s="21"/>
      <c r="W169" s="21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  <c r="S170" s="21"/>
      <c r="T170" s="21"/>
      <c r="U170" s="21"/>
      <c r="V170" s="21"/>
      <c r="W170" s="21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  <c r="S171" s="21"/>
      <c r="T171" s="21"/>
      <c r="U171" s="21"/>
      <c r="V171" s="21"/>
      <c r="W171" s="21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  <c r="S172" s="21"/>
      <c r="T172" s="21"/>
      <c r="U172" s="21"/>
      <c r="V172" s="21"/>
      <c r="W172" s="21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  <c r="S173" s="21"/>
      <c r="T173" s="21"/>
      <c r="U173" s="21"/>
      <c r="V173" s="21"/>
      <c r="W173" s="21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  <c r="S174" s="21"/>
      <c r="T174" s="21"/>
      <c r="U174" s="21"/>
      <c r="V174" s="21"/>
      <c r="W174" s="21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  <c r="S175" s="21"/>
      <c r="T175" s="21"/>
      <c r="U175" s="21"/>
      <c r="V175" s="21"/>
      <c r="W175" s="21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  <c r="S176" s="21"/>
      <c r="T176" s="21"/>
      <c r="U176" s="21"/>
      <c r="V176" s="21"/>
      <c r="W176" s="21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1"/>
      <c r="T177" s="21"/>
      <c r="U177" s="21"/>
      <c r="V177" s="21"/>
      <c r="W177" s="21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1"/>
      <c r="T178" s="21"/>
      <c r="U178" s="21"/>
      <c r="V178" s="21"/>
      <c r="W178" s="21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1"/>
      <c r="T179" s="21"/>
      <c r="U179" s="21"/>
      <c r="V179" s="21"/>
      <c r="W179" s="21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1"/>
      <c r="T180" s="21"/>
      <c r="U180" s="21"/>
      <c r="V180" s="21"/>
      <c r="W180" s="21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1"/>
      <c r="T181" s="21"/>
      <c r="U181" s="21"/>
      <c r="V181" s="21"/>
      <c r="W181" s="21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1"/>
      <c r="T182" s="21"/>
      <c r="U182" s="21"/>
      <c r="V182" s="21"/>
      <c r="W182" s="21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1"/>
      <c r="T183" s="21"/>
      <c r="U183" s="21"/>
      <c r="V183" s="21"/>
      <c r="W183" s="21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1"/>
      <c r="T184" s="21"/>
      <c r="U184" s="21"/>
      <c r="V184" s="21"/>
      <c r="W184" s="21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1"/>
      <c r="T185" s="21"/>
      <c r="U185" s="21"/>
      <c r="V185" s="21"/>
      <c r="W185" s="21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1"/>
      <c r="T186" s="21"/>
      <c r="U186" s="21"/>
      <c r="V186" s="21"/>
      <c r="W186" s="21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1"/>
      <c r="T187" s="21"/>
      <c r="U187" s="21"/>
      <c r="V187" s="21"/>
      <c r="W187" s="21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1"/>
      <c r="T188" s="21"/>
      <c r="U188" s="21"/>
      <c r="V188" s="21"/>
      <c r="W188" s="21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1"/>
      <c r="T189" s="21"/>
      <c r="U189" s="21"/>
      <c r="V189" s="21"/>
      <c r="W189" s="21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1"/>
      <c r="T190" s="21"/>
      <c r="U190" s="21"/>
      <c r="V190" s="21"/>
      <c r="W190" s="21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1"/>
      <c r="T191" s="21"/>
      <c r="U191" s="21"/>
      <c r="V191" s="21"/>
      <c r="W191" s="21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1"/>
      <c r="T192" s="21"/>
      <c r="U192" s="21"/>
      <c r="V192" s="21"/>
      <c r="W192" s="21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1"/>
      <c r="T193" s="21"/>
      <c r="U193" s="21"/>
      <c r="V193" s="21"/>
      <c r="W193" s="21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1"/>
      <c r="T194" s="21"/>
      <c r="U194" s="21"/>
      <c r="V194" s="21"/>
      <c r="W194" s="21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1"/>
      <c r="T195" s="21"/>
      <c r="U195" s="21"/>
      <c r="V195" s="21"/>
      <c r="W195" s="21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1"/>
      <c r="T196" s="21"/>
      <c r="U196" s="21"/>
      <c r="V196" s="21"/>
      <c r="W196" s="21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1"/>
      <c r="T197" s="21"/>
      <c r="U197" s="21"/>
      <c r="V197" s="21"/>
      <c r="W197" s="21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1"/>
      <c r="T198" s="21"/>
      <c r="U198" s="21"/>
      <c r="V198" s="21"/>
      <c r="W198" s="21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1"/>
      <c r="T199" s="21"/>
      <c r="U199" s="21"/>
      <c r="V199" s="21"/>
      <c r="W199" s="21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1"/>
      <c r="T200" s="21"/>
      <c r="U200" s="21"/>
      <c r="V200" s="21"/>
      <c r="W200" s="21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1"/>
      <c r="T201" s="21"/>
      <c r="U201" s="21"/>
      <c r="V201" s="21"/>
      <c r="W201" s="21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1"/>
      <c r="T202" s="21"/>
      <c r="U202" s="21"/>
      <c r="V202" s="21"/>
      <c r="W202" s="21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1"/>
      <c r="T203" s="21"/>
      <c r="U203" s="21"/>
      <c r="V203" s="21"/>
      <c r="W203" s="21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1"/>
      <c r="T204" s="21"/>
      <c r="U204" s="21"/>
      <c r="V204" s="21"/>
      <c r="W204" s="21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1"/>
      <c r="T205" s="21"/>
      <c r="U205" s="21"/>
      <c r="V205" s="21"/>
      <c r="W205" s="21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1"/>
      <c r="T206" s="21"/>
      <c r="U206" s="21"/>
      <c r="V206" s="21"/>
      <c r="W206" s="21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1"/>
      <c r="T207" s="21"/>
      <c r="U207" s="21"/>
      <c r="V207" s="21"/>
      <c r="W207" s="21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1"/>
      <c r="T208" s="21"/>
      <c r="U208" s="21"/>
      <c r="V208" s="21"/>
      <c r="W208" s="21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1"/>
      <c r="T209" s="21"/>
      <c r="U209" s="21"/>
      <c r="V209" s="21"/>
      <c r="W209" s="21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1"/>
      <c r="T210" s="21"/>
      <c r="U210" s="21"/>
      <c r="V210" s="21"/>
      <c r="W210" s="21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1"/>
      <c r="T211" s="21"/>
      <c r="U211" s="21"/>
      <c r="V211" s="21"/>
      <c r="W211" s="21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1"/>
      <c r="T212" s="21"/>
      <c r="U212" s="21"/>
      <c r="V212" s="21"/>
      <c r="W212" s="21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1"/>
      <c r="T213" s="21"/>
      <c r="U213" s="21"/>
      <c r="V213" s="21"/>
      <c r="W213" s="21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1"/>
      <c r="T214" s="21"/>
      <c r="U214" s="21"/>
      <c r="V214" s="21"/>
      <c r="W214" s="21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1"/>
      <c r="T215" s="21"/>
      <c r="U215" s="21"/>
      <c r="V215" s="21"/>
      <c r="W215" s="21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1"/>
      <c r="T216" s="21"/>
      <c r="U216" s="21"/>
      <c r="V216" s="21"/>
      <c r="W216" s="21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1"/>
      <c r="T217" s="21"/>
      <c r="U217" s="21"/>
      <c r="V217" s="21"/>
      <c r="W217" s="21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1"/>
      <c r="T218" s="21"/>
      <c r="U218" s="21"/>
      <c r="V218" s="21"/>
      <c r="W218" s="21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1"/>
      <c r="T219" s="21"/>
      <c r="U219" s="21"/>
      <c r="V219" s="21"/>
      <c r="W219" s="21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1"/>
      <c r="T220" s="21"/>
      <c r="U220" s="21"/>
      <c r="V220" s="21"/>
      <c r="W220" s="21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1"/>
      <c r="T221" s="21"/>
      <c r="U221" s="21"/>
      <c r="V221" s="21"/>
      <c r="W221" s="21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  <c r="W222" s="21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  <c r="W223" s="21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  <c r="W224" s="21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  <c r="W225" s="21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1"/>
      <c r="T226" s="21"/>
      <c r="U226" s="21"/>
      <c r="V226" s="21"/>
      <c r="W226" s="21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1"/>
      <c r="T227" s="21"/>
      <c r="U227" s="21"/>
      <c r="V227" s="21"/>
      <c r="W227" s="21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1"/>
      <c r="T228" s="21"/>
      <c r="U228" s="21"/>
      <c r="V228" s="21"/>
      <c r="W228" s="21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1"/>
      <c r="T229" s="21"/>
      <c r="U229" s="21"/>
      <c r="V229" s="21"/>
      <c r="W229" s="21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9" t="s">
        <v>223</v>
      </c>
      <c r="L1" s="10"/>
      <c r="M1" s="10"/>
      <c r="N1" s="10"/>
      <c r="O1" s="10"/>
      <c r="P1" s="10"/>
      <c r="Q1" s="10"/>
      <c r="R1" s="14"/>
    </row>
    <row r="2" ht="45" spans="1:18">
      <c r="A2" s="3" t="s">
        <v>83</v>
      </c>
      <c r="B2" s="4" t="s">
        <v>84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11" t="s">
        <v>93</v>
      </c>
      <c r="L2" s="11" t="s">
        <v>94</v>
      </c>
      <c r="M2" s="11" t="s">
        <v>95</v>
      </c>
      <c r="N2" s="11" t="s">
        <v>96</v>
      </c>
      <c r="O2" s="11" t="s">
        <v>97</v>
      </c>
      <c r="P2" s="11" t="s">
        <v>98</v>
      </c>
      <c r="Q2" s="11" t="s">
        <v>99</v>
      </c>
      <c r="R2" s="11" t="s">
        <v>100</v>
      </c>
    </row>
    <row r="3" ht="20.25" spans="1:18">
      <c r="A3" s="5" t="s">
        <v>224</v>
      </c>
      <c r="B3" s="5" t="s">
        <v>225</v>
      </c>
      <c r="C3" s="5">
        <v>8923.373</v>
      </c>
      <c r="D3" s="5">
        <v>11399.021</v>
      </c>
      <c r="E3" s="5">
        <v>0</v>
      </c>
      <c r="F3" s="5">
        <v>0</v>
      </c>
      <c r="G3" s="5">
        <v>0</v>
      </c>
      <c r="H3" s="5">
        <v>1</v>
      </c>
      <c r="I3" s="7">
        <v>6.281</v>
      </c>
      <c r="J3" s="7">
        <v>26.635</v>
      </c>
      <c r="K3" s="12">
        <v>4</v>
      </c>
      <c r="L3" s="12">
        <v>2</v>
      </c>
      <c r="M3" s="12">
        <v>0</v>
      </c>
      <c r="N3" s="12">
        <v>0</v>
      </c>
      <c r="O3" s="12">
        <v>-1</v>
      </c>
      <c r="P3" s="12">
        <v>-13.887</v>
      </c>
      <c r="Q3" s="12">
        <v>0</v>
      </c>
      <c r="R3" s="12">
        <v>1</v>
      </c>
    </row>
    <row r="4" ht="20.25" spans="1:18">
      <c r="A4" s="5" t="s">
        <v>226</v>
      </c>
      <c r="B4" s="5" t="s">
        <v>227</v>
      </c>
      <c r="C4" s="5">
        <v>20407.713</v>
      </c>
      <c r="D4" s="5">
        <v>21393.816</v>
      </c>
      <c r="E4" s="5">
        <v>0</v>
      </c>
      <c r="F4" s="5">
        <v>0</v>
      </c>
      <c r="G4" s="5">
        <v>0</v>
      </c>
      <c r="H4" s="5">
        <v>1</v>
      </c>
      <c r="I4" s="7">
        <v>0.633</v>
      </c>
      <c r="J4" s="7">
        <v>5.213</v>
      </c>
      <c r="K4" s="12">
        <v>4</v>
      </c>
      <c r="L4" s="12">
        <v>0</v>
      </c>
      <c r="M4" s="12">
        <v>0</v>
      </c>
      <c r="N4" s="12">
        <v>0</v>
      </c>
      <c r="O4" s="12">
        <v>0</v>
      </c>
      <c r="P4" s="12">
        <v>-22.871</v>
      </c>
      <c r="Q4" s="12">
        <v>0</v>
      </c>
      <c r="R4" s="12">
        <v>0</v>
      </c>
    </row>
    <row r="5" ht="20.25" spans="1:18">
      <c r="A5" s="5" t="s">
        <v>228</v>
      </c>
      <c r="B5" s="5" t="s">
        <v>229</v>
      </c>
      <c r="C5" s="5">
        <v>769.672</v>
      </c>
      <c r="D5" s="5">
        <v>924.886</v>
      </c>
      <c r="E5" s="5">
        <v>0</v>
      </c>
      <c r="F5" s="5">
        <v>0</v>
      </c>
      <c r="G5" s="5">
        <v>0</v>
      </c>
      <c r="H5" s="5">
        <v>1</v>
      </c>
      <c r="I5" s="7">
        <v>1.593</v>
      </c>
      <c r="J5" s="7">
        <v>18.108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-0.339</v>
      </c>
      <c r="Q5" s="12">
        <v>0</v>
      </c>
      <c r="R5" s="12">
        <v>0</v>
      </c>
    </row>
    <row r="6" ht="20.25" spans="1:18">
      <c r="A6" s="5" t="s">
        <v>230</v>
      </c>
      <c r="B6" s="5" t="s">
        <v>231</v>
      </c>
      <c r="C6" s="5">
        <v>78019.43</v>
      </c>
      <c r="D6" s="5">
        <v>85628.211</v>
      </c>
      <c r="E6" s="5">
        <v>0</v>
      </c>
      <c r="F6" s="5">
        <v>0</v>
      </c>
      <c r="G6" s="5">
        <v>0</v>
      </c>
      <c r="H6" s="5">
        <v>1</v>
      </c>
      <c r="I6" s="7">
        <v>0.755</v>
      </c>
      <c r="J6" s="7">
        <v>9.574</v>
      </c>
      <c r="K6" s="12">
        <v>3</v>
      </c>
      <c r="L6" s="12">
        <v>0</v>
      </c>
      <c r="M6" s="12">
        <v>0</v>
      </c>
      <c r="N6" s="12">
        <v>0</v>
      </c>
      <c r="O6" s="12">
        <v>0</v>
      </c>
      <c r="P6" s="12">
        <v>-17.925</v>
      </c>
      <c r="Q6" s="12">
        <v>0</v>
      </c>
      <c r="R6" s="12">
        <v>0</v>
      </c>
    </row>
    <row r="7" ht="20.25" spans="1:18">
      <c r="A7" s="5" t="s">
        <v>232</v>
      </c>
      <c r="B7" s="5" t="s">
        <v>233</v>
      </c>
      <c r="C7" s="5">
        <v>263754.594</v>
      </c>
      <c r="D7" s="5">
        <v>287156.656</v>
      </c>
      <c r="E7" s="5">
        <v>0</v>
      </c>
      <c r="F7" s="5">
        <v>0</v>
      </c>
      <c r="G7" s="5">
        <v>0</v>
      </c>
      <c r="H7" s="5">
        <v>1</v>
      </c>
      <c r="I7" s="7">
        <v>2.321</v>
      </c>
      <c r="J7" s="7">
        <v>10.281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43.782</v>
      </c>
      <c r="Q7" s="12">
        <v>0</v>
      </c>
      <c r="R7" s="12">
        <v>1</v>
      </c>
    </row>
    <row r="8" ht="20.25" spans="1:18">
      <c r="A8" s="5" t="s">
        <v>234</v>
      </c>
      <c r="B8" s="5" t="s">
        <v>235</v>
      </c>
      <c r="C8" s="5">
        <v>7767.475</v>
      </c>
      <c r="D8" s="5">
        <v>8851.797</v>
      </c>
      <c r="E8" s="5">
        <v>0</v>
      </c>
      <c r="F8" s="5">
        <v>0</v>
      </c>
      <c r="G8" s="5">
        <v>0</v>
      </c>
      <c r="H8" s="5">
        <v>1</v>
      </c>
      <c r="I8" s="8">
        <v>5.581</v>
      </c>
      <c r="J8" s="8">
        <v>17.147</v>
      </c>
      <c r="K8" s="12">
        <v>4</v>
      </c>
      <c r="L8" s="12">
        <v>0</v>
      </c>
      <c r="M8" s="12">
        <v>0</v>
      </c>
      <c r="N8" s="12">
        <v>1</v>
      </c>
      <c r="O8" s="12">
        <v>0</v>
      </c>
      <c r="P8" s="12">
        <v>-15.867</v>
      </c>
      <c r="Q8" s="12">
        <v>0</v>
      </c>
      <c r="R8" s="12">
        <v>0</v>
      </c>
    </row>
    <row r="9" ht="20.25" spans="1:18">
      <c r="A9" s="5" t="s">
        <v>236</v>
      </c>
      <c r="B9" s="5" t="s">
        <v>237</v>
      </c>
      <c r="C9" s="5">
        <v>68356.203</v>
      </c>
      <c r="D9" s="5">
        <v>76237.336</v>
      </c>
      <c r="E9" s="5">
        <v>0</v>
      </c>
      <c r="F9" s="5">
        <v>0</v>
      </c>
      <c r="G9" s="5">
        <v>0</v>
      </c>
      <c r="H9" s="5">
        <v>1</v>
      </c>
      <c r="I9" s="8">
        <v>0.72</v>
      </c>
      <c r="J9" s="8">
        <v>10.983</v>
      </c>
      <c r="K9" s="12">
        <v>3</v>
      </c>
      <c r="L9" s="12">
        <v>0</v>
      </c>
      <c r="M9" s="12">
        <v>0</v>
      </c>
      <c r="N9" s="12">
        <v>0</v>
      </c>
      <c r="O9" s="12">
        <v>0</v>
      </c>
      <c r="P9" s="12">
        <v>-23.339</v>
      </c>
      <c r="Q9" s="12">
        <v>0</v>
      </c>
      <c r="R9" s="12">
        <v>0</v>
      </c>
    </row>
    <row r="10" ht="20.25" spans="1:18">
      <c r="A10" s="5" t="s">
        <v>238</v>
      </c>
      <c r="B10" s="5" t="s">
        <v>239</v>
      </c>
      <c r="C10" s="5">
        <v>65021.859</v>
      </c>
      <c r="D10" s="5">
        <v>90700.641</v>
      </c>
      <c r="E10" s="5">
        <v>0</v>
      </c>
      <c r="F10" s="5">
        <v>0</v>
      </c>
      <c r="G10" s="5">
        <v>0</v>
      </c>
      <c r="H10" s="5">
        <v>1</v>
      </c>
      <c r="I10" s="8">
        <v>8.66</v>
      </c>
      <c r="J10" s="8">
        <v>34.52</v>
      </c>
      <c r="K10" s="12">
        <v>4</v>
      </c>
      <c r="L10" s="12">
        <v>2</v>
      </c>
      <c r="M10" s="12">
        <v>-1</v>
      </c>
      <c r="N10" s="12">
        <v>1</v>
      </c>
      <c r="O10" s="12">
        <v>0</v>
      </c>
      <c r="P10" s="12">
        <v>593.611</v>
      </c>
      <c r="Q10" s="12">
        <v>0</v>
      </c>
      <c r="R10" s="12">
        <v>0</v>
      </c>
    </row>
    <row r="11" ht="20.25" spans="1:18">
      <c r="A11" s="6" t="s">
        <v>240</v>
      </c>
      <c r="B11" s="6" t="s">
        <v>241</v>
      </c>
      <c r="C11" s="6">
        <v>2819.874</v>
      </c>
      <c r="D11" s="6">
        <v>3486.581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-1</v>
      </c>
      <c r="O11" s="12">
        <v>0</v>
      </c>
      <c r="P11" s="12">
        <v>-5.099</v>
      </c>
      <c r="Q11" s="12">
        <v>0</v>
      </c>
      <c r="R11" s="12">
        <v>0</v>
      </c>
    </row>
    <row r="12" ht="20.25" spans="1:18">
      <c r="A12" s="6" t="s">
        <v>242</v>
      </c>
      <c r="B12" s="6" t="s">
        <v>243</v>
      </c>
      <c r="C12" s="6">
        <v>3162.352</v>
      </c>
      <c r="D12" s="6">
        <v>3492.265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-1.583</v>
      </c>
      <c r="Q12" s="12">
        <v>0</v>
      </c>
      <c r="R12" s="12">
        <v>0</v>
      </c>
    </row>
    <row r="13" ht="20.25" spans="1:18">
      <c r="A13" s="6" t="s">
        <v>244</v>
      </c>
      <c r="B13" s="6" t="s">
        <v>245</v>
      </c>
      <c r="C13" s="6">
        <v>2638.086</v>
      </c>
      <c r="D13" s="6">
        <v>3059.421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-5.934</v>
      </c>
      <c r="Q13" s="12">
        <v>0</v>
      </c>
      <c r="R13" s="12">
        <v>0</v>
      </c>
    </row>
    <row r="14" ht="20.25" spans="1:18">
      <c r="A14" s="6" t="s">
        <v>246</v>
      </c>
      <c r="B14" s="6" t="s">
        <v>247</v>
      </c>
      <c r="C14" s="6">
        <v>118920.609</v>
      </c>
      <c r="D14" s="6">
        <v>125755.344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1</v>
      </c>
      <c r="N14" s="12">
        <v>-1</v>
      </c>
      <c r="O14" s="12">
        <v>0</v>
      </c>
      <c r="P14" s="12">
        <v>95.271</v>
      </c>
      <c r="Q14" s="12">
        <v>0</v>
      </c>
      <c r="R14" s="12">
        <v>0</v>
      </c>
    </row>
    <row r="15" ht="20.25" spans="1:18">
      <c r="A15" s="6" t="s">
        <v>248</v>
      </c>
      <c r="B15" s="6" t="s">
        <v>249</v>
      </c>
      <c r="C15" s="6">
        <v>12589.248</v>
      </c>
      <c r="D15" s="6">
        <v>13400.811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1</v>
      </c>
      <c r="N15" s="12">
        <v>-1</v>
      </c>
      <c r="O15" s="12">
        <v>0</v>
      </c>
      <c r="P15" s="12">
        <v>8.033</v>
      </c>
      <c r="Q15" s="12">
        <v>0</v>
      </c>
      <c r="R15" s="12">
        <v>0</v>
      </c>
    </row>
    <row r="16" ht="20.25" spans="1:18">
      <c r="A16" s="6" t="s">
        <v>250</v>
      </c>
      <c r="B16" s="6" t="s">
        <v>251</v>
      </c>
      <c r="C16" s="6">
        <v>5624.709</v>
      </c>
      <c r="D16" s="6">
        <v>6369.691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2</v>
      </c>
      <c r="M16" s="12">
        <v>0</v>
      </c>
      <c r="N16" s="12">
        <v>0</v>
      </c>
      <c r="O16" s="12">
        <v>0</v>
      </c>
      <c r="P16" s="12">
        <v>-1.662</v>
      </c>
      <c r="Q16" s="12">
        <v>0</v>
      </c>
      <c r="R16" s="12">
        <v>1</v>
      </c>
    </row>
    <row r="17" ht="20.25" spans="1:18">
      <c r="A17" s="6" t="s">
        <v>252</v>
      </c>
      <c r="B17" s="6" t="s">
        <v>253</v>
      </c>
      <c r="C17" s="6">
        <v>6652.011</v>
      </c>
      <c r="D17" s="6">
        <v>7611.012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1</v>
      </c>
      <c r="M17" s="12">
        <v>0</v>
      </c>
      <c r="N17" s="12">
        <v>1</v>
      </c>
      <c r="O17" s="12">
        <v>0</v>
      </c>
      <c r="P17" s="12">
        <v>3.167</v>
      </c>
      <c r="Q17" s="12">
        <v>0</v>
      </c>
      <c r="R17" s="12">
        <v>0</v>
      </c>
    </row>
    <row r="18" ht="20.25" spans="1:18">
      <c r="A18" s="6" t="s">
        <v>254</v>
      </c>
      <c r="B18" s="6" t="s">
        <v>255</v>
      </c>
      <c r="C18" s="6">
        <v>4078.059</v>
      </c>
      <c r="D18" s="6">
        <v>4586.799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-2.65</v>
      </c>
      <c r="Q18" s="12">
        <v>0</v>
      </c>
      <c r="R18" s="12">
        <v>0</v>
      </c>
    </row>
    <row r="19" ht="20.25" spans="1:18">
      <c r="A19" s="6" t="s">
        <v>256</v>
      </c>
      <c r="B19" s="6" t="s">
        <v>257</v>
      </c>
      <c r="C19" s="6">
        <v>1259.183</v>
      </c>
      <c r="D19" s="6">
        <v>1361.075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1.643</v>
      </c>
      <c r="Q19" s="12">
        <v>0</v>
      </c>
      <c r="R19" s="12">
        <v>0</v>
      </c>
    </row>
    <row r="20" ht="20.25" spans="1:18">
      <c r="A20" s="6" t="s">
        <v>258</v>
      </c>
      <c r="B20" s="6" t="s">
        <v>259</v>
      </c>
      <c r="C20" s="6">
        <v>6969.192</v>
      </c>
      <c r="D20" s="6">
        <v>7504.724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-1.174</v>
      </c>
      <c r="Q20" s="12">
        <v>0</v>
      </c>
      <c r="R20" s="12">
        <v>1</v>
      </c>
    </row>
    <row r="21" ht="20.25" spans="1:18">
      <c r="A21" s="6" t="s">
        <v>260</v>
      </c>
      <c r="B21" s="6" t="s">
        <v>261</v>
      </c>
      <c r="C21" s="6">
        <v>800.162</v>
      </c>
      <c r="D21" s="6">
        <v>892.461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-0.838</v>
      </c>
      <c r="Q21" s="12">
        <v>0</v>
      </c>
      <c r="R21" s="12">
        <v>0</v>
      </c>
    </row>
    <row r="22" ht="20.25" spans="1:18">
      <c r="A22" s="6" t="s">
        <v>262</v>
      </c>
      <c r="B22" s="6" t="s">
        <v>263</v>
      </c>
      <c r="C22" s="6">
        <v>12716.582</v>
      </c>
      <c r="D22" s="6">
        <v>15746.925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2</v>
      </c>
      <c r="M22" s="12">
        <v>0</v>
      </c>
      <c r="N22" s="12">
        <v>-1</v>
      </c>
      <c r="O22" s="12">
        <v>0</v>
      </c>
      <c r="P22" s="12">
        <v>-12.403</v>
      </c>
      <c r="Q22" s="12">
        <v>0</v>
      </c>
      <c r="R22" s="12">
        <v>0</v>
      </c>
    </row>
    <row r="23" ht="20.25" spans="1:18">
      <c r="A23" s="6" t="s">
        <v>264</v>
      </c>
      <c r="B23" s="6" t="s">
        <v>265</v>
      </c>
      <c r="C23" s="6">
        <v>6672.077</v>
      </c>
      <c r="D23" s="6">
        <v>7222.193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-0.646</v>
      </c>
      <c r="Q23" s="12">
        <v>0</v>
      </c>
      <c r="R23" s="12">
        <v>0</v>
      </c>
    </row>
    <row r="24" ht="20.25" spans="1:18">
      <c r="A24" s="6" t="s">
        <v>266</v>
      </c>
      <c r="B24" s="6" t="s">
        <v>267</v>
      </c>
      <c r="C24" s="6">
        <v>4711.909</v>
      </c>
      <c r="D24" s="6">
        <v>5392.301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-7.299</v>
      </c>
      <c r="Q24" s="12">
        <v>0</v>
      </c>
      <c r="R24" s="12">
        <v>0</v>
      </c>
    </row>
    <row r="25" ht="20.25" spans="1:18">
      <c r="A25" s="6" t="s">
        <v>268</v>
      </c>
      <c r="B25" s="6" t="s">
        <v>269</v>
      </c>
      <c r="C25" s="6">
        <v>10049.601</v>
      </c>
      <c r="D25" s="6">
        <v>11798.091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42.257</v>
      </c>
      <c r="Q25" s="12">
        <v>0</v>
      </c>
      <c r="R25" s="12">
        <v>1</v>
      </c>
    </row>
    <row r="26" ht="20.25" spans="1:18">
      <c r="A26" s="6" t="s">
        <v>270</v>
      </c>
      <c r="B26" s="6" t="s">
        <v>271</v>
      </c>
      <c r="C26" s="6">
        <v>1090.95</v>
      </c>
      <c r="D26" s="6">
        <v>1465.122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-0.154</v>
      </c>
      <c r="Q26" s="12">
        <v>0</v>
      </c>
      <c r="R26" s="12">
        <v>0</v>
      </c>
    </row>
    <row r="27" ht="20.25" spans="1:18">
      <c r="A27" s="6" t="s">
        <v>272</v>
      </c>
      <c r="B27" s="6" t="s">
        <v>273</v>
      </c>
      <c r="C27" s="6">
        <v>2627.982</v>
      </c>
      <c r="D27" s="6">
        <v>3237.309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2</v>
      </c>
      <c r="L27" s="12">
        <v>0</v>
      </c>
      <c r="M27" s="12">
        <v>1</v>
      </c>
      <c r="N27" s="12">
        <v>-1</v>
      </c>
      <c r="O27" s="12">
        <v>0</v>
      </c>
      <c r="P27" s="12">
        <v>7.748</v>
      </c>
      <c r="Q27" s="12">
        <v>0</v>
      </c>
      <c r="R27" s="12">
        <v>0</v>
      </c>
    </row>
    <row r="28" ht="20.25" spans="1:18">
      <c r="A28" s="6" t="s">
        <v>274</v>
      </c>
      <c r="B28" s="6" t="s">
        <v>275</v>
      </c>
      <c r="C28" s="6">
        <v>2236.964</v>
      </c>
      <c r="D28" s="6">
        <v>2573.192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1</v>
      </c>
      <c r="N28" s="12">
        <v>-1</v>
      </c>
      <c r="O28" s="12">
        <v>0</v>
      </c>
      <c r="P28" s="12">
        <v>0.373</v>
      </c>
      <c r="Q28" s="12">
        <v>0</v>
      </c>
      <c r="R28" s="12">
        <v>0</v>
      </c>
    </row>
    <row r="29" ht="20.25" spans="1:18">
      <c r="A29" s="6" t="s">
        <v>276</v>
      </c>
      <c r="B29" s="6" t="s">
        <v>277</v>
      </c>
      <c r="C29" s="6">
        <v>6157.947</v>
      </c>
      <c r="D29" s="6">
        <v>6695.605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1</v>
      </c>
      <c r="M29" s="12">
        <v>1</v>
      </c>
      <c r="N29" s="12">
        <v>-1</v>
      </c>
      <c r="O29" s="12">
        <v>0</v>
      </c>
      <c r="P29" s="12">
        <v>-2.617</v>
      </c>
      <c r="Q29" s="12">
        <v>0</v>
      </c>
      <c r="R29" s="12">
        <v>0</v>
      </c>
    </row>
    <row r="30" ht="20.25" spans="1:18">
      <c r="A30" s="6" t="s">
        <v>278</v>
      </c>
      <c r="B30" s="6" t="s">
        <v>279</v>
      </c>
      <c r="C30" s="6">
        <v>2544.073</v>
      </c>
      <c r="D30" s="6">
        <v>3003.527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4</v>
      </c>
      <c r="L30" s="12">
        <v>0</v>
      </c>
      <c r="M30" s="12">
        <v>0</v>
      </c>
      <c r="N30" s="12">
        <v>1</v>
      </c>
      <c r="O30" s="12">
        <v>0</v>
      </c>
      <c r="P30" s="12">
        <v>3.728</v>
      </c>
      <c r="Q30" s="12">
        <v>0</v>
      </c>
      <c r="R30" s="12">
        <v>0</v>
      </c>
    </row>
    <row r="31" ht="20.25" spans="1:18">
      <c r="A31" s="6" t="s">
        <v>280</v>
      </c>
      <c r="B31" s="6" t="s">
        <v>281</v>
      </c>
      <c r="C31" s="6">
        <v>1216.916</v>
      </c>
      <c r="D31" s="6">
        <v>1503.604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-5.205</v>
      </c>
      <c r="Q31" s="12">
        <v>0</v>
      </c>
      <c r="R31" s="12">
        <v>0</v>
      </c>
    </row>
    <row r="32" ht="20.25" spans="1:18">
      <c r="A32" s="6" t="s">
        <v>282</v>
      </c>
      <c r="B32" s="6" t="s">
        <v>283</v>
      </c>
      <c r="C32" s="6">
        <v>2345.701</v>
      </c>
      <c r="D32" s="6">
        <v>2807.509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0</v>
      </c>
      <c r="L32" s="12">
        <v>0</v>
      </c>
      <c r="M32" s="12">
        <v>0</v>
      </c>
      <c r="N32" s="12">
        <v>-1</v>
      </c>
      <c r="O32" s="12">
        <v>0</v>
      </c>
      <c r="P32" s="12">
        <v>-2.663</v>
      </c>
      <c r="Q32" s="12">
        <v>0</v>
      </c>
      <c r="R32" s="12">
        <v>0</v>
      </c>
    </row>
    <row r="33" ht="20.25" spans="1:18">
      <c r="A33" s="6" t="s">
        <v>284</v>
      </c>
      <c r="B33" s="6" t="s">
        <v>285</v>
      </c>
      <c r="C33" s="6">
        <v>5649.758</v>
      </c>
      <c r="D33" s="6">
        <v>6372.304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2">
        <v>0</v>
      </c>
      <c r="L33" s="12">
        <v>2</v>
      </c>
      <c r="M33" s="12">
        <v>0</v>
      </c>
      <c r="N33" s="12">
        <v>-1</v>
      </c>
      <c r="O33" s="12">
        <v>0</v>
      </c>
      <c r="P33" s="12">
        <v>-11.786</v>
      </c>
      <c r="Q33" s="12">
        <v>0</v>
      </c>
      <c r="R33" s="12">
        <v>-1</v>
      </c>
    </row>
    <row r="34" ht="20.25" spans="1:18">
      <c r="A34" s="6" t="s">
        <v>286</v>
      </c>
      <c r="B34" s="6" t="s">
        <v>287</v>
      </c>
      <c r="C34" s="6">
        <v>5429.757</v>
      </c>
      <c r="D34" s="6">
        <v>5764.93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-5.58</v>
      </c>
      <c r="Q34" s="12">
        <v>0</v>
      </c>
      <c r="R34" s="12">
        <v>0</v>
      </c>
    </row>
    <row r="35" ht="20.25" spans="1:18">
      <c r="A35" s="6" t="s">
        <v>288</v>
      </c>
      <c r="B35" s="6" t="s">
        <v>289</v>
      </c>
      <c r="C35" s="6">
        <v>967.581</v>
      </c>
      <c r="D35" s="6">
        <v>1188.864</v>
      </c>
      <c r="E35" s="6">
        <v>0</v>
      </c>
      <c r="F35" s="6">
        <v>0</v>
      </c>
      <c r="G35" s="6">
        <v>1</v>
      </c>
      <c r="H35" s="8">
        <v>0</v>
      </c>
      <c r="I35" s="8">
        <v>0</v>
      </c>
      <c r="J35" s="8">
        <v>0</v>
      </c>
      <c r="K35" s="12">
        <v>4</v>
      </c>
      <c r="L35" s="12">
        <v>0</v>
      </c>
      <c r="M35" s="12">
        <v>0</v>
      </c>
      <c r="N35" s="12">
        <v>0</v>
      </c>
      <c r="O35" s="12">
        <v>0</v>
      </c>
      <c r="P35" s="12">
        <v>3.163</v>
      </c>
      <c r="Q35" s="12">
        <v>0</v>
      </c>
      <c r="R35" s="12">
        <v>1</v>
      </c>
    </row>
    <row r="36" ht="20.25" spans="1:18">
      <c r="A36" s="6" t="s">
        <v>290</v>
      </c>
      <c r="B36" s="6" t="s">
        <v>291</v>
      </c>
      <c r="C36" s="6">
        <v>3173.661</v>
      </c>
      <c r="D36" s="6">
        <v>3708.143</v>
      </c>
      <c r="E36" s="6">
        <v>0</v>
      </c>
      <c r="F36" s="6">
        <v>0</v>
      </c>
      <c r="G36" s="6">
        <v>1</v>
      </c>
      <c r="H36" s="8">
        <v>0</v>
      </c>
      <c r="I36" s="8">
        <v>0</v>
      </c>
      <c r="J36" s="8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-7.055</v>
      </c>
      <c r="Q36" s="12">
        <v>0</v>
      </c>
      <c r="R36" s="12">
        <v>0</v>
      </c>
    </row>
    <row r="37" ht="20.25" spans="1:18">
      <c r="A37" s="7" t="s">
        <v>292</v>
      </c>
      <c r="B37" s="7" t="s">
        <v>293</v>
      </c>
      <c r="C37" s="7">
        <v>19677.311</v>
      </c>
      <c r="D37" s="7">
        <v>20884.178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5.306</v>
      </c>
      <c r="K37" s="12">
        <v>0</v>
      </c>
      <c r="L37" s="12">
        <v>0</v>
      </c>
      <c r="M37" s="12">
        <v>0</v>
      </c>
      <c r="N37" s="12">
        <v>-1</v>
      </c>
      <c r="O37" s="12">
        <v>0</v>
      </c>
      <c r="P37" s="12">
        <v>-16.361</v>
      </c>
      <c r="Q37" s="12">
        <v>0</v>
      </c>
      <c r="R37" s="12">
        <v>0</v>
      </c>
    </row>
    <row r="38" ht="20.25" spans="1:18">
      <c r="A38" s="7" t="s">
        <v>294</v>
      </c>
      <c r="B38" s="7" t="s">
        <v>295</v>
      </c>
      <c r="C38" s="7">
        <v>10501.204</v>
      </c>
      <c r="D38" s="7">
        <v>12149.74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1.304</v>
      </c>
      <c r="K38" s="12">
        <v>1</v>
      </c>
      <c r="L38" s="12">
        <v>2</v>
      </c>
      <c r="M38" s="12">
        <v>-1</v>
      </c>
      <c r="N38" s="12">
        <v>1</v>
      </c>
      <c r="O38" s="12">
        <v>0</v>
      </c>
      <c r="P38" s="12">
        <v>15.199</v>
      </c>
      <c r="Q38" s="12">
        <v>0</v>
      </c>
      <c r="R38" s="12">
        <v>0</v>
      </c>
    </row>
    <row r="39" ht="20.25" spans="1:18">
      <c r="A39" s="7" t="s">
        <v>296</v>
      </c>
      <c r="B39" s="7" t="s">
        <v>297</v>
      </c>
      <c r="C39" s="7">
        <v>3166.592</v>
      </c>
      <c r="D39" s="7">
        <v>3503.968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3.399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0.276</v>
      </c>
      <c r="Q39" s="12">
        <v>0</v>
      </c>
      <c r="R39" s="12">
        <v>0</v>
      </c>
    </row>
    <row r="40" ht="20.25" spans="1:18">
      <c r="A40" s="7" t="s">
        <v>298</v>
      </c>
      <c r="B40" s="7" t="s">
        <v>299</v>
      </c>
      <c r="C40" s="7">
        <v>16664.525</v>
      </c>
      <c r="D40" s="7">
        <v>17480.252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3.338</v>
      </c>
      <c r="K40" s="12">
        <v>3</v>
      </c>
      <c r="L40" s="12">
        <v>2</v>
      </c>
      <c r="M40" s="12">
        <v>1</v>
      </c>
      <c r="N40" s="12">
        <v>-1</v>
      </c>
      <c r="O40" s="12">
        <v>0</v>
      </c>
      <c r="P40" s="12">
        <v>-13.326</v>
      </c>
      <c r="Q40" s="12">
        <v>0</v>
      </c>
      <c r="R40" s="12">
        <v>0</v>
      </c>
    </row>
    <row r="41" ht="20.25" spans="1:18">
      <c r="A41" s="7" t="s">
        <v>300</v>
      </c>
      <c r="B41" s="7" t="s">
        <v>301</v>
      </c>
      <c r="C41" s="7">
        <v>3032.485</v>
      </c>
      <c r="D41" s="7">
        <v>3397.051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0.932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-0.429</v>
      </c>
      <c r="Q41" s="12">
        <v>0</v>
      </c>
      <c r="R41" s="12">
        <v>0</v>
      </c>
    </row>
    <row r="42" ht="20.25" spans="1:18">
      <c r="A42" s="7" t="s">
        <v>302</v>
      </c>
      <c r="B42" s="7" t="s">
        <v>303</v>
      </c>
      <c r="C42" s="7">
        <v>14705.376</v>
      </c>
      <c r="D42" s="7">
        <v>16532.596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4.448</v>
      </c>
      <c r="K42" s="12">
        <v>2</v>
      </c>
      <c r="L42" s="12">
        <v>2</v>
      </c>
      <c r="M42" s="12">
        <v>-1</v>
      </c>
      <c r="N42" s="12">
        <v>1</v>
      </c>
      <c r="O42" s="12">
        <v>0</v>
      </c>
      <c r="P42" s="12">
        <v>-1.224</v>
      </c>
      <c r="Q42" s="12">
        <v>0</v>
      </c>
      <c r="R42" s="12">
        <v>0</v>
      </c>
    </row>
    <row r="43" ht="20.25" spans="1:18">
      <c r="A43" s="7" t="s">
        <v>304</v>
      </c>
      <c r="B43" s="7" t="s">
        <v>305</v>
      </c>
      <c r="C43" s="7">
        <v>5111.336</v>
      </c>
      <c r="D43" s="7">
        <v>5807.438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4.138</v>
      </c>
      <c r="K43" s="12">
        <v>2</v>
      </c>
      <c r="L43" s="12">
        <v>2</v>
      </c>
      <c r="M43" s="12">
        <v>0</v>
      </c>
      <c r="N43" s="12">
        <v>0</v>
      </c>
      <c r="O43" s="12">
        <v>0</v>
      </c>
      <c r="P43" s="12">
        <v>-14.012</v>
      </c>
      <c r="Q43" s="12">
        <v>0</v>
      </c>
      <c r="R43" s="12">
        <v>0</v>
      </c>
    </row>
    <row r="44" ht="20.25" spans="1:18">
      <c r="A44" s="7" t="s">
        <v>306</v>
      </c>
      <c r="B44" s="7" t="s">
        <v>307</v>
      </c>
      <c r="C44" s="7">
        <v>3067.018</v>
      </c>
      <c r="D44" s="7">
        <v>3616.164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7.481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12">
        <v>3.547</v>
      </c>
      <c r="Q44" s="12">
        <v>0</v>
      </c>
      <c r="R44" s="12">
        <v>0</v>
      </c>
    </row>
    <row r="45" ht="20.25" spans="1:18">
      <c r="A45" s="7" t="s">
        <v>308</v>
      </c>
      <c r="B45" s="7" t="s">
        <v>309</v>
      </c>
      <c r="C45" s="7">
        <v>21699.277</v>
      </c>
      <c r="D45" s="7">
        <v>22965.896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3.171</v>
      </c>
      <c r="K45" s="12">
        <v>1</v>
      </c>
      <c r="L45" s="12">
        <v>2</v>
      </c>
      <c r="M45" s="12">
        <v>0</v>
      </c>
      <c r="N45" s="12">
        <v>0</v>
      </c>
      <c r="O45" s="12">
        <v>0</v>
      </c>
      <c r="P45" s="12">
        <v>-12.142</v>
      </c>
      <c r="Q45" s="12">
        <v>0</v>
      </c>
      <c r="R45" s="12">
        <v>0</v>
      </c>
    </row>
    <row r="46" ht="20.25" spans="1:18">
      <c r="A46" s="7" t="s">
        <v>310</v>
      </c>
      <c r="B46" s="7" t="s">
        <v>311</v>
      </c>
      <c r="C46" s="7">
        <v>3884.016</v>
      </c>
      <c r="D46" s="7">
        <v>4217.991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5.956</v>
      </c>
      <c r="K46" s="12">
        <v>4</v>
      </c>
      <c r="L46" s="12">
        <v>1</v>
      </c>
      <c r="M46" s="12">
        <v>0</v>
      </c>
      <c r="N46" s="12">
        <v>0</v>
      </c>
      <c r="O46" s="12">
        <v>0</v>
      </c>
      <c r="P46" s="12">
        <v>-4.556</v>
      </c>
      <c r="Q46" s="12">
        <v>0</v>
      </c>
      <c r="R46" s="12">
        <v>-1</v>
      </c>
    </row>
    <row r="47" ht="20.25" spans="1:18">
      <c r="A47" s="7" t="s">
        <v>312</v>
      </c>
      <c r="B47" s="7" t="s">
        <v>313</v>
      </c>
      <c r="C47" s="7">
        <v>3598.438</v>
      </c>
      <c r="D47" s="7">
        <v>3956.309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3.939</v>
      </c>
      <c r="K47" s="12">
        <v>2</v>
      </c>
      <c r="L47" s="12">
        <v>2</v>
      </c>
      <c r="M47" s="12">
        <v>0</v>
      </c>
      <c r="N47" s="12">
        <v>-1</v>
      </c>
      <c r="O47" s="12">
        <v>0</v>
      </c>
      <c r="P47" s="12">
        <v>-4.704</v>
      </c>
      <c r="Q47" s="12">
        <v>0</v>
      </c>
      <c r="R47" s="12">
        <v>0</v>
      </c>
    </row>
    <row r="48" ht="20.25" spans="1:18">
      <c r="A48" s="7" t="s">
        <v>314</v>
      </c>
      <c r="B48" s="7" t="s">
        <v>315</v>
      </c>
      <c r="C48" s="7">
        <v>139.836</v>
      </c>
      <c r="D48" s="7">
        <v>167.497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4.516</v>
      </c>
      <c r="K48" s="12">
        <v>2</v>
      </c>
      <c r="L48" s="12">
        <v>0</v>
      </c>
      <c r="M48" s="12">
        <v>1</v>
      </c>
      <c r="N48" s="12">
        <v>-1</v>
      </c>
      <c r="O48" s="12">
        <v>0</v>
      </c>
      <c r="P48" s="12">
        <v>-0.042</v>
      </c>
      <c r="Q48" s="12">
        <v>0</v>
      </c>
      <c r="R48" s="12">
        <v>0</v>
      </c>
    </row>
    <row r="49" ht="20.25" spans="1:18">
      <c r="A49" s="7" t="s">
        <v>316</v>
      </c>
      <c r="B49" s="7" t="s">
        <v>317</v>
      </c>
      <c r="C49" s="7">
        <v>2132.707</v>
      </c>
      <c r="D49" s="7">
        <v>2291.409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1.537</v>
      </c>
      <c r="K49" s="12">
        <v>2</v>
      </c>
      <c r="L49" s="12">
        <v>1</v>
      </c>
      <c r="M49" s="12">
        <v>0</v>
      </c>
      <c r="N49" s="12">
        <v>0</v>
      </c>
      <c r="O49" s="12">
        <v>0</v>
      </c>
      <c r="P49" s="12">
        <v>-1.271</v>
      </c>
      <c r="Q49" s="12">
        <v>0</v>
      </c>
      <c r="R49" s="12">
        <v>0</v>
      </c>
    </row>
    <row r="50" ht="20.25" spans="1:18">
      <c r="A50" s="7" t="s">
        <v>318</v>
      </c>
      <c r="B50" s="7" t="s">
        <v>319</v>
      </c>
      <c r="C50" s="7">
        <v>2427.085</v>
      </c>
      <c r="D50" s="7">
        <v>2641.937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1.936</v>
      </c>
      <c r="K50" s="12">
        <v>1</v>
      </c>
      <c r="L50" s="12">
        <v>2</v>
      </c>
      <c r="M50" s="12">
        <v>0</v>
      </c>
      <c r="N50" s="12">
        <v>0</v>
      </c>
      <c r="O50" s="12">
        <v>0</v>
      </c>
      <c r="P50" s="12">
        <v>-2.024</v>
      </c>
      <c r="Q50" s="12">
        <v>0</v>
      </c>
      <c r="R50" s="12">
        <v>0</v>
      </c>
    </row>
    <row r="51" ht="20.25" spans="1:18">
      <c r="A51" s="7" t="s">
        <v>320</v>
      </c>
      <c r="B51" s="7" t="s">
        <v>321</v>
      </c>
      <c r="C51" s="7">
        <v>737.014</v>
      </c>
      <c r="D51" s="7">
        <v>823.898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6.884</v>
      </c>
      <c r="K51" s="13">
        <v>1</v>
      </c>
      <c r="L51" s="12">
        <v>1</v>
      </c>
      <c r="M51" s="12">
        <v>0</v>
      </c>
      <c r="N51" s="12">
        <v>1</v>
      </c>
      <c r="O51" s="12">
        <v>0</v>
      </c>
      <c r="P51" s="12">
        <v>0.385</v>
      </c>
      <c r="Q51" s="12">
        <v>0</v>
      </c>
      <c r="R51" s="12">
        <v>0</v>
      </c>
    </row>
    <row r="52" ht="20.25" spans="1:18">
      <c r="A52" s="7" t="s">
        <v>322</v>
      </c>
      <c r="B52" s="7" t="s">
        <v>323</v>
      </c>
      <c r="C52" s="7">
        <v>1511.441</v>
      </c>
      <c r="D52" s="7">
        <v>1870.581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7.895</v>
      </c>
      <c r="K52" s="13">
        <v>0</v>
      </c>
      <c r="L52" s="12">
        <v>1</v>
      </c>
      <c r="M52" s="12">
        <v>1</v>
      </c>
      <c r="N52" s="12">
        <v>-1</v>
      </c>
      <c r="O52" s="12">
        <v>0</v>
      </c>
      <c r="P52" s="12">
        <v>1.082</v>
      </c>
      <c r="Q52" s="12">
        <v>0</v>
      </c>
      <c r="R52" s="12">
        <v>0</v>
      </c>
    </row>
    <row r="53" ht="20.25" spans="1:18">
      <c r="A53" s="7" t="s">
        <v>324</v>
      </c>
      <c r="B53" s="7" t="s">
        <v>325</v>
      </c>
      <c r="C53" s="7">
        <v>3179.137</v>
      </c>
      <c r="D53" s="7">
        <v>3918.66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0.027</v>
      </c>
      <c r="K53" s="13">
        <v>1</v>
      </c>
      <c r="L53" s="12">
        <v>1</v>
      </c>
      <c r="M53" s="12">
        <v>1</v>
      </c>
      <c r="N53" s="12">
        <v>-1</v>
      </c>
      <c r="O53" s="12">
        <v>0</v>
      </c>
      <c r="P53" s="12">
        <v>-3.504</v>
      </c>
      <c r="Q53" s="12">
        <v>0</v>
      </c>
      <c r="R53" s="12">
        <v>0</v>
      </c>
    </row>
    <row r="54" ht="20.25" spans="1:18">
      <c r="A54" s="7" t="s">
        <v>326</v>
      </c>
      <c r="B54" s="7" t="s">
        <v>327</v>
      </c>
      <c r="C54" s="7">
        <v>985.838</v>
      </c>
      <c r="D54" s="7">
        <v>1367.194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13.18</v>
      </c>
      <c r="K54" s="13">
        <v>0</v>
      </c>
      <c r="L54" s="12">
        <v>1</v>
      </c>
      <c r="M54" s="12">
        <v>1</v>
      </c>
      <c r="N54" s="12">
        <v>-1</v>
      </c>
      <c r="O54" s="12">
        <v>0</v>
      </c>
      <c r="P54" s="12">
        <v>-0.874</v>
      </c>
      <c r="Q54" s="12">
        <v>0</v>
      </c>
      <c r="R54" s="12">
        <v>0</v>
      </c>
    </row>
    <row r="55" ht="20.25" spans="1:18">
      <c r="A55" s="8" t="s">
        <v>328</v>
      </c>
      <c r="B55" s="8" t="s">
        <v>329</v>
      </c>
      <c r="C55" s="8">
        <v>2901.702</v>
      </c>
      <c r="D55" s="8">
        <v>3181.891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3.885</v>
      </c>
      <c r="K55" s="13">
        <v>0</v>
      </c>
      <c r="L55" s="12">
        <v>2</v>
      </c>
      <c r="M55" s="12">
        <v>0</v>
      </c>
      <c r="N55" s="12">
        <v>-1</v>
      </c>
      <c r="O55" s="12">
        <v>0</v>
      </c>
      <c r="P55" s="12">
        <v>-6.114</v>
      </c>
      <c r="Q55" s="12">
        <v>0</v>
      </c>
      <c r="R55" s="12">
        <v>0</v>
      </c>
    </row>
    <row r="56" ht="20.25" spans="1:18">
      <c r="A56" s="8" t="s">
        <v>330</v>
      </c>
      <c r="B56" s="8" t="s">
        <v>331</v>
      </c>
      <c r="C56" s="8">
        <v>8576.759</v>
      </c>
      <c r="D56" s="8">
        <v>9725.709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2.802</v>
      </c>
      <c r="K56" s="13">
        <v>2</v>
      </c>
      <c r="L56" s="12">
        <v>2</v>
      </c>
      <c r="M56" s="12">
        <v>0</v>
      </c>
      <c r="N56" s="12">
        <v>1</v>
      </c>
      <c r="O56" s="12">
        <v>0</v>
      </c>
      <c r="P56" s="12">
        <v>10.003</v>
      </c>
      <c r="Q56" s="12">
        <v>0</v>
      </c>
      <c r="R56" s="12">
        <v>0</v>
      </c>
    </row>
    <row r="57" ht="20.25" spans="1:18">
      <c r="A57" s="8" t="s">
        <v>332</v>
      </c>
      <c r="B57" s="8" t="s">
        <v>333</v>
      </c>
      <c r="C57" s="8">
        <v>3949.182</v>
      </c>
      <c r="D57" s="8">
        <v>4455.914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9.877</v>
      </c>
      <c r="K57" s="13">
        <v>4</v>
      </c>
      <c r="L57" s="12">
        <v>2</v>
      </c>
      <c r="M57" s="12">
        <v>0</v>
      </c>
      <c r="N57" s="12">
        <v>0</v>
      </c>
      <c r="O57" s="12">
        <v>0</v>
      </c>
      <c r="P57" s="12">
        <v>-3.318</v>
      </c>
      <c r="Q57" s="12">
        <v>0</v>
      </c>
      <c r="R57" s="12">
        <v>0</v>
      </c>
    </row>
    <row r="58" ht="20.25" spans="1:18">
      <c r="A58" s="8" t="s">
        <v>334</v>
      </c>
      <c r="B58" s="8" t="s">
        <v>335</v>
      </c>
      <c r="C58" s="8">
        <v>3573.017</v>
      </c>
      <c r="D58" s="8">
        <v>3661.353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0.195</v>
      </c>
      <c r="K58" s="13">
        <v>1</v>
      </c>
      <c r="L58" s="12">
        <v>0</v>
      </c>
      <c r="M58" s="12">
        <v>0</v>
      </c>
      <c r="N58" s="12">
        <v>0</v>
      </c>
      <c r="O58" s="12">
        <v>0</v>
      </c>
      <c r="P58" s="12">
        <v>0.613</v>
      </c>
      <c r="Q58" s="12">
        <v>0</v>
      </c>
      <c r="R58" s="12">
        <v>0</v>
      </c>
    </row>
    <row r="59" ht="20.25" spans="1:18">
      <c r="A59" s="8" t="s">
        <v>336</v>
      </c>
      <c r="B59" s="8" t="s">
        <v>337</v>
      </c>
      <c r="C59" s="8">
        <v>7942.306</v>
      </c>
      <c r="D59" s="8">
        <v>8650.655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5.133</v>
      </c>
      <c r="K59" s="13">
        <v>3</v>
      </c>
      <c r="L59" s="12">
        <v>2</v>
      </c>
      <c r="M59" s="12">
        <v>-1</v>
      </c>
      <c r="N59" s="12">
        <v>1</v>
      </c>
      <c r="O59" s="12">
        <v>0</v>
      </c>
      <c r="P59" s="12">
        <v>-1.146</v>
      </c>
      <c r="Q59" s="12">
        <v>0</v>
      </c>
      <c r="R59" s="12">
        <v>0</v>
      </c>
    </row>
    <row r="60" ht="20.25" spans="1:18">
      <c r="A60" s="8" t="s">
        <v>338</v>
      </c>
      <c r="B60" s="8" t="s">
        <v>339</v>
      </c>
      <c r="C60" s="8">
        <v>13349.6</v>
      </c>
      <c r="D60" s="8">
        <v>14483.13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1.041</v>
      </c>
      <c r="K60" s="13">
        <v>2</v>
      </c>
      <c r="L60" s="12">
        <v>2</v>
      </c>
      <c r="M60" s="12">
        <v>0</v>
      </c>
      <c r="N60" s="12">
        <v>0</v>
      </c>
      <c r="O60" s="12">
        <v>0</v>
      </c>
      <c r="P60" s="12">
        <v>5.767</v>
      </c>
      <c r="Q60" s="12">
        <v>0</v>
      </c>
      <c r="R60" s="12">
        <v>1</v>
      </c>
    </row>
    <row r="61" ht="20.25" spans="1:18">
      <c r="A61" s="8" t="s">
        <v>340</v>
      </c>
      <c r="B61" s="8" t="s">
        <v>341</v>
      </c>
      <c r="C61" s="8">
        <v>19225.109</v>
      </c>
      <c r="D61" s="8">
        <v>20242.748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2.854</v>
      </c>
      <c r="K61" s="13">
        <v>4</v>
      </c>
      <c r="L61" s="12">
        <v>2</v>
      </c>
      <c r="M61" s="12">
        <v>0</v>
      </c>
      <c r="N61" s="12">
        <v>0</v>
      </c>
      <c r="O61" s="12">
        <v>0</v>
      </c>
      <c r="P61" s="12">
        <v>8.505</v>
      </c>
      <c r="Q61" s="12">
        <v>0</v>
      </c>
      <c r="R61" s="12">
        <v>1</v>
      </c>
    </row>
    <row r="62" ht="20.25" spans="1:18">
      <c r="A62" s="8" t="s">
        <v>342</v>
      </c>
      <c r="B62" s="8" t="s">
        <v>343</v>
      </c>
      <c r="C62" s="8">
        <v>2395.6</v>
      </c>
      <c r="D62" s="8">
        <v>3103.491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13.14</v>
      </c>
      <c r="K62" s="13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8" t="s">
        <v>344</v>
      </c>
      <c r="B63" s="8" t="s">
        <v>345</v>
      </c>
      <c r="C63" s="8">
        <v>9341.596</v>
      </c>
      <c r="D63" s="8">
        <v>10319.6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4.473</v>
      </c>
      <c r="K63" s="13">
        <v>2</v>
      </c>
      <c r="L63" s="12">
        <v>2</v>
      </c>
      <c r="M63" s="12">
        <v>0</v>
      </c>
      <c r="N63" s="12">
        <v>0</v>
      </c>
      <c r="O63" s="12">
        <v>0</v>
      </c>
      <c r="P63" s="12">
        <v>-18.574</v>
      </c>
      <c r="Q63" s="12">
        <v>0</v>
      </c>
      <c r="R63" s="12">
        <v>0</v>
      </c>
    </row>
    <row r="64" ht="20.25" spans="1:18">
      <c r="A64" s="8" t="s">
        <v>346</v>
      </c>
      <c r="B64" s="8" t="s">
        <v>347</v>
      </c>
      <c r="C64" s="8">
        <v>6185.1</v>
      </c>
      <c r="D64" s="8">
        <v>6712.755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0.943</v>
      </c>
      <c r="K64" s="13">
        <v>0</v>
      </c>
      <c r="L64" s="12">
        <v>2</v>
      </c>
      <c r="M64" s="12">
        <v>0</v>
      </c>
      <c r="N64" s="12">
        <v>0</v>
      </c>
      <c r="O64" s="12">
        <v>0</v>
      </c>
      <c r="P64" s="12">
        <v>0.434</v>
      </c>
      <c r="Q64" s="12">
        <v>0</v>
      </c>
      <c r="R64" s="12">
        <v>0</v>
      </c>
    </row>
    <row r="65" ht="20.25" spans="1:18">
      <c r="A65" s="8" t="s">
        <v>348</v>
      </c>
      <c r="B65" s="8" t="s">
        <v>349</v>
      </c>
      <c r="C65" s="8">
        <v>7766.104</v>
      </c>
      <c r="D65" s="8">
        <v>8214.065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0.358</v>
      </c>
      <c r="K65" s="13">
        <v>1</v>
      </c>
      <c r="L65" s="12">
        <v>0</v>
      </c>
      <c r="M65" s="12">
        <v>0</v>
      </c>
      <c r="N65" s="12">
        <v>0</v>
      </c>
      <c r="O65" s="12">
        <v>0</v>
      </c>
      <c r="P65" s="12">
        <v>-20.14</v>
      </c>
      <c r="Q65" s="12">
        <v>0</v>
      </c>
      <c r="R65" s="12">
        <v>0</v>
      </c>
    </row>
    <row r="66" ht="20.25" spans="1:18">
      <c r="A66" s="8" t="s">
        <v>350</v>
      </c>
      <c r="B66" s="8" t="s">
        <v>351</v>
      </c>
      <c r="C66" s="8">
        <v>2242.509</v>
      </c>
      <c r="D66" s="8">
        <v>2821.127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19.91</v>
      </c>
      <c r="K66" s="13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8" t="s">
        <v>352</v>
      </c>
      <c r="B67" s="8" t="s">
        <v>353</v>
      </c>
      <c r="C67" s="8">
        <v>5595.575</v>
      </c>
      <c r="D67" s="8">
        <v>6101.948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2.004</v>
      </c>
      <c r="K67" s="13">
        <v>1</v>
      </c>
      <c r="L67" s="12">
        <v>2</v>
      </c>
      <c r="M67" s="12">
        <v>0</v>
      </c>
      <c r="N67" s="12">
        <v>0</v>
      </c>
      <c r="O67" s="12">
        <v>0</v>
      </c>
      <c r="P67" s="12">
        <v>-6.172</v>
      </c>
      <c r="Q67" s="12">
        <v>0</v>
      </c>
      <c r="R67" s="12">
        <v>0</v>
      </c>
    </row>
    <row r="68" ht="20.25" spans="1:18">
      <c r="A68" s="8" t="s">
        <v>354</v>
      </c>
      <c r="B68" s="8" t="s">
        <v>355</v>
      </c>
      <c r="C68" s="8">
        <v>6374.892</v>
      </c>
      <c r="D68" s="8">
        <v>7119.737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6.963</v>
      </c>
      <c r="K68" s="13">
        <v>4</v>
      </c>
      <c r="L68" s="12">
        <v>2</v>
      </c>
      <c r="M68" s="12">
        <v>0</v>
      </c>
      <c r="N68" s="12">
        <v>1</v>
      </c>
      <c r="O68" s="12">
        <v>0</v>
      </c>
      <c r="P68" s="12">
        <v>-4.73</v>
      </c>
      <c r="Q68" s="12">
        <v>0</v>
      </c>
      <c r="R68" s="12">
        <v>0</v>
      </c>
    </row>
    <row r="69" ht="20.25" spans="1:18">
      <c r="A69" s="8" t="s">
        <v>356</v>
      </c>
      <c r="B69" s="8" t="s">
        <v>357</v>
      </c>
      <c r="C69" s="8">
        <v>2357.909</v>
      </c>
      <c r="D69" s="8">
        <v>2712.39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2.324</v>
      </c>
      <c r="K69" s="13">
        <v>0</v>
      </c>
      <c r="L69" s="12">
        <v>1</v>
      </c>
      <c r="M69" s="12">
        <v>0</v>
      </c>
      <c r="N69" s="12">
        <v>-1</v>
      </c>
      <c r="O69" s="12">
        <v>0</v>
      </c>
      <c r="P69" s="12">
        <v>-5.459</v>
      </c>
      <c r="Q69" s="12">
        <v>0</v>
      </c>
      <c r="R69" s="12">
        <v>0</v>
      </c>
    </row>
    <row r="70" ht="20.25" spans="1:18">
      <c r="A70" s="8" t="s">
        <v>358</v>
      </c>
      <c r="B70" s="8" t="s">
        <v>359</v>
      </c>
      <c r="C70" s="8">
        <v>4742</v>
      </c>
      <c r="D70" s="8">
        <v>5611.891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13.782</v>
      </c>
      <c r="K70" s="13">
        <v>2</v>
      </c>
      <c r="L70" s="12">
        <v>0</v>
      </c>
      <c r="M70" s="12">
        <v>0</v>
      </c>
      <c r="N70" s="12">
        <v>0</v>
      </c>
      <c r="O70" s="12">
        <v>0</v>
      </c>
      <c r="P70" s="12">
        <v>-16.437</v>
      </c>
      <c r="Q70" s="12">
        <v>0</v>
      </c>
      <c r="R70" s="12">
        <v>0</v>
      </c>
    </row>
    <row r="71" ht="20.25" spans="1:18">
      <c r="A71" s="8" t="s">
        <v>360</v>
      </c>
      <c r="B71" s="8" t="s">
        <v>361</v>
      </c>
      <c r="C71" s="8">
        <v>5345.202</v>
      </c>
      <c r="D71" s="8">
        <v>6293.312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2.138</v>
      </c>
      <c r="K71" s="13">
        <v>1</v>
      </c>
      <c r="L71" s="12">
        <v>2</v>
      </c>
      <c r="M71" s="12">
        <v>0</v>
      </c>
      <c r="N71" s="12">
        <v>0</v>
      </c>
      <c r="O71" s="12">
        <v>0</v>
      </c>
      <c r="P71" s="12">
        <v>-6.195</v>
      </c>
      <c r="Q71" s="12">
        <v>0</v>
      </c>
      <c r="R71" s="12">
        <v>-1</v>
      </c>
    </row>
    <row r="72" ht="20.25" spans="1:18">
      <c r="A72" s="8" t="s">
        <v>362</v>
      </c>
      <c r="B72" s="8" t="s">
        <v>363</v>
      </c>
      <c r="C72" s="8">
        <v>4485.011</v>
      </c>
      <c r="D72" s="8">
        <v>4969.96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4.736</v>
      </c>
      <c r="K72" s="13">
        <v>2</v>
      </c>
      <c r="L72" s="12">
        <v>2</v>
      </c>
      <c r="M72" s="12">
        <v>0</v>
      </c>
      <c r="N72" s="12">
        <v>0</v>
      </c>
      <c r="O72" s="12">
        <v>0</v>
      </c>
      <c r="P72" s="12">
        <v>-3.886</v>
      </c>
      <c r="Q72" s="12">
        <v>0</v>
      </c>
      <c r="R72" s="12">
        <v>0</v>
      </c>
    </row>
    <row r="73" ht="20.25" spans="1:18">
      <c r="A73" s="8" t="s">
        <v>364</v>
      </c>
      <c r="B73" s="8" t="s">
        <v>365</v>
      </c>
      <c r="C73" s="8">
        <v>1619.173</v>
      </c>
      <c r="D73" s="8">
        <v>1834.133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2.635</v>
      </c>
      <c r="K73" s="13">
        <v>2</v>
      </c>
      <c r="L73" s="12">
        <v>1</v>
      </c>
      <c r="M73" s="12">
        <v>0</v>
      </c>
      <c r="N73" s="12">
        <v>1</v>
      </c>
      <c r="O73" s="12">
        <v>0</v>
      </c>
      <c r="P73" s="12">
        <v>0.193</v>
      </c>
      <c r="Q73" s="12">
        <v>0</v>
      </c>
      <c r="R73" s="12">
        <v>0</v>
      </c>
    </row>
    <row r="74" ht="20.25" spans="1:18">
      <c r="A74" s="8" t="s">
        <v>366</v>
      </c>
      <c r="B74" s="8" t="s">
        <v>367</v>
      </c>
      <c r="C74" s="8">
        <v>2972.018</v>
      </c>
      <c r="D74" s="8">
        <v>3698.927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2.557</v>
      </c>
      <c r="K74" s="13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8" t="s">
        <v>368</v>
      </c>
      <c r="B75" s="8" t="s">
        <v>369</v>
      </c>
      <c r="C75" s="8">
        <v>5821.108</v>
      </c>
      <c r="D75" s="8">
        <v>7265.262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17.487</v>
      </c>
      <c r="K75" s="13">
        <v>3</v>
      </c>
      <c r="L75" s="12">
        <v>2</v>
      </c>
      <c r="M75" s="12">
        <v>0</v>
      </c>
      <c r="N75" s="12">
        <v>0</v>
      </c>
      <c r="O75" s="12">
        <v>0</v>
      </c>
      <c r="P75" s="12">
        <v>-5.581</v>
      </c>
      <c r="Q75" s="12">
        <v>0</v>
      </c>
      <c r="R75" s="12">
        <v>0</v>
      </c>
    </row>
    <row r="76" ht="20.25" spans="1:18">
      <c r="A76" s="8" t="s">
        <v>370</v>
      </c>
      <c r="B76" s="8" t="s">
        <v>371</v>
      </c>
      <c r="C76" s="8">
        <v>3955.433</v>
      </c>
      <c r="D76" s="8">
        <v>4636.675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13.357</v>
      </c>
      <c r="K76" s="13">
        <v>3</v>
      </c>
      <c r="L76" s="12">
        <v>2</v>
      </c>
      <c r="M76" s="12">
        <v>0</v>
      </c>
      <c r="N76" s="12">
        <v>0</v>
      </c>
      <c r="O76" s="12">
        <v>0</v>
      </c>
      <c r="P76" s="12">
        <v>-1.425</v>
      </c>
      <c r="Q76" s="12">
        <v>0</v>
      </c>
      <c r="R76" s="12">
        <v>0</v>
      </c>
    </row>
    <row r="77" ht="20.25" spans="1:18">
      <c r="A77" s="8" t="s">
        <v>372</v>
      </c>
      <c r="B77" s="8" t="s">
        <v>373</v>
      </c>
      <c r="C77" s="8">
        <v>2732.521</v>
      </c>
      <c r="D77" s="8">
        <v>3037.718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9.249</v>
      </c>
      <c r="K77" s="13">
        <v>3</v>
      </c>
      <c r="L77" s="12">
        <v>2</v>
      </c>
      <c r="M77" s="12">
        <v>0</v>
      </c>
      <c r="N77" s="12">
        <v>0</v>
      </c>
      <c r="O77" s="12">
        <v>0</v>
      </c>
      <c r="P77" s="12">
        <v>-0.388</v>
      </c>
      <c r="Q77" s="12">
        <v>0</v>
      </c>
      <c r="R77" s="12">
        <v>0</v>
      </c>
    </row>
    <row r="78" ht="20.25" spans="1:18">
      <c r="A78" s="8" t="s">
        <v>374</v>
      </c>
      <c r="B78" s="8" t="s">
        <v>375</v>
      </c>
      <c r="C78" s="8">
        <v>6163.77</v>
      </c>
      <c r="D78" s="8">
        <v>7429.918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15.544</v>
      </c>
      <c r="K78" s="13">
        <v>4</v>
      </c>
      <c r="L78" s="12">
        <v>2</v>
      </c>
      <c r="M78" s="12">
        <v>0</v>
      </c>
      <c r="N78" s="12">
        <v>0</v>
      </c>
      <c r="O78" s="12">
        <v>0</v>
      </c>
      <c r="P78" s="12">
        <v>-12.962</v>
      </c>
      <c r="Q78" s="12">
        <v>0</v>
      </c>
      <c r="R78" s="12">
        <v>0</v>
      </c>
    </row>
    <row r="79" ht="20.25" spans="1:18">
      <c r="A79" s="8" t="s">
        <v>376</v>
      </c>
      <c r="B79" s="8" t="s">
        <v>377</v>
      </c>
      <c r="C79" s="8">
        <v>107.395</v>
      </c>
      <c r="D79" s="8">
        <v>108.827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0.95</v>
      </c>
      <c r="K79" s="13">
        <v>2</v>
      </c>
      <c r="L79" s="12">
        <v>1</v>
      </c>
      <c r="M79" s="12">
        <v>0</v>
      </c>
      <c r="N79" s="12">
        <v>0</v>
      </c>
      <c r="O79" s="12">
        <v>0</v>
      </c>
      <c r="P79" s="12">
        <v>-0.005</v>
      </c>
      <c r="Q79" s="12">
        <v>0</v>
      </c>
      <c r="R79" s="12">
        <v>0</v>
      </c>
    </row>
    <row r="80" ht="20.25" spans="1:18">
      <c r="A80" s="8" t="s">
        <v>378</v>
      </c>
      <c r="B80" s="8" t="s">
        <v>379</v>
      </c>
      <c r="C80" s="8">
        <v>105.302</v>
      </c>
      <c r="D80" s="8">
        <v>106.106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0.546</v>
      </c>
      <c r="K80" s="13">
        <v>2</v>
      </c>
      <c r="L80" s="12">
        <v>1</v>
      </c>
      <c r="M80" s="12">
        <v>0</v>
      </c>
      <c r="N80" s="12">
        <v>0</v>
      </c>
      <c r="O80" s="12">
        <v>0</v>
      </c>
      <c r="P80" s="12">
        <v>0.001</v>
      </c>
      <c r="Q80" s="12">
        <v>0</v>
      </c>
      <c r="R80" s="12">
        <v>0</v>
      </c>
    </row>
    <row r="81" ht="20.25" spans="1:18">
      <c r="A81" s="8" t="s">
        <v>380</v>
      </c>
      <c r="B81" s="8" t="s">
        <v>381</v>
      </c>
      <c r="C81" s="8">
        <v>113.896</v>
      </c>
      <c r="D81" s="8">
        <v>119.631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1.89</v>
      </c>
      <c r="K81" s="13">
        <v>1</v>
      </c>
      <c r="L81" s="12">
        <v>1</v>
      </c>
      <c r="M81" s="12">
        <v>0</v>
      </c>
      <c r="N81" s="12">
        <v>0</v>
      </c>
      <c r="O81" s="12">
        <v>0</v>
      </c>
      <c r="P81" s="12">
        <v>-0.042</v>
      </c>
      <c r="Q81" s="12">
        <v>0</v>
      </c>
      <c r="R81" s="12">
        <v>0</v>
      </c>
    </row>
    <row r="82" ht="20.25" spans="1:18">
      <c r="A82" s="8" t="s">
        <v>382</v>
      </c>
      <c r="B82" s="8" t="s">
        <v>383</v>
      </c>
      <c r="C82" s="8">
        <v>102.259</v>
      </c>
      <c r="D82" s="8">
        <v>102.558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0.198</v>
      </c>
      <c r="K82" s="13">
        <v>3</v>
      </c>
      <c r="L82" s="12">
        <v>2</v>
      </c>
      <c r="M82" s="12">
        <v>0</v>
      </c>
      <c r="N82" s="12">
        <v>1</v>
      </c>
      <c r="O82" s="12">
        <v>0</v>
      </c>
      <c r="P82" s="12">
        <v>0</v>
      </c>
      <c r="Q82" s="12">
        <v>0</v>
      </c>
      <c r="R82" s="12">
        <v>0</v>
      </c>
    </row>
    <row r="83" ht="20.25" spans="1:18">
      <c r="A83" s="8" t="s">
        <v>384</v>
      </c>
      <c r="B83" s="8" t="s">
        <v>385</v>
      </c>
      <c r="C83" s="8">
        <v>1510.75</v>
      </c>
      <c r="D83" s="8">
        <v>2259.027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7.887</v>
      </c>
      <c r="K83" s="13">
        <v>0</v>
      </c>
      <c r="L83" s="12">
        <v>2</v>
      </c>
      <c r="M83" s="12">
        <v>0</v>
      </c>
      <c r="N83" s="12">
        <v>0</v>
      </c>
      <c r="O83" s="12">
        <v>0</v>
      </c>
      <c r="P83" s="12">
        <v>-6.565</v>
      </c>
      <c r="Q83" s="12">
        <v>0</v>
      </c>
      <c r="R83" s="12">
        <v>0</v>
      </c>
    </row>
    <row r="84" ht="20.25" spans="1:18">
      <c r="A84" s="8" t="s">
        <v>386</v>
      </c>
      <c r="B84" s="8" t="s">
        <v>387</v>
      </c>
      <c r="C84" s="8">
        <v>11900.386</v>
      </c>
      <c r="D84" s="8">
        <v>13355.161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4.299</v>
      </c>
      <c r="K84" s="13">
        <v>2</v>
      </c>
      <c r="L84" s="12">
        <v>2</v>
      </c>
      <c r="M84" s="12">
        <v>-1</v>
      </c>
      <c r="N84" s="12">
        <v>1</v>
      </c>
      <c r="O84" s="12">
        <v>0</v>
      </c>
      <c r="P84" s="12">
        <v>7.611</v>
      </c>
      <c r="Q84" s="12">
        <v>1</v>
      </c>
      <c r="R84" s="12">
        <v>0</v>
      </c>
    </row>
    <row r="85" ht="20.25" spans="1:18">
      <c r="A85" s="8" t="s">
        <v>388</v>
      </c>
      <c r="B85" s="8" t="s">
        <v>389</v>
      </c>
      <c r="C85" s="8">
        <v>453.315</v>
      </c>
      <c r="D85" s="8">
        <v>536.05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0.348</v>
      </c>
      <c r="K85" s="13">
        <v>0</v>
      </c>
      <c r="L85" s="12">
        <v>2</v>
      </c>
      <c r="M85" s="12">
        <v>0</v>
      </c>
      <c r="N85" s="12">
        <v>0</v>
      </c>
      <c r="O85" s="12">
        <v>0</v>
      </c>
      <c r="P85" s="12">
        <v>-0.486</v>
      </c>
      <c r="Q85" s="12">
        <v>0</v>
      </c>
      <c r="R85" s="12">
        <v>0</v>
      </c>
    </row>
    <row r="86" ht="20.25" spans="1:18">
      <c r="A86" s="8" t="s">
        <v>390</v>
      </c>
      <c r="B86" s="8" t="s">
        <v>391</v>
      </c>
      <c r="C86" s="8">
        <v>42976.73</v>
      </c>
      <c r="D86" s="8">
        <v>59265.293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21.324</v>
      </c>
      <c r="K86" s="13">
        <v>2</v>
      </c>
      <c r="L86" s="12">
        <v>0</v>
      </c>
      <c r="M86" s="12">
        <v>0</v>
      </c>
      <c r="N86" s="12">
        <v>0</v>
      </c>
      <c r="O86" s="12">
        <v>0</v>
      </c>
      <c r="P86" s="12">
        <v>257.561</v>
      </c>
      <c r="Q86" s="12">
        <v>0</v>
      </c>
      <c r="R86" s="12">
        <v>0</v>
      </c>
    </row>
    <row r="87" ht="20.25" spans="1:18">
      <c r="A87" s="8" t="s">
        <v>392</v>
      </c>
      <c r="B87" s="8" t="s">
        <v>393</v>
      </c>
      <c r="C87" s="8">
        <v>8292.47</v>
      </c>
      <c r="D87" s="8">
        <v>10191.495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11.688</v>
      </c>
      <c r="K87" s="13">
        <v>2</v>
      </c>
      <c r="L87" s="12">
        <v>0</v>
      </c>
      <c r="M87" s="12">
        <v>0</v>
      </c>
      <c r="N87" s="12">
        <v>0</v>
      </c>
      <c r="O87" s="12">
        <v>0</v>
      </c>
      <c r="P87" s="12">
        <v>42.031</v>
      </c>
      <c r="Q87" s="12">
        <v>0</v>
      </c>
      <c r="R87" s="12">
        <v>-1</v>
      </c>
    </row>
    <row r="88" ht="20.25" spans="1:18">
      <c r="A88" s="8" t="s">
        <v>388</v>
      </c>
      <c r="B88" s="8" t="s">
        <v>389</v>
      </c>
      <c r="C88" s="8">
        <v>455.887</v>
      </c>
      <c r="D88" s="8">
        <v>554.155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1.875</v>
      </c>
      <c r="K88" s="12">
        <v>1</v>
      </c>
      <c r="L88" s="12">
        <v>2</v>
      </c>
      <c r="M88" s="12">
        <v>0</v>
      </c>
      <c r="N88" s="12">
        <v>1</v>
      </c>
      <c r="O88" s="12">
        <v>0</v>
      </c>
      <c r="P88" s="12">
        <v>0.674</v>
      </c>
      <c r="Q88" s="12">
        <v>0</v>
      </c>
      <c r="R88" s="12">
        <v>0</v>
      </c>
    </row>
    <row r="89" ht="20.25" spans="1:18">
      <c r="A89" s="8" t="s">
        <v>238</v>
      </c>
      <c r="B89" s="8" t="s">
        <v>239</v>
      </c>
      <c r="C89" s="8">
        <v>62249.254</v>
      </c>
      <c r="D89" s="8">
        <v>89611.219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24.91</v>
      </c>
      <c r="K89" s="12">
        <v>4</v>
      </c>
      <c r="L89" s="12">
        <v>2</v>
      </c>
      <c r="M89" s="12">
        <v>-1</v>
      </c>
      <c r="N89" s="12">
        <v>1</v>
      </c>
      <c r="O89" s="12">
        <v>0</v>
      </c>
      <c r="P89" s="12">
        <v>53.56</v>
      </c>
      <c r="Q89" s="12">
        <v>0</v>
      </c>
      <c r="R89" s="12">
        <v>0</v>
      </c>
    </row>
    <row r="90" ht="20.25" spans="1:18">
      <c r="A90" s="8" t="s">
        <v>390</v>
      </c>
      <c r="B90" s="8" t="s">
        <v>391</v>
      </c>
      <c r="C90" s="8">
        <v>38007.176</v>
      </c>
      <c r="D90" s="8">
        <v>59011.969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30.883</v>
      </c>
      <c r="K90" s="12">
        <v>3</v>
      </c>
      <c r="L90" s="12">
        <v>2</v>
      </c>
      <c r="M90" s="12">
        <v>0</v>
      </c>
      <c r="N90" s="12">
        <v>1</v>
      </c>
      <c r="O90" s="12">
        <v>0</v>
      </c>
      <c r="P90" s="12">
        <v>105.882</v>
      </c>
      <c r="Q90" s="12">
        <v>0</v>
      </c>
      <c r="R90" s="12">
        <v>0</v>
      </c>
    </row>
    <row r="91" ht="20.25" spans="1:18">
      <c r="A91" s="8" t="s">
        <v>392</v>
      </c>
      <c r="B91" s="8" t="s">
        <v>393</v>
      </c>
      <c r="C91" s="8">
        <v>7963.448</v>
      </c>
      <c r="D91" s="8">
        <v>10413.642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13.158</v>
      </c>
      <c r="K91" s="12">
        <v>2</v>
      </c>
      <c r="L91" s="12">
        <v>2</v>
      </c>
      <c r="M91" s="12">
        <v>0</v>
      </c>
      <c r="N91" s="12">
        <v>0</v>
      </c>
      <c r="O91" s="12">
        <v>0</v>
      </c>
      <c r="P91" s="12">
        <v>23.114</v>
      </c>
      <c r="Q91" s="12">
        <v>0</v>
      </c>
      <c r="R91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2025-11-19T15:05:48Z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713510391EC746929689BA5FBC983EE5_13</vt:lpwstr>
  </property>
  <property fmtid="{D5CDD505-2E9C-101B-9397-08002B2CF9AE}" pid="3" name="KSOProductBuildVer">
    <vt:lpwstr>2052-12.1.0.15712</vt:lpwstr>
  </property>
</Properties>
</file>