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<sst xmlns="http://schemas.openxmlformats.org/spreadsheetml/2006/main" count="703" uniqueCount="659">
  <si>
    <t>京沪深强转弱</t>
  </si>
  <si>
    <t>京沪深弱转强</t>
  </si>
  <si>
    <t>代码</t>
  </si>
  <si>
    <t>简称</t>
  </si>
  <si>
    <t>总市值</t>
  </si>
  <si>
    <t>高应收款</t>
  </si>
  <si>
    <t>189841.13亿</t>
  </si>
  <si>
    <t>证金汇金持股</t>
  </si>
  <si>
    <t>138400.61亿</t>
  </si>
  <si>
    <t>全指能源</t>
  </si>
  <si>
    <t>39001.59亿</t>
  </si>
  <si>
    <t>红利指数</t>
  </si>
  <si>
    <t>104698.66亿</t>
  </si>
  <si>
    <t>酿酒</t>
  </si>
  <si>
    <t>33174.01亿</t>
  </si>
  <si>
    <t>全指可选</t>
  </si>
  <si>
    <t>49028.68亿</t>
  </si>
  <si>
    <t>贵州板块</t>
  </si>
  <si>
    <t>21430.55亿</t>
  </si>
  <si>
    <t>保险新进</t>
  </si>
  <si>
    <t>28368.27亿</t>
  </si>
  <si>
    <t>次新股</t>
  </si>
  <si>
    <t>13875.83亿</t>
  </si>
  <si>
    <t>运输服务</t>
  </si>
  <si>
    <t>13577.37亿</t>
  </si>
  <si>
    <t>智谱AI</t>
  </si>
  <si>
    <t>9753.98亿</t>
  </si>
  <si>
    <t>户数增加</t>
  </si>
  <si>
    <t>12952.21亿</t>
  </si>
  <si>
    <t>新进指标股</t>
  </si>
  <si>
    <t>9358.43亿</t>
  </si>
  <si>
    <t>含B股</t>
  </si>
  <si>
    <t>11330.66亿</t>
  </si>
  <si>
    <t>酒店餐饮</t>
  </si>
  <si>
    <t>626.75亿</t>
  </si>
  <si>
    <t>房地产</t>
  </si>
  <si>
    <t>11105.86亿</t>
  </si>
  <si>
    <t>配股预案</t>
  </si>
  <si>
    <t>27.73亿</t>
  </si>
  <si>
    <t>电信运营</t>
  </si>
  <si>
    <t>9398.81亿</t>
  </si>
  <si>
    <t>国证基建</t>
  </si>
  <si>
    <t>--</t>
  </si>
  <si>
    <t>山西板块</t>
  </si>
  <si>
    <t>8445.72亿</t>
  </si>
  <si>
    <t>云南板块</t>
  </si>
  <si>
    <t>8278.49亿</t>
  </si>
  <si>
    <t>发可转债</t>
  </si>
  <si>
    <t>5851.87亿</t>
  </si>
  <si>
    <t>风险提示</t>
  </si>
  <si>
    <t>3636.15亿</t>
  </si>
  <si>
    <t>供气供热</t>
  </si>
  <si>
    <t>3283.16亿</t>
  </si>
  <si>
    <t>宁夏板块</t>
  </si>
  <si>
    <t>1975.87亿</t>
  </si>
  <si>
    <t>水务</t>
  </si>
  <si>
    <t>1435.66亿</t>
  </si>
  <si>
    <t>Ｂ股指数</t>
  </si>
  <si>
    <t>923.71亿</t>
  </si>
  <si>
    <t>机构吸筹</t>
  </si>
  <si>
    <t>435.16亿</t>
  </si>
  <si>
    <t>中盘成长</t>
  </si>
  <si>
    <t>深证价值</t>
  </si>
  <si>
    <t>深证红利</t>
  </si>
  <si>
    <t>国证治理</t>
  </si>
  <si>
    <t>国证红利</t>
  </si>
  <si>
    <t>创价值</t>
  </si>
  <si>
    <t>活跃可转债</t>
  </si>
  <si>
    <t>基金指数</t>
  </si>
  <si>
    <t>深主板50</t>
  </si>
  <si>
    <t>投资时钟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</si>
  <si>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</si>
  <si>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</si>
  <si>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</si>
  <si>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</si>
  <si>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</si>
  <si>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</si>
  <si>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</si>
  <si>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</si>
  <si>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</si>
  <si>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</si>
  <si>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</si>
  <si>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</si>
  <si>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</si>
  <si>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</si>
  <si>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</si>
  <si>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</si>
  <si>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</si>
  <si>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</si>
  <si>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</si>
  <si>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</si>
  <si>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</si>
  <si>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</si>
  <si>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安防产业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</si>
  <si>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</si>
  <si>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</si>
  <si>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</si>
  <si>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</si>
  <si>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</si>
  <si>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</si>
  <si>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</si>
  <si>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</si>
  <si>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新综指</t>
  </si>
  <si>
    <t>中型综指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</si>
  <si>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</si>
  <si>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</si>
  <si>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</si>
  <si>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</si>
  <si>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</si>
  <si>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</si>
  <si>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</si>
  <si>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上证医药</t>
  </si>
  <si>
    <t>上证信息</t>
  </si>
  <si>
    <t>超大盘</t>
  </si>
  <si>
    <t>上证中盘</t>
  </si>
  <si>
    <t>上证小盘</t>
  </si>
  <si>
    <t>上证中小</t>
  </si>
  <si>
    <t>上证全指</t>
  </si>
  <si>
    <t>50等权</t>
  </si>
  <si>
    <t>180等权</t>
  </si>
  <si>
    <t>180基本</t>
  </si>
  <si>
    <t>上证海外</t>
  </si>
  <si>
    <t>上证地企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</si>
  <si>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</si>
  <si>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</si>
  <si>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</si>
  <si>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</si>
  <si>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</si>
  <si>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</si>
  <si>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</si>
  <si>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</si>
  <si>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</si>
  <si>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</si>
  <si>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</si>
  <si>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医药等权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</si>
  <si>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</si>
  <si>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</si>
  <si>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</si>
  <si>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</si>
  <si>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</si>
  <si>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</si>
  <si>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</si>
  <si>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</si>
  <si>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</si>
  <si>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</si>
  <si>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</si>
  <si>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</si>
  <si>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</si>
  <si>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</si>
  <si>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</si>
  <si>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</si>
  <si>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</si>
  <si>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</si>
  <si>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</si>
  <si>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</si>
  <si>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</si>
  <si>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</si>
  <si>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</si>
  <si>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</si>
  <si>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</si>
  <si>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</si>
  <si>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</si>
  <si>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</si>
  <si>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</si>
  <si>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</si>
  <si>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</si>
  <si>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</si>
  <si>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</si>
  <si>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</si>
  <si>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</si>
  <si>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</si>
  <si>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</si>
  <si>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</si>
  <si>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</si>
  <si>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</si>
  <si>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</si>
  <si>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</si>
  <si>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</si>
  <si>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</si>
  <si>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</si>
  <si>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</si>
  <si>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</si>
  <si>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</si>
  <si>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</si>
  <si>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</si>
  <si>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</si>
  <si>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</si>
  <si>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</si>
  <si>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</si>
  <si>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</si>
  <si>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</si>
  <si>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</si>
  <si>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</si>
  <si>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</si>
  <si>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</si>
  <si>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</si>
  <si>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</si>
  <si>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</si>
  <si>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</si>
  <si>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</si>
  <si>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</si>
  <si>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</si>
  <si>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</si>
  <si>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</si>
  <si>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</si>
  <si>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</si>
  <si>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</si>
  <si>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</si>
  <si>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</si>
  <si>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</si>
  <si>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</si>
  <si>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</si>
  <si>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</si>
  <si>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</si>
  <si>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</si>
  <si>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</si>
  <si>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</si>
  <si>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</si>
  <si>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</si>
  <si>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</si>
  <si>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</si>
  <si>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</si>
  <si>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</si>
  <si>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</si>
  <si>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</si>
  <si>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</si>
  <si>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</si>
  <si>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</si>
  <si>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</si>
  <si>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</si>
  <si>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</si>
  <si>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</si>
  <si>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</si>
  <si>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</si>
  <si>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</si>
  <si>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</si>
  <si>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300通信</t>
  </si>
  <si>
    <t>300成长</t>
  </si>
  <si>
    <t>公司债指</t>
  </si>
  <si>
    <t>中证央企</t>
  </si>
  <si>
    <t>800材料</t>
  </si>
  <si>
    <t>中证医药</t>
  </si>
  <si>
    <t>中证金融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</si>
  <si>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</si>
  <si>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</si>
  <si>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</si>
  <si>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</si>
  <si>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</si>
  <si>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</si>
  <si>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</si>
  <si>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</si>
  <si>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</si>
  <si>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</si>
  <si>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</si>
  <si>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</si>
  <si>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</si>
  <si>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</si>
  <si>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</si>
  <si>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</si>
  <si>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</si>
  <si>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</si>
  <si>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</si>
  <si>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</si>
  <si>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</si>
  <si>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</si>
  <si>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</si>
  <si>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</si>
  <si>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</si>
  <si>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</si>
  <si>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</si>
  <si>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</si>
  <si>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</si>
  <si>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</si>
  <si>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</si>
  <si>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</si>
  <si>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</si>
  <si>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</si>
  <si>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</si>
  <si>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</si>
  <si>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</si>
  <si>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</si>
  <si>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</si>
  <si>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</si>
  <si>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</si>
  <si>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</si>
  <si>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</si>
  <si>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</si>
  <si>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</si>
  <si>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</si>
  <si>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</si>
  <si>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</si>
  <si>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</si>
  <si>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</si>
  <si>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</si>
  <si>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</si>
  <si>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</si>
  <si>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</si>
  <si>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</si>
  <si>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</si>
  <si>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金融指数</t>
  </si>
  <si>
    <t>科研指数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</si>
  <si>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</si>
  <si>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</si>
  <si>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</si>
  <si>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</si>
  <si>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</si>
  <si>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</si>
  <si>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</si>
  <si>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</si>
  <si>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</si>
  <si>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</si>
  <si>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</si>
  <si>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</si>
  <si>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</si>
  <si>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</si>
  <si>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碳中和债</t>
  </si>
  <si>
    <t>深转交债</t>
  </si>
  <si>
    <t>民企发展</t>
  </si>
  <si>
    <t>创业大盘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</si>
  <si>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</si>
  <si>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</si>
  <si>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</si>
  <si>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</si>
  <si>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</si>
  <si>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</si>
  <si>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</si>
  <si>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</si>
  <si>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</si>
  <si>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</si>
  <si>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</si>
  <si>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</si>
  <si>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</si>
  <si>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</si>
  <si>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</si>
  <si>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</si>
  <si>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</si>
  <si>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</si>
  <si>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</si>
  <si>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</si>
  <si>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</si>
  <si>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</si>
  <si>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深证民营</t>
  </si>
  <si>
    <t>深证300R</t>
  </si>
  <si>
    <t>深证成长</t>
  </si>
  <si>
    <t>深企综指</t>
  </si>
  <si>
    <t>分析师指数</t>
  </si>
  <si>
    <t>长三角</t>
  </si>
  <si>
    <t>环渤海</t>
  </si>
  <si>
    <t>民企100</t>
  </si>
  <si>
    <t>国证算力</t>
  </si>
  <si>
    <t>消费100</t>
  </si>
  <si>
    <t>能源金属</t>
  </si>
  <si>
    <t>国证军工</t>
  </si>
  <si>
    <t>国证价值</t>
  </si>
  <si>
    <t>小盘成长</t>
  </si>
  <si>
    <t>小盘价值</t>
  </si>
  <si>
    <t>ESG 300</t>
  </si>
  <si>
    <t>国证基金</t>
  </si>
  <si>
    <t>国证ETF</t>
  </si>
  <si>
    <t>1000材料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</si>
  <si>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</si>
  <si>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</si>
  <si>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</si>
  <si>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</si>
  <si>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</si>
  <si>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</si>
  <si>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</si>
  <si>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</si>
  <si>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</si>
  <si>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</si>
  <si>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</si>
  <si>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</si>
  <si>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</si>
  <si>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</si>
  <si>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</si>
  <si>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</si>
  <si>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</si>
  <si>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苏州率先</t>
  </si>
  <si>
    <t>国证转债</t>
  </si>
  <si>
    <t>I100</t>
  </si>
  <si>
    <t>I300</t>
  </si>
  <si>
    <t>国证保证</t>
  </si>
  <si>
    <t>中关村A</t>
  </si>
  <si>
    <t>专利领先</t>
  </si>
  <si>
    <t>国证定增</t>
  </si>
  <si>
    <t>新丝路</t>
  </si>
  <si>
    <t>证券龙头</t>
  </si>
  <si>
    <t>国证钢铁</t>
  </si>
  <si>
    <t>生物医药</t>
  </si>
  <si>
    <t>央视创新</t>
  </si>
  <si>
    <t>创业板R</t>
  </si>
  <si>
    <t>科技100</t>
  </si>
  <si>
    <t>TMT50</t>
  </si>
  <si>
    <t>中创100R</t>
  </si>
  <si>
    <t>中创100</t>
  </si>
  <si>
    <t>深证材料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</si>
  <si>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</si>
  <si>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</si>
  <si>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</si>
  <si>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</si>
  <si>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</si>
  <si>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</si>
  <si>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</si>
  <si>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</si>
  <si>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</si>
  <si>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</si>
  <si>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</si>
  <si>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</si>
  <si>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</si>
  <si>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</si>
  <si>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</si>
  <si>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</si>
  <si>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</si>
  <si>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</si>
  <si>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</si>
  <si>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</si>
  <si>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</si>
  <si>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</si>
  <si>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中小红利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</si>
  <si>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</si>
  <si>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</si>
  <si>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</si>
  <si>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</si>
  <si>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</si>
  <si>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</si>
  <si>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</si>
  <si>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</si>
  <si>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</si>
  <si>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</si>
  <si>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</si>
  <si>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</si>
  <si>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</si>
  <si>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</si>
  <si>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</si>
  <si>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</si>
  <si>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</si>
  <si>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</si>
  <si>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</si>
  <si>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</si>
  <si>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深成医药</t>
  </si>
  <si>
    <t>深成金融</t>
  </si>
  <si>
    <t>深成信息</t>
  </si>
  <si>
    <t>深成电信</t>
  </si>
  <si>
    <t>创业低波</t>
  </si>
  <si>
    <t>创业高贝</t>
  </si>
  <si>
    <t>深证创投</t>
  </si>
  <si>
    <t>优势成长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</si>
  <si>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</si>
  <si>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</si>
  <si>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</si>
  <si>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</si>
  <si>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</si>
  <si>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</si>
  <si>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</si>
  <si>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保险主题</t>
  </si>
  <si>
    <t>CSSW电子</t>
  </si>
  <si>
    <t>中证国安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</si>
  <si>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</si>
  <si>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</si>
  <si>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</si>
  <si>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</si>
  <si>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</si>
  <si>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</si>
  <si>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</si>
  <si>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</si>
  <si>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300深市</t>
  </si>
  <si>
    <t>中证国防</t>
  </si>
  <si>
    <t>国企改革</t>
  </si>
  <si>
    <t>证券公司</t>
  </si>
  <si>
    <t>中证医疗</t>
  </si>
  <si>
    <t>一带一路</t>
  </si>
  <si>
    <t>CSWD并购</t>
  </si>
  <si>
    <t>CSWD生科</t>
  </si>
  <si>
    <t>基建工程</t>
  </si>
  <si>
    <t>湾创100</t>
  </si>
  <si>
    <t>疫苗生科</t>
  </si>
  <si>
    <t>医疗健康</t>
  </si>
  <si>
    <t>卫星通信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</si>
  <si>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</si>
  <si>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</si>
  <si>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</si>
  <si>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</si>
  <si>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</si>
  <si>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</si>
  <si>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</si>
  <si>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</si>
  <si>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上证消费</t>
  </si>
  <si>
    <t>食品饮料</t>
  </si>
  <si>
    <t>【数据引擎：奇衡DK阿赖耶识系统】情绪值</t>
  </si>
  <si>
    <t>HC00</t>
  </si>
  <si>
    <t>轧卷板连续</t>
  </si>
  <si>
    <t>TF00</t>
  </si>
  <si>
    <t>5年国债连续</t>
  </si>
  <si>
    <t>I00</t>
  </si>
  <si>
    <t>矿石连续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</si>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</sst>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K18" sqref="K18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6.5" spans="1:6">
      <c r="A3" s="41" t="str">
        <f>"880570"</f>
        <v>880570</v>
      </c>
      <c r="B3" s="41" t="s">
        <v>5</v>
      </c>
      <c r="C3" s="41" t="s">
        <v>6</v>
      </c>
      <c r="D3" s="41" t="str">
        <f>"880857"</f>
        <v>880857</v>
      </c>
      <c r="E3" s="41" t="s">
        <v>7</v>
      </c>
      <c r="F3" s="41" t="s">
        <v>8</v>
      </c>
    </row>
    <row r="4" ht="16.5" spans="1:6">
      <c r="A4" s="41" t="str">
        <f>"000986"</f>
        <v>000986</v>
      </c>
      <c r="B4" s="42" t="s">
        <v>9</v>
      </c>
      <c r="C4" s="41" t="s">
        <v>10</v>
      </c>
      <c r="D4" s="41" t="str">
        <f>"000015"</f>
        <v>000015</v>
      </c>
      <c r="E4" s="41" t="s">
        <v>11</v>
      </c>
      <c r="F4" s="41" t="s">
        <v>12</v>
      </c>
    </row>
    <row r="5" ht="16.5" spans="1:6">
      <c r="A5" s="41" t="str">
        <f>"880380"</f>
        <v>880380</v>
      </c>
      <c r="B5" s="41" t="s">
        <v>13</v>
      </c>
      <c r="C5" s="41" t="s">
        <v>14</v>
      </c>
      <c r="D5" s="41" t="str">
        <f>"000989"</f>
        <v>000989</v>
      </c>
      <c r="E5" s="41" t="s">
        <v>15</v>
      </c>
      <c r="F5" s="41" t="s">
        <v>16</v>
      </c>
    </row>
    <row r="6" ht="16.5" spans="1:6">
      <c r="A6" s="41" t="str">
        <f>"880229"</f>
        <v>880229</v>
      </c>
      <c r="B6" s="41" t="s">
        <v>17</v>
      </c>
      <c r="C6" s="41" t="s">
        <v>18</v>
      </c>
      <c r="D6" s="41" t="str">
        <f>"880782"</f>
        <v>880782</v>
      </c>
      <c r="E6" s="41" t="s">
        <v>19</v>
      </c>
      <c r="F6" s="41" t="s">
        <v>20</v>
      </c>
    </row>
    <row r="7" ht="16.5" spans="1:6">
      <c r="A7" s="41" t="str">
        <f>"880529"</f>
        <v>880529</v>
      </c>
      <c r="B7" s="41" t="s">
        <v>21</v>
      </c>
      <c r="C7" s="41" t="s">
        <v>22</v>
      </c>
      <c r="D7" s="41" t="str">
        <f>"880459"</f>
        <v>880459</v>
      </c>
      <c r="E7" s="41" t="s">
        <v>23</v>
      </c>
      <c r="F7" s="41" t="s">
        <v>24</v>
      </c>
    </row>
    <row r="8" ht="16.5" spans="1:6">
      <c r="A8" s="41" t="str">
        <f>"880579"</f>
        <v>880579</v>
      </c>
      <c r="B8" s="41" t="s">
        <v>25</v>
      </c>
      <c r="C8" s="41" t="s">
        <v>26</v>
      </c>
      <c r="D8" s="41" t="str">
        <f>"880876"</f>
        <v>880876</v>
      </c>
      <c r="E8" s="41" t="s">
        <v>27</v>
      </c>
      <c r="F8" s="41" t="s">
        <v>28</v>
      </c>
    </row>
    <row r="9" ht="16.5" spans="1:6">
      <c r="A9" s="41" t="str">
        <f>"880603"</f>
        <v>880603</v>
      </c>
      <c r="B9" s="41" t="s">
        <v>29</v>
      </c>
      <c r="C9" s="41" t="s">
        <v>30</v>
      </c>
      <c r="D9" s="41" t="str">
        <f>"880502"</f>
        <v>880502</v>
      </c>
      <c r="E9" s="41" t="s">
        <v>31</v>
      </c>
      <c r="F9" s="41" t="s">
        <v>32</v>
      </c>
    </row>
    <row r="10" ht="16.5" spans="1:6">
      <c r="A10" s="41" t="str">
        <f>"880423"</f>
        <v>880423</v>
      </c>
      <c r="B10" s="41" t="s">
        <v>33</v>
      </c>
      <c r="C10" s="41" t="s">
        <v>34</v>
      </c>
      <c r="D10" s="41" t="str">
        <f>"880482"</f>
        <v>880482</v>
      </c>
      <c r="E10" s="41" t="s">
        <v>35</v>
      </c>
      <c r="F10" s="41" t="s">
        <v>36</v>
      </c>
    </row>
    <row r="11" ht="16.5" spans="1:6">
      <c r="A11" s="41" t="str">
        <f>"880890"</f>
        <v>880890</v>
      </c>
      <c r="B11" s="41" t="s">
        <v>37</v>
      </c>
      <c r="C11" s="41" t="s">
        <v>38</v>
      </c>
      <c r="D11" s="41" t="str">
        <f>"880452"</f>
        <v>880452</v>
      </c>
      <c r="E11" s="41" t="s">
        <v>39</v>
      </c>
      <c r="F11" s="41" t="s">
        <v>40</v>
      </c>
    </row>
    <row r="12" ht="16.5" spans="1:6">
      <c r="A12" s="41" t="str">
        <f>"399359"</f>
        <v>399359</v>
      </c>
      <c r="B12" s="41" t="s">
        <v>41</v>
      </c>
      <c r="C12" s="41" t="s">
        <v>42</v>
      </c>
      <c r="D12" s="41" t="str">
        <f>"880217"</f>
        <v>880217</v>
      </c>
      <c r="E12" s="41" t="s">
        <v>43</v>
      </c>
      <c r="F12" s="41" t="s">
        <v>44</v>
      </c>
    </row>
    <row r="13" ht="16.5" spans="1:6">
      <c r="A13" s="34"/>
      <c r="B13" s="34"/>
      <c r="C13" s="34"/>
      <c r="D13" s="41" t="str">
        <f>"880227"</f>
        <v>880227</v>
      </c>
      <c r="E13" s="41" t="s">
        <v>45</v>
      </c>
      <c r="F13" s="41" t="s">
        <v>46</v>
      </c>
    </row>
    <row r="14" ht="16.5" spans="1:6">
      <c r="A14" s="31"/>
      <c r="B14" s="31"/>
      <c r="C14" s="31"/>
      <c r="D14" s="41" t="str">
        <f>"880723"</f>
        <v>880723</v>
      </c>
      <c r="E14" s="41" t="s">
        <v>47</v>
      </c>
      <c r="F14" s="41" t="s">
        <v>48</v>
      </c>
    </row>
    <row r="15" ht="16.5" spans="1:6">
      <c r="A15" s="31"/>
      <c r="B15" s="31"/>
      <c r="C15" s="31"/>
      <c r="D15" s="41" t="str">
        <f>"880896"</f>
        <v>880896</v>
      </c>
      <c r="E15" s="41" t="s">
        <v>49</v>
      </c>
      <c r="F15" s="41" t="s">
        <v>50</v>
      </c>
    </row>
    <row r="16" ht="16.5" spans="1:6">
      <c r="A16" s="31"/>
      <c r="B16" s="31"/>
      <c r="C16" s="31"/>
      <c r="D16" s="41" t="str">
        <f>"880455"</f>
        <v>880455</v>
      </c>
      <c r="E16" s="41" t="s">
        <v>51</v>
      </c>
      <c r="F16" s="41" t="s">
        <v>52</v>
      </c>
    </row>
    <row r="17" ht="16.5" spans="1:6">
      <c r="A17" s="31"/>
      <c r="B17" s="31"/>
      <c r="C17" s="31"/>
      <c r="D17" s="41" t="str">
        <f>"880214"</f>
        <v>880214</v>
      </c>
      <c r="E17" s="41" t="s">
        <v>53</v>
      </c>
      <c r="F17" s="41" t="s">
        <v>54</v>
      </c>
    </row>
    <row r="18" ht="16.5" spans="1:6">
      <c r="A18" s="31"/>
      <c r="B18" s="31"/>
      <c r="C18" s="31"/>
      <c r="D18" s="41" t="str">
        <f>"880454"</f>
        <v>880454</v>
      </c>
      <c r="E18" s="41" t="s">
        <v>55</v>
      </c>
      <c r="F18" s="41" t="s">
        <v>56</v>
      </c>
    </row>
    <row r="19" ht="16.5" spans="1:6">
      <c r="A19" s="31"/>
      <c r="B19" s="31"/>
      <c r="C19" s="31"/>
      <c r="D19" s="41" t="str">
        <f>"000003"</f>
        <v>000003</v>
      </c>
      <c r="E19" s="41" t="s">
        <v>57</v>
      </c>
      <c r="F19" s="41" t="s">
        <v>58</v>
      </c>
    </row>
    <row r="20" ht="16.5" spans="1:6">
      <c r="A20" s="31"/>
      <c r="B20" s="31"/>
      <c r="C20" s="31"/>
      <c r="D20" s="41" t="str">
        <f>"880756"</f>
        <v>880756</v>
      </c>
      <c r="E20" s="41" t="s">
        <v>59</v>
      </c>
      <c r="F20" s="41" t="s">
        <v>60</v>
      </c>
    </row>
    <row r="21" ht="16.5" spans="1:6">
      <c r="A21" s="31"/>
      <c r="B21" s="31"/>
      <c r="C21" s="31"/>
      <c r="D21" s="41" t="str">
        <f>"399374"</f>
        <v>399374</v>
      </c>
      <c r="E21" s="41" t="s">
        <v>61</v>
      </c>
      <c r="F21" s="41" t="s">
        <v>42</v>
      </c>
    </row>
    <row r="22" ht="16.5" spans="1:6">
      <c r="A22" s="31"/>
      <c r="B22" s="31"/>
      <c r="C22" s="31"/>
      <c r="D22" s="41" t="str">
        <f>"399348"</f>
        <v>399348</v>
      </c>
      <c r="E22" s="41" t="s">
        <v>62</v>
      </c>
      <c r="F22" s="41" t="s">
        <v>42</v>
      </c>
    </row>
    <row r="23" ht="16.5" spans="1:6">
      <c r="A23" s="31"/>
      <c r="B23" s="31"/>
      <c r="C23" s="31"/>
      <c r="D23" s="41" t="str">
        <f>"399324"</f>
        <v>399324</v>
      </c>
      <c r="E23" s="41" t="s">
        <v>63</v>
      </c>
      <c r="F23" s="41" t="s">
        <v>42</v>
      </c>
    </row>
    <row r="24" ht="16.5" spans="1:6">
      <c r="A24" s="31"/>
      <c r="B24" s="31"/>
      <c r="C24" s="31"/>
      <c r="D24" s="41" t="str">
        <f>"399322"</f>
        <v>399322</v>
      </c>
      <c r="E24" s="41" t="s">
        <v>64</v>
      </c>
      <c r="F24" s="41" t="s">
        <v>42</v>
      </c>
    </row>
    <row r="25" ht="16.5" spans="1:6">
      <c r="A25" s="31"/>
      <c r="B25" s="31"/>
      <c r="C25" s="31"/>
      <c r="D25" s="41" t="str">
        <f>"399321"</f>
        <v>399321</v>
      </c>
      <c r="E25" s="41" t="s">
        <v>65</v>
      </c>
      <c r="F25" s="41" t="s">
        <v>42</v>
      </c>
    </row>
    <row r="26" ht="16.5" spans="1:6">
      <c r="A26" s="31"/>
      <c r="B26" s="31"/>
      <c r="C26" s="31"/>
      <c r="D26" s="41" t="str">
        <f>"399295"</f>
        <v>399295</v>
      </c>
      <c r="E26" s="41" t="s">
        <v>66</v>
      </c>
      <c r="F26" s="41" t="s">
        <v>42</v>
      </c>
    </row>
    <row r="27" ht="16.5" spans="1:6">
      <c r="A27" s="31"/>
      <c r="B27" s="31"/>
      <c r="C27" s="31"/>
      <c r="D27" s="41" t="str">
        <f>"880677"</f>
        <v>880677</v>
      </c>
      <c r="E27" s="41" t="s">
        <v>67</v>
      </c>
      <c r="F27" s="41" t="s">
        <v>42</v>
      </c>
    </row>
    <row r="28" ht="16.5" spans="1:6">
      <c r="A28" s="31"/>
      <c r="B28" s="31"/>
      <c r="C28" s="31"/>
      <c r="D28" s="41" t="str">
        <f>"000011"</f>
        <v>000011</v>
      </c>
      <c r="E28" s="41" t="s">
        <v>68</v>
      </c>
      <c r="F28" s="41" t="s">
        <v>42</v>
      </c>
    </row>
    <row r="29" ht="16.5" spans="1:6">
      <c r="A29" s="31"/>
      <c r="B29" s="31"/>
      <c r="C29" s="31"/>
      <c r="D29" s="41" t="str">
        <f>"999997"</f>
        <v>999997</v>
      </c>
      <c r="E29" s="41" t="s">
        <v>57</v>
      </c>
      <c r="F29" s="41" t="s">
        <v>42</v>
      </c>
    </row>
    <row r="30" ht="16.5" spans="1:6">
      <c r="A30" s="31"/>
      <c r="B30" s="31"/>
      <c r="C30" s="31"/>
      <c r="D30" s="41" t="str">
        <f>"399750"</f>
        <v>399750</v>
      </c>
      <c r="E30" s="41" t="s">
        <v>69</v>
      </c>
      <c r="F30" s="41" t="s">
        <v>42</v>
      </c>
    </row>
    <row r="31" ht="16.5" spans="1:6">
      <c r="A31" s="31"/>
      <c r="B31" s="31"/>
      <c r="C31" s="31"/>
      <c r="D31" s="41" t="str">
        <f>"399391"</f>
        <v>399391</v>
      </c>
      <c r="E31" s="41" t="s">
        <v>70</v>
      </c>
      <c r="F31" s="41" t="s">
        <v>42</v>
      </c>
    </row>
    <row r="32" ht="16.5" spans="1:6">
      <c r="A32" s="31"/>
      <c r="B32" s="31"/>
      <c r="C32" s="31"/>
      <c r="D32" s="41" t="str">
        <f>"399375"</f>
        <v>399375</v>
      </c>
      <c r="E32" s="41" t="s">
        <v>71</v>
      </c>
      <c r="F32" s="41" t="s">
        <v>42</v>
      </c>
    </row>
    <row r="33" ht="16.5" spans="1:6">
      <c r="A33" s="31"/>
      <c r="B33" s="31"/>
      <c r="C33" s="31"/>
      <c r="D33" s="34"/>
      <c r="E33" s="34"/>
      <c r="F33" s="34"/>
    </row>
    <row r="34" ht="16.5" spans="1:6">
      <c r="A34" s="31"/>
      <c r="B34" s="31"/>
      <c r="C34" s="31"/>
      <c r="D34" s="34"/>
      <c r="E34" s="34"/>
      <c r="F34" s="34"/>
    </row>
    <row r="35" ht="16.5" spans="1:6">
      <c r="A35" s="31"/>
      <c r="B35" s="31"/>
      <c r="C35" s="31"/>
      <c r="D35" s="34"/>
      <c r="E35" s="34"/>
      <c r="F35" s="34"/>
    </row>
    <row r="36" ht="16.5" spans="1:6">
      <c r="A36" s="31"/>
      <c r="B36" s="31"/>
      <c r="C36" s="31"/>
      <c r="D36" s="34"/>
      <c r="E36" s="34"/>
      <c r="F36" s="34"/>
    </row>
    <row r="37" ht="16.5" spans="1:6">
      <c r="A37" s="31"/>
      <c r="B37" s="31"/>
      <c r="C37" s="31"/>
      <c r="D37" s="34"/>
      <c r="E37" s="34"/>
      <c r="F37" s="34"/>
    </row>
    <row r="38" ht="16.5" spans="1:6">
      <c r="A38" s="31"/>
      <c r="B38" s="31"/>
      <c r="C38" s="31"/>
      <c r="D38" s="34"/>
      <c r="E38" s="34"/>
      <c r="F38" s="34"/>
    </row>
    <row r="39" ht="16.5" spans="1:6">
      <c r="A39" s="31"/>
      <c r="B39" s="31"/>
      <c r="C39" s="31"/>
      <c r="D39" s="34"/>
      <c r="E39" s="34"/>
      <c r="F39" s="34"/>
    </row>
    <row r="40" ht="16.5" spans="1:6">
      <c r="A40" s="31"/>
      <c r="B40" s="31"/>
      <c r="C40" s="31"/>
      <c r="D40" s="34"/>
      <c r="E40" s="34"/>
      <c r="F40" s="34"/>
    </row>
    <row r="41" ht="16.5" spans="1:6">
      <c r="A41" s="31"/>
      <c r="B41" s="31"/>
      <c r="C41" s="31"/>
      <c r="D41" s="34"/>
      <c r="E41" s="34"/>
      <c r="F41" s="34"/>
    </row>
    <row r="42" ht="16.5" spans="1:6">
      <c r="A42" s="31"/>
      <c r="B42" s="31"/>
      <c r="C42" s="31"/>
      <c r="D42" s="34"/>
      <c r="E42" s="34"/>
      <c r="F42" s="34"/>
    </row>
    <row r="43" ht="16.5" spans="1:6">
      <c r="A43" s="31"/>
      <c r="B43" s="31"/>
      <c r="C43" s="31"/>
      <c r="D43" s="31"/>
      <c r="E43" s="31"/>
      <c r="F43" s="31"/>
    </row>
    <row r="44" ht="16.5" spans="1:6">
      <c r="A44" s="31"/>
      <c r="B44" s="31"/>
      <c r="C44" s="31"/>
      <c r="D44" s="31"/>
      <c r="E44" s="31"/>
      <c r="F44" s="31"/>
    </row>
    <row r="45" ht="16.5" spans="1:6">
      <c r="A45" s="31"/>
      <c r="B45" s="31"/>
      <c r="C45" s="31"/>
      <c r="D45" s="31"/>
      <c r="E45" s="31"/>
      <c r="F45" s="31"/>
    </row>
    <row r="46" ht="16.5" spans="1:6">
      <c r="A46" s="31"/>
      <c r="B46" s="31"/>
      <c r="C46" s="31"/>
      <c r="D46" s="31"/>
      <c r="E46" s="31"/>
      <c r="F46" s="31"/>
    </row>
    <row r="47" ht="16.5" spans="1:6">
      <c r="A47" s="31"/>
      <c r="B47" s="31"/>
      <c r="C47" s="31"/>
      <c r="D47" s="31"/>
      <c r="E47" s="31"/>
      <c r="F47" s="31"/>
    </row>
    <row r="48" ht="16.5" spans="1:6">
      <c r="A48" s="31"/>
      <c r="B48" s="31"/>
      <c r="C48" s="31"/>
      <c r="D48" s="34"/>
      <c r="E48" s="34"/>
      <c r="F48" s="34"/>
    </row>
    <row r="49" ht="16.5" spans="1:6">
      <c r="A49" s="31"/>
      <c r="B49" s="31"/>
      <c r="C49" s="31"/>
      <c r="D49" s="34"/>
      <c r="E49" s="34"/>
      <c r="F49" s="34"/>
    </row>
    <row r="50" ht="16.5" spans="1:6">
      <c r="A50" s="31"/>
      <c r="B50" s="31"/>
      <c r="C50" s="31"/>
      <c r="D50" s="34"/>
      <c r="E50" s="34"/>
      <c r="F50" s="34"/>
    </row>
    <row r="51" ht="16.5" spans="1:6">
      <c r="A51" s="31"/>
      <c r="B51" s="31"/>
      <c r="C51" s="31"/>
      <c r="D51" s="34"/>
      <c r="E51" s="34"/>
      <c r="F51" s="34"/>
    </row>
    <row r="52" ht="16.5" spans="1:6">
      <c r="A52" s="31"/>
      <c r="B52" s="31"/>
      <c r="C52" s="31"/>
      <c r="D52" s="34"/>
      <c r="E52" s="34"/>
      <c r="F52" s="34"/>
    </row>
    <row r="53" ht="16.5" spans="1:6">
      <c r="A53" s="31"/>
      <c r="B53" s="31"/>
      <c r="C53" s="31"/>
      <c r="D53" s="34"/>
      <c r="E53" s="34"/>
      <c r="F53" s="34"/>
    </row>
    <row r="54" ht="16.5" spans="1:6">
      <c r="A54" s="31"/>
      <c r="B54" s="31"/>
      <c r="C54" s="31"/>
      <c r="D54" s="34"/>
      <c r="E54" s="34"/>
      <c r="F54" s="34"/>
    </row>
    <row r="55" ht="16.5" spans="1:6">
      <c r="A55" s="31"/>
      <c r="B55" s="31"/>
      <c r="C55" s="31"/>
      <c r="D55" s="34"/>
      <c r="E55" s="34"/>
      <c r="F55" s="34"/>
    </row>
    <row r="56" ht="16.5" spans="1:6">
      <c r="A56" s="31"/>
      <c r="B56" s="31"/>
      <c r="C56" s="31"/>
      <c r="D56" s="34"/>
      <c r="E56" s="34"/>
      <c r="F56" s="34"/>
    </row>
    <row r="57" ht="16.5" spans="1:6">
      <c r="A57" s="31"/>
      <c r="B57" s="31"/>
      <c r="C57" s="31"/>
      <c r="D57" s="34"/>
      <c r="E57" s="34"/>
      <c r="F57" s="34"/>
    </row>
    <row r="58" ht="16.5" spans="1:6">
      <c r="A58" s="31"/>
      <c r="B58" s="31"/>
      <c r="C58" s="31"/>
      <c r="D58" s="34"/>
      <c r="E58" s="34"/>
      <c r="F58" s="34"/>
    </row>
    <row r="59" ht="16.5" spans="1:6">
      <c r="A59" s="31"/>
      <c r="B59" s="31"/>
      <c r="C59" s="31"/>
      <c r="D59" s="34"/>
      <c r="E59" s="34"/>
      <c r="F59" s="34"/>
    </row>
    <row r="60" ht="16.5" spans="1:6">
      <c r="A60" s="31"/>
      <c r="B60" s="31"/>
      <c r="C60" s="31"/>
      <c r="D60" s="34"/>
      <c r="E60" s="34"/>
      <c r="F60" s="34"/>
    </row>
    <row r="61" ht="16.5" spans="1:6">
      <c r="A61" s="31"/>
      <c r="B61" s="31"/>
      <c r="C61" s="31"/>
      <c r="D61" s="31"/>
      <c r="E61" s="31"/>
      <c r="F61" s="31"/>
    </row>
    <row r="62" ht="16.5" spans="1:6">
      <c r="A62" s="31"/>
      <c r="B62" s="31"/>
      <c r="C62" s="31"/>
      <c r="D62" s="31"/>
      <c r="E62" s="31"/>
      <c r="F62" s="31"/>
    </row>
    <row r="63" ht="16.5" spans="1:6">
      <c r="A63" s="31"/>
      <c r="B63" s="31"/>
      <c r="C63" s="31"/>
      <c r="D63" s="31"/>
      <c r="E63" s="31"/>
      <c r="F63" s="31"/>
    </row>
    <row r="64" ht="16.5" spans="1:6">
      <c r="A64" s="31"/>
      <c r="B64" s="31"/>
      <c r="C64" s="31"/>
      <c r="D64" s="31"/>
      <c r="E64" s="31"/>
      <c r="F64" s="31"/>
    </row>
    <row r="65" ht="16.5" spans="1:6">
      <c r="A65" s="31"/>
      <c r="B65" s="31"/>
      <c r="C65" s="31"/>
      <c r="D65" s="31"/>
      <c r="E65" s="31"/>
      <c r="F65" s="31"/>
    </row>
    <row r="66" ht="16.5" spans="1:6">
      <c r="A66" s="31"/>
      <c r="B66" s="31"/>
      <c r="C66" s="31"/>
      <c r="D66" s="31"/>
      <c r="E66" s="31"/>
      <c r="F66" s="31"/>
    </row>
    <row r="67" ht="16.5" spans="1:6">
      <c r="A67" s="31"/>
      <c r="B67" s="31"/>
      <c r="C67" s="31"/>
      <c r="D67" s="31"/>
      <c r="E67" s="31"/>
      <c r="F67" s="31"/>
    </row>
    <row r="68" ht="16.5" spans="1:6">
      <c r="A68" s="31"/>
      <c r="B68" s="31"/>
      <c r="C68" s="31"/>
      <c r="D68" s="31"/>
      <c r="E68" s="31"/>
      <c r="F68" s="31"/>
    </row>
    <row r="69" ht="16.5" spans="1:6">
      <c r="A69" s="31"/>
      <c r="B69" s="31"/>
      <c r="C69" s="31"/>
      <c r="D69" s="31"/>
      <c r="E69" s="31"/>
      <c r="F69" s="31"/>
    </row>
    <row r="70" ht="16.5" spans="1:6">
      <c r="A70" s="31"/>
      <c r="B70" s="31"/>
      <c r="C70" s="31"/>
      <c r="D70" s="31"/>
      <c r="E70" s="31"/>
      <c r="F70" s="31"/>
    </row>
    <row r="71" ht="16.5" spans="1:6">
      <c r="A71" s="31"/>
      <c r="B71" s="31"/>
      <c r="C71" s="31"/>
      <c r="D71" s="31"/>
      <c r="E71" s="31"/>
      <c r="F71" s="31"/>
    </row>
    <row r="72" ht="16.5" spans="1:6">
      <c r="A72" s="31"/>
      <c r="B72" s="31"/>
      <c r="C72" s="31"/>
      <c r="D72" s="31"/>
      <c r="E72" s="31"/>
      <c r="F72" s="31"/>
    </row>
    <row r="73" ht="16.5" spans="1:6">
      <c r="A73" s="31"/>
      <c r="B73" s="31"/>
      <c r="C73" s="31"/>
      <c r="D73" s="31"/>
      <c r="E73" s="31"/>
      <c r="F73" s="31"/>
    </row>
    <row r="74" ht="16.5" spans="1:6">
      <c r="A74" s="31"/>
      <c r="B74" s="31"/>
      <c r="C74" s="31"/>
      <c r="D74" s="31"/>
      <c r="E74" s="31"/>
      <c r="F74" s="31"/>
    </row>
    <row r="75" ht="16.5" spans="1:6">
      <c r="A75" s="31"/>
      <c r="B75" s="31"/>
      <c r="C75" s="31"/>
      <c r="D75" s="31"/>
      <c r="E75" s="31"/>
      <c r="F75" s="31"/>
    </row>
    <row r="76" ht="16.5" spans="1:6">
      <c r="A76" s="31"/>
      <c r="B76" s="31"/>
      <c r="C76" s="31"/>
      <c r="D76" s="31"/>
      <c r="E76" s="31"/>
      <c r="F76" s="31"/>
    </row>
    <row r="77" ht="16.5" spans="1:6">
      <c r="A77" s="31"/>
      <c r="B77" s="31"/>
      <c r="C77" s="31"/>
      <c r="D77" s="31"/>
      <c r="E77" s="31"/>
      <c r="F77" s="31"/>
    </row>
    <row r="78" ht="16.5" spans="1:6">
      <c r="A78" s="31"/>
      <c r="B78" s="31"/>
      <c r="C78" s="31"/>
      <c r="D78" s="31"/>
      <c r="E78" s="31"/>
      <c r="F78" s="31"/>
    </row>
    <row r="79" ht="16.5" spans="1:6">
      <c r="A79" s="31"/>
      <c r="B79" s="31"/>
      <c r="C79" s="31"/>
      <c r="D79" s="31"/>
      <c r="E79" s="31"/>
      <c r="F79" s="31"/>
    </row>
    <row r="80" ht="16.5" spans="1:6">
      <c r="A80" s="31"/>
      <c r="B80" s="31"/>
      <c r="C80" s="31"/>
      <c r="D80" s="31"/>
      <c r="E80" s="31"/>
      <c r="F80" s="31"/>
    </row>
    <row r="81" ht="16.5" spans="1:6">
      <c r="A81" s="31"/>
      <c r="B81" s="31"/>
      <c r="C81" s="31"/>
      <c r="D81" s="31"/>
      <c r="E81" s="31"/>
      <c r="F81" s="31"/>
    </row>
    <row r="82" ht="16.5" spans="1:6">
      <c r="A82" s="31"/>
      <c r="B82" s="31"/>
      <c r="C82" s="31"/>
      <c r="D82" s="31"/>
      <c r="E82" s="31"/>
      <c r="F82" s="31"/>
    </row>
    <row r="83" ht="16.5" spans="1:6">
      <c r="A83" s="31"/>
      <c r="B83" s="31"/>
      <c r="C83" s="31"/>
      <c r="D83" s="31"/>
      <c r="E83" s="31"/>
      <c r="F83" s="31"/>
    </row>
    <row r="84" ht="16.5" spans="1:6">
      <c r="A84" s="31"/>
      <c r="B84" s="31"/>
      <c r="C84" s="31"/>
      <c r="D84" s="31"/>
      <c r="E84" s="31"/>
      <c r="F84" s="31"/>
    </row>
    <row r="85" ht="16.5" spans="1:6">
      <c r="A85" s="31"/>
      <c r="B85" s="31"/>
      <c r="C85" s="31"/>
      <c r="D85" s="31"/>
      <c r="E85" s="31"/>
      <c r="F85" s="31"/>
    </row>
    <row r="86" ht="16.5" spans="1:6">
      <c r="A86" s="31"/>
      <c r="B86" s="31"/>
      <c r="C86" s="31"/>
      <c r="D86" s="31"/>
      <c r="E86" s="31"/>
      <c r="F86" s="31"/>
    </row>
    <row r="87" ht="16.5" spans="1:6">
      <c r="A87" s="31"/>
      <c r="B87" s="31"/>
      <c r="C87" s="31"/>
      <c r="D87" s="31"/>
      <c r="E87" s="31"/>
      <c r="F87" s="31"/>
    </row>
    <row r="88" ht="16.5" spans="1:6">
      <c r="A88" s="31"/>
      <c r="B88" s="31"/>
      <c r="C88" s="31"/>
      <c r="D88" s="31"/>
      <c r="E88" s="31"/>
      <c r="F88" s="31"/>
    </row>
    <row r="89" ht="16.5" spans="1:6">
      <c r="A89" s="31"/>
      <c r="B89" s="31"/>
      <c r="C89" s="31"/>
      <c r="D89" s="31"/>
      <c r="E89" s="31"/>
      <c r="F89" s="31"/>
    </row>
    <row r="90" ht="16.5" spans="1:6">
      <c r="A90" s="31"/>
      <c r="B90" s="31"/>
      <c r="C90" s="31"/>
      <c r="D90" s="31"/>
      <c r="E90" s="31"/>
      <c r="F90" s="31"/>
    </row>
    <row r="91" ht="16.5" spans="1:6">
      <c r="A91" s="31"/>
      <c r="B91" s="31"/>
      <c r="C91" s="31"/>
      <c r="D91" s="31"/>
      <c r="E91" s="31"/>
      <c r="F91" s="31"/>
    </row>
    <row r="92" ht="16.5" spans="1:6">
      <c r="A92" s="31"/>
      <c r="B92" s="31"/>
      <c r="C92" s="31"/>
      <c r="D92" s="31"/>
      <c r="E92" s="31"/>
      <c r="F92" s="31"/>
    </row>
    <row r="93" ht="16.5" spans="1:6">
      <c r="A93" s="31"/>
      <c r="B93" s="31"/>
      <c r="C93" s="31"/>
      <c r="D93" s="31"/>
      <c r="E93" s="31"/>
      <c r="F93" s="31"/>
    </row>
    <row r="94" ht="16.5" spans="1:6">
      <c r="A94" s="31"/>
      <c r="B94" s="31"/>
      <c r="C94" s="31"/>
      <c r="D94" s="31"/>
      <c r="E94" s="31"/>
      <c r="F94" s="31"/>
    </row>
    <row r="95" ht="16.5" spans="1:6">
      <c r="A95" s="31"/>
      <c r="B95" s="31"/>
      <c r="C95" s="31"/>
      <c r="D95" s="31"/>
      <c r="E95" s="31"/>
      <c r="F95" s="31"/>
    </row>
    <row r="96" ht="16.5" spans="1:6">
      <c r="A96" s="31"/>
      <c r="B96" s="31"/>
      <c r="C96" s="31"/>
      <c r="D96" s="31"/>
      <c r="E96" s="31"/>
      <c r="F96" s="31"/>
    </row>
    <row r="97" ht="16.5" spans="1:6">
      <c r="A97" s="31"/>
      <c r="B97" s="31"/>
      <c r="C97" s="31"/>
      <c r="D97" s="31"/>
      <c r="E97" s="31"/>
      <c r="F97" s="31"/>
    </row>
    <row r="98" ht="16.5" spans="1:6">
      <c r="A98" s="31"/>
      <c r="B98" s="31"/>
      <c r="C98" s="31"/>
      <c r="D98" s="31"/>
      <c r="E98" s="31"/>
      <c r="F98" s="31"/>
    </row>
    <row r="99" ht="16.5" spans="1:6">
      <c r="A99" s="31"/>
      <c r="B99" s="31"/>
      <c r="C99" s="31"/>
      <c r="D99" s="31"/>
      <c r="E99" s="31"/>
      <c r="F99" s="31"/>
    </row>
    <row r="100" ht="16.5" spans="1:6">
      <c r="A100" s="31"/>
      <c r="B100" s="31"/>
      <c r="C100" s="31"/>
      <c r="D100" s="31"/>
      <c r="E100" s="31"/>
      <c r="F100" s="31"/>
    </row>
    <row r="101" ht="16.5" spans="1:6">
      <c r="A101" s="31"/>
      <c r="B101" s="31"/>
      <c r="C101" s="31"/>
      <c r="D101" s="31"/>
      <c r="E101" s="31"/>
      <c r="F101" s="31"/>
    </row>
    <row r="102" ht="16.5" spans="1:6">
      <c r="A102" s="31"/>
      <c r="B102" s="31"/>
      <c r="C102" s="31"/>
      <c r="D102" s="31"/>
      <c r="E102" s="31"/>
      <c r="F102" s="31"/>
    </row>
    <row r="103" ht="16.5" spans="1:6">
      <c r="A103" s="31"/>
      <c r="B103" s="31"/>
      <c r="C103" s="31"/>
      <c r="D103" s="31"/>
      <c r="E103" s="31"/>
      <c r="F103" s="31"/>
    </row>
    <row r="104" ht="16.5" spans="1:6">
      <c r="A104" s="31"/>
      <c r="B104" s="31"/>
      <c r="C104" s="31"/>
      <c r="D104" s="31"/>
      <c r="E104" s="31"/>
      <c r="F104" s="31"/>
    </row>
    <row r="105" ht="16.5" spans="1:6">
      <c r="A105" s="31"/>
      <c r="B105" s="31"/>
      <c r="C105" s="31"/>
      <c r="D105" s="31"/>
      <c r="E105" s="31"/>
      <c r="F105" s="31"/>
    </row>
    <row r="106" ht="16.5" spans="1:6">
      <c r="A106" s="31"/>
      <c r="B106" s="31"/>
      <c r="C106" s="31"/>
      <c r="D106" s="31"/>
      <c r="E106" s="31"/>
      <c r="F106" s="31"/>
    </row>
    <row r="107" ht="16.5" spans="1:6">
      <c r="A107" s="31"/>
      <c r="B107" s="31"/>
      <c r="C107" s="31"/>
      <c r="D107" s="31"/>
      <c r="E107" s="31"/>
      <c r="F107" s="31"/>
    </row>
    <row r="108" ht="16.5" spans="1:6">
      <c r="A108" s="31"/>
      <c r="B108" s="31"/>
      <c r="C108" s="31"/>
      <c r="D108" s="31"/>
      <c r="E108" s="31"/>
      <c r="F108" s="31"/>
    </row>
    <row r="109" ht="16.5" spans="1:6">
      <c r="A109" s="31"/>
      <c r="B109" s="31"/>
      <c r="C109" s="31"/>
      <c r="D109" s="31"/>
      <c r="E109" s="31"/>
      <c r="F109" s="31"/>
    </row>
    <row r="110" ht="16.5" spans="1:6">
      <c r="A110" s="31"/>
      <c r="B110" s="31"/>
      <c r="C110" s="31"/>
      <c r="D110" s="31"/>
      <c r="E110" s="31"/>
      <c r="F110" s="31"/>
    </row>
    <row r="111" ht="16.5" spans="1:6">
      <c r="A111" s="31"/>
      <c r="B111" s="31"/>
      <c r="C111" s="31"/>
      <c r="D111" s="31"/>
      <c r="E111" s="31"/>
      <c r="F111" s="31"/>
    </row>
    <row r="112" ht="16.5" spans="1:6">
      <c r="A112" s="31"/>
      <c r="B112" s="31"/>
      <c r="C112" s="31"/>
      <c r="D112" s="31"/>
      <c r="E112" s="31"/>
      <c r="F112" s="31"/>
    </row>
    <row r="113" ht="16.5" spans="1:6">
      <c r="A113" s="31"/>
      <c r="B113" s="31"/>
      <c r="C113" s="31"/>
      <c r="D113" s="31"/>
      <c r="E113" s="31"/>
      <c r="F113" s="31"/>
    </row>
    <row r="114" ht="16.5" spans="1:6">
      <c r="A114" s="31"/>
      <c r="B114" s="31"/>
      <c r="C114" s="31"/>
      <c r="D114" s="31"/>
      <c r="E114" s="31"/>
      <c r="F114" s="31"/>
    </row>
    <row r="115" ht="16.5" spans="1:6">
      <c r="A115" s="31"/>
      <c r="B115" s="31"/>
      <c r="C115" s="31"/>
      <c r="D115" s="31"/>
      <c r="E115" s="31"/>
      <c r="F115" s="31"/>
    </row>
    <row r="116" ht="16.5" spans="1:6">
      <c r="A116" s="31"/>
      <c r="B116" s="31"/>
      <c r="C116" s="31"/>
      <c r="D116" s="31"/>
      <c r="E116" s="31"/>
      <c r="F116" s="31"/>
    </row>
    <row r="117" ht="16.5" spans="1:6">
      <c r="A117" s="31"/>
      <c r="B117" s="31"/>
      <c r="C117" s="31"/>
      <c r="D117" s="31"/>
      <c r="E117" s="31"/>
      <c r="F117" s="31"/>
    </row>
    <row r="118" ht="16.5" spans="1:6">
      <c r="A118" s="31"/>
      <c r="B118" s="31"/>
      <c r="C118" s="31"/>
      <c r="D118" s="31"/>
      <c r="E118" s="31"/>
      <c r="F118" s="31"/>
    </row>
    <row r="119" ht="16.5" spans="1:6">
      <c r="A119" s="31"/>
      <c r="B119" s="31"/>
      <c r="C119" s="31"/>
      <c r="D119" s="31"/>
      <c r="E119" s="31"/>
      <c r="F119" s="31"/>
    </row>
    <row r="120" ht="16.5" spans="1:6">
      <c r="A120" s="31"/>
      <c r="B120" s="31"/>
      <c r="C120" s="31"/>
      <c r="D120" s="31"/>
      <c r="E120" s="31"/>
      <c r="F120" s="31"/>
    </row>
    <row r="121" ht="16.5" spans="1:6">
      <c r="A121" s="31"/>
      <c r="B121" s="31"/>
      <c r="C121" s="31"/>
      <c r="D121" s="31"/>
      <c r="E121" s="31"/>
      <c r="F121" s="31"/>
    </row>
    <row r="122" ht="16.5" spans="1:6">
      <c r="A122" s="31"/>
      <c r="B122" s="31"/>
      <c r="C122" s="31"/>
      <c r="D122" s="31"/>
      <c r="E122" s="31"/>
      <c r="F122" s="31"/>
    </row>
    <row r="123" ht="16.5" spans="1:6">
      <c r="A123" s="31"/>
      <c r="B123" s="31"/>
      <c r="C123" s="31"/>
      <c r="D123" s="31"/>
      <c r="E123" s="31"/>
      <c r="F123" s="31"/>
    </row>
    <row r="124" ht="16.5" spans="1:6">
      <c r="A124" s="31"/>
      <c r="B124" s="31"/>
      <c r="C124" s="31"/>
      <c r="D124" s="31"/>
      <c r="E124" s="31"/>
      <c r="F124" s="31"/>
    </row>
    <row r="125" ht="16.5" spans="1:6">
      <c r="A125" s="31"/>
      <c r="B125" s="31"/>
      <c r="C125" s="31"/>
      <c r="D125" s="31"/>
      <c r="E125" s="31"/>
      <c r="F125" s="31"/>
    </row>
    <row r="126" ht="16.5" spans="1:6">
      <c r="A126" s="31"/>
      <c r="B126" s="31"/>
      <c r="C126" s="31"/>
      <c r="D126" s="31"/>
      <c r="E126" s="31"/>
      <c r="F126" s="31"/>
    </row>
    <row r="127" ht="16.5" spans="1:6">
      <c r="A127" s="31"/>
      <c r="B127" s="31"/>
      <c r="C127" s="31"/>
      <c r="D127" s="31"/>
      <c r="E127" s="31"/>
      <c r="F127" s="31"/>
    </row>
    <row r="128" ht="16.5" spans="1:6">
      <c r="A128" s="31"/>
      <c r="B128" s="31"/>
      <c r="C128" s="31"/>
      <c r="D128" s="31"/>
      <c r="E128" s="31"/>
      <c r="F128" s="31"/>
    </row>
    <row r="129" ht="16.5" spans="1:6">
      <c r="A129" s="31"/>
      <c r="B129" s="31"/>
      <c r="C129" s="31"/>
      <c r="D129" s="31"/>
      <c r="E129" s="31"/>
      <c r="F129" s="31"/>
    </row>
    <row r="130" ht="16.5" spans="1:6">
      <c r="A130" s="31"/>
      <c r="B130" s="31"/>
      <c r="C130" s="31"/>
      <c r="D130" s="31"/>
      <c r="E130" s="31"/>
      <c r="F130" s="31"/>
    </row>
    <row r="131" ht="16.5" spans="1:6">
      <c r="A131" s="31"/>
      <c r="B131" s="31"/>
      <c r="C131" s="31"/>
      <c r="D131" s="31"/>
      <c r="E131" s="31"/>
      <c r="F131" s="31"/>
    </row>
    <row r="132" ht="16.5" spans="1:6">
      <c r="A132" s="31"/>
      <c r="B132" s="31"/>
      <c r="C132" s="31"/>
      <c r="D132" s="31"/>
      <c r="E132" s="31"/>
      <c r="F132" s="31"/>
    </row>
    <row r="133" ht="16.5" spans="1:6">
      <c r="A133" s="31"/>
      <c r="B133" s="31"/>
      <c r="C133" s="31"/>
      <c r="D133" s="31"/>
      <c r="E133" s="31"/>
      <c r="F133" s="31"/>
    </row>
    <row r="134" ht="16.5" spans="1:6">
      <c r="A134" s="31"/>
      <c r="B134" s="31"/>
      <c r="C134" s="31"/>
      <c r="D134" s="31"/>
      <c r="E134" s="31"/>
      <c r="F134" s="31"/>
    </row>
    <row r="135" ht="16.5" spans="1:6">
      <c r="A135" s="31"/>
      <c r="B135" s="31"/>
      <c r="C135" s="31"/>
      <c r="D135" s="31"/>
      <c r="E135" s="31"/>
      <c r="F135" s="31"/>
    </row>
    <row r="136" ht="16.5" spans="1:6">
      <c r="A136" s="31"/>
      <c r="B136" s="31"/>
      <c r="C136" s="31"/>
      <c r="D136" s="31"/>
      <c r="E136" s="31"/>
      <c r="F136" s="31"/>
    </row>
    <row r="137" ht="16.5" spans="1:6">
      <c r="A137" s="31"/>
      <c r="B137" s="31"/>
      <c r="C137" s="31"/>
      <c r="D137" s="31"/>
      <c r="E137" s="31"/>
      <c r="F137" s="31"/>
    </row>
    <row r="138" ht="16.5" spans="1:6">
      <c r="A138" s="31"/>
      <c r="B138" s="31"/>
      <c r="C138" s="31"/>
      <c r="D138" s="31"/>
      <c r="E138" s="31"/>
      <c r="F138" s="31"/>
    </row>
    <row r="139" ht="16.5" spans="1:6">
      <c r="A139" s="31"/>
      <c r="B139" s="31"/>
      <c r="C139" s="31"/>
      <c r="D139" s="31"/>
      <c r="E139" s="31"/>
      <c r="F139" s="31"/>
    </row>
    <row r="140" ht="16.5" spans="1:6">
      <c r="A140" s="31"/>
      <c r="B140" s="31"/>
      <c r="C140" s="31"/>
      <c r="D140" s="31"/>
      <c r="E140" s="31"/>
      <c r="F140" s="31"/>
    </row>
    <row r="141" ht="16.5" spans="1:6">
      <c r="A141" s="31"/>
      <c r="B141" s="31"/>
      <c r="C141" s="31"/>
      <c r="D141" s="31"/>
      <c r="E141" s="31"/>
      <c r="F141" s="31"/>
    </row>
    <row r="142" ht="16.5" spans="1:6">
      <c r="A142" s="31"/>
      <c r="B142" s="31"/>
      <c r="C142" s="31"/>
      <c r="D142" s="31"/>
      <c r="E142" s="31"/>
      <c r="F142" s="31"/>
    </row>
    <row r="143" ht="16.5" spans="1:6">
      <c r="A143" s="31"/>
      <c r="B143" s="31"/>
      <c r="C143" s="31"/>
      <c r="D143" s="31"/>
      <c r="E143" s="31"/>
      <c r="F143" s="31"/>
    </row>
    <row r="144" ht="16.5" spans="1:6">
      <c r="A144" s="31"/>
      <c r="B144" s="31"/>
      <c r="C144" s="31"/>
      <c r="D144" s="31"/>
      <c r="E144" s="31"/>
      <c r="F144" s="31"/>
    </row>
    <row r="145" ht="16.5" spans="1:6">
      <c r="A145" s="31"/>
      <c r="B145" s="31"/>
      <c r="C145" s="31"/>
      <c r="D145" s="31"/>
      <c r="E145" s="31"/>
      <c r="F145" s="31"/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07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" t="s">
        <v>73</v>
      </c>
      <c r="L1" s="1"/>
      <c r="M1" s="1"/>
      <c r="N1" s="1"/>
      <c r="O1" s="1"/>
      <c r="P1" s="1"/>
      <c r="Q1" s="1"/>
      <c r="R1" s="1"/>
    </row>
    <row r="2" ht="22.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16.5" spans="1:23">
      <c r="A3" s="18">
        <v>12</v>
      </c>
      <c r="B3" s="18" t="s">
        <v>92</v>
      </c>
      <c r="C3" s="18">
        <v>223.239</v>
      </c>
      <c r="D3" s="18">
        <v>225.484</v>
      </c>
      <c r="E3" s="18">
        <v>1</v>
      </c>
      <c r="F3" s="19">
        <v>0</v>
      </c>
      <c r="G3" s="19">
        <v>0</v>
      </c>
      <c r="H3" s="19">
        <v>1</v>
      </c>
      <c r="I3" s="19">
        <v>0.064</v>
      </c>
      <c r="J3" s="19">
        <v>1.059</v>
      </c>
      <c r="K3" s="22">
        <v>4</v>
      </c>
      <c r="L3" s="22">
        <v>0</v>
      </c>
      <c r="M3" s="22">
        <v>0</v>
      </c>
      <c r="N3" s="22">
        <v>1</v>
      </c>
      <c r="O3" s="22">
        <v>0</v>
      </c>
      <c r="P3" s="22">
        <v>-5.317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399693</v>
      </c>
      <c r="B4" s="18" t="s">
        <v>93</v>
      </c>
      <c r="C4" s="18">
        <v>3752.297</v>
      </c>
      <c r="D4" s="18">
        <v>4754.122</v>
      </c>
      <c r="E4" s="18">
        <v>1</v>
      </c>
      <c r="F4" s="19">
        <v>0</v>
      </c>
      <c r="G4" s="19">
        <v>0</v>
      </c>
      <c r="H4" s="19">
        <v>1</v>
      </c>
      <c r="I4" s="19">
        <v>0.153</v>
      </c>
      <c r="J4" s="19">
        <v>21.193</v>
      </c>
      <c r="K4" s="22">
        <v>4</v>
      </c>
      <c r="L4" s="22">
        <v>0</v>
      </c>
      <c r="M4" s="22">
        <v>0</v>
      </c>
      <c r="N4" s="22">
        <v>1</v>
      </c>
      <c r="O4" s="22">
        <v>0</v>
      </c>
      <c r="P4" s="22">
        <v>-5.574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20">
        <v>1</v>
      </c>
      <c r="B5" s="21" t="s">
        <v>94</v>
      </c>
      <c r="C5" s="21">
        <v>3142.014</v>
      </c>
      <c r="D5" s="21">
        <v>3485.023</v>
      </c>
      <c r="E5" s="21">
        <v>0</v>
      </c>
      <c r="F5" s="21">
        <v>0</v>
      </c>
      <c r="G5" s="21">
        <v>0</v>
      </c>
      <c r="H5" s="21">
        <v>1</v>
      </c>
      <c r="I5" s="19">
        <v>2.468</v>
      </c>
      <c r="J5" s="19">
        <v>12.067</v>
      </c>
      <c r="K5" s="22">
        <v>4</v>
      </c>
      <c r="L5" s="22">
        <v>1</v>
      </c>
      <c r="M5" s="22">
        <v>0</v>
      </c>
      <c r="N5" s="22">
        <v>1</v>
      </c>
      <c r="O5" s="22">
        <v>0</v>
      </c>
      <c r="P5" s="22">
        <v>-0.597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21">
        <v>2</v>
      </c>
      <c r="B6" s="21" t="s">
        <v>95</v>
      </c>
      <c r="C6" s="21">
        <v>3293.025</v>
      </c>
      <c r="D6" s="21">
        <v>3652.705</v>
      </c>
      <c r="E6" s="21">
        <v>0</v>
      </c>
      <c r="F6" s="21">
        <v>0</v>
      </c>
      <c r="G6" s="21">
        <v>0</v>
      </c>
      <c r="H6" s="21">
        <v>1</v>
      </c>
      <c r="I6" s="19">
        <v>2.475</v>
      </c>
      <c r="J6" s="19">
        <v>12.078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-6.154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1">
        <v>4</v>
      </c>
      <c r="B7" s="21" t="s">
        <v>96</v>
      </c>
      <c r="C7" s="21">
        <v>2685.592</v>
      </c>
      <c r="D7" s="21">
        <v>3002.71</v>
      </c>
      <c r="E7" s="21">
        <v>0</v>
      </c>
      <c r="F7" s="21">
        <v>0</v>
      </c>
      <c r="G7" s="21">
        <v>0</v>
      </c>
      <c r="H7" s="21">
        <v>1</v>
      </c>
      <c r="I7" s="19">
        <v>2.71</v>
      </c>
      <c r="J7" s="19">
        <v>12.985</v>
      </c>
      <c r="K7" s="22">
        <v>4</v>
      </c>
      <c r="L7" s="22">
        <v>1</v>
      </c>
      <c r="M7" s="22">
        <v>0</v>
      </c>
      <c r="N7" s="22">
        <v>0</v>
      </c>
      <c r="O7" s="22">
        <v>0</v>
      </c>
      <c r="P7" s="22">
        <v>-3.153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1">
        <v>5</v>
      </c>
      <c r="B8" s="21" t="s">
        <v>97</v>
      </c>
      <c r="C8" s="21">
        <v>2473.447</v>
      </c>
      <c r="D8" s="21">
        <v>2807.152</v>
      </c>
      <c r="E8" s="21">
        <v>0</v>
      </c>
      <c r="F8" s="21">
        <v>0</v>
      </c>
      <c r="G8" s="21">
        <v>0</v>
      </c>
      <c r="H8" s="21">
        <v>1</v>
      </c>
      <c r="I8" s="19">
        <v>1.416</v>
      </c>
      <c r="J8" s="19">
        <v>13.135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-17.676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1">
        <v>8</v>
      </c>
      <c r="B9" s="21" t="s">
        <v>98</v>
      </c>
      <c r="C9" s="21">
        <v>3038.799</v>
      </c>
      <c r="D9" s="21">
        <v>3444.472</v>
      </c>
      <c r="E9" s="21">
        <v>0</v>
      </c>
      <c r="F9" s="21">
        <v>0</v>
      </c>
      <c r="G9" s="21">
        <v>0</v>
      </c>
      <c r="H9" s="21">
        <v>1</v>
      </c>
      <c r="I9" s="19">
        <v>0.862</v>
      </c>
      <c r="J9" s="19">
        <v>12.538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-8.596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1">
        <v>9</v>
      </c>
      <c r="B10" s="21" t="s">
        <v>99</v>
      </c>
      <c r="C10" s="21">
        <v>5044.805</v>
      </c>
      <c r="D10" s="21">
        <v>5685.699</v>
      </c>
      <c r="E10" s="21">
        <v>0</v>
      </c>
      <c r="F10" s="21">
        <v>0</v>
      </c>
      <c r="G10" s="21">
        <v>0</v>
      </c>
      <c r="H10" s="21">
        <v>1</v>
      </c>
      <c r="I10" s="19">
        <v>1.652</v>
      </c>
      <c r="J10" s="19">
        <v>12.738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-1.483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21">
        <v>10</v>
      </c>
      <c r="B11" s="21" t="s">
        <v>100</v>
      </c>
      <c r="C11" s="21">
        <v>8032.314</v>
      </c>
      <c r="D11" s="21">
        <v>8861.002</v>
      </c>
      <c r="E11" s="21">
        <v>0</v>
      </c>
      <c r="F11" s="21">
        <v>0</v>
      </c>
      <c r="G11" s="21">
        <v>0</v>
      </c>
      <c r="H11" s="21">
        <v>1</v>
      </c>
      <c r="I11" s="19">
        <v>1.89</v>
      </c>
      <c r="J11" s="19">
        <v>11.066</v>
      </c>
      <c r="K11" s="22">
        <v>4</v>
      </c>
      <c r="L11" s="22">
        <v>0</v>
      </c>
      <c r="M11" s="22">
        <v>0</v>
      </c>
      <c r="N11" s="22">
        <v>1</v>
      </c>
      <c r="O11" s="22">
        <v>0</v>
      </c>
      <c r="P11" s="22">
        <v>-15.743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13</v>
      </c>
      <c r="B12" s="21" t="s">
        <v>101</v>
      </c>
      <c r="C12" s="21">
        <v>296.428</v>
      </c>
      <c r="D12" s="21">
        <v>298.849</v>
      </c>
      <c r="E12" s="21">
        <v>0</v>
      </c>
      <c r="F12" s="21">
        <v>0</v>
      </c>
      <c r="G12" s="21">
        <v>0</v>
      </c>
      <c r="H12" s="21">
        <v>1</v>
      </c>
      <c r="I12" s="19">
        <v>0.391</v>
      </c>
      <c r="J12" s="19">
        <v>1.198</v>
      </c>
      <c r="K12" s="22">
        <v>4</v>
      </c>
      <c r="L12" s="22">
        <v>2</v>
      </c>
      <c r="M12" s="22">
        <v>0</v>
      </c>
      <c r="N12" s="22">
        <v>1</v>
      </c>
      <c r="O12" s="22">
        <v>0</v>
      </c>
      <c r="P12" s="22">
        <v>-17.396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17</v>
      </c>
      <c r="B13" s="21" t="s">
        <v>102</v>
      </c>
      <c r="C13" s="21">
        <v>2655.141</v>
      </c>
      <c r="D13" s="21">
        <v>2945.15</v>
      </c>
      <c r="E13" s="21">
        <v>0</v>
      </c>
      <c r="F13" s="21">
        <v>0</v>
      </c>
      <c r="G13" s="21">
        <v>0</v>
      </c>
      <c r="H13" s="21">
        <v>1</v>
      </c>
      <c r="I13" s="19">
        <v>2.472</v>
      </c>
      <c r="J13" s="19">
        <v>12.076</v>
      </c>
      <c r="K13" s="22">
        <v>4</v>
      </c>
      <c r="L13" s="22">
        <v>2</v>
      </c>
      <c r="M13" s="22">
        <v>0</v>
      </c>
      <c r="N13" s="22">
        <v>1</v>
      </c>
      <c r="O13" s="22">
        <v>0</v>
      </c>
      <c r="P13" s="22">
        <v>-2.147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20</v>
      </c>
      <c r="B14" s="21" t="s">
        <v>103</v>
      </c>
      <c r="C14" s="21">
        <v>1125.661</v>
      </c>
      <c r="D14" s="21">
        <v>1342.735</v>
      </c>
      <c r="E14" s="21">
        <v>0</v>
      </c>
      <c r="F14" s="21">
        <v>0</v>
      </c>
      <c r="G14" s="21">
        <v>0</v>
      </c>
      <c r="H14" s="21">
        <v>1</v>
      </c>
      <c r="I14" s="19">
        <v>4.696</v>
      </c>
      <c r="J14" s="19">
        <v>20.103</v>
      </c>
      <c r="K14" s="22">
        <v>1</v>
      </c>
      <c r="L14" s="22">
        <v>0</v>
      </c>
      <c r="M14" s="22">
        <v>1</v>
      </c>
      <c r="N14" s="22">
        <v>-1</v>
      </c>
      <c r="O14" s="22">
        <v>0</v>
      </c>
      <c r="P14" s="22">
        <v>0.029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22</v>
      </c>
      <c r="B15" s="21" t="s">
        <v>104</v>
      </c>
      <c r="C15" s="21">
        <v>248.633</v>
      </c>
      <c r="D15" s="21">
        <v>250.496</v>
      </c>
      <c r="E15" s="21">
        <v>0</v>
      </c>
      <c r="F15" s="21">
        <v>0</v>
      </c>
      <c r="G15" s="21">
        <v>0</v>
      </c>
      <c r="H15" s="21">
        <v>1</v>
      </c>
      <c r="I15" s="19">
        <v>0.404</v>
      </c>
      <c r="J15" s="19">
        <v>1.144</v>
      </c>
      <c r="K15" s="22">
        <v>4</v>
      </c>
      <c r="L15" s="22">
        <v>1</v>
      </c>
      <c r="M15" s="22">
        <v>0</v>
      </c>
      <c r="N15" s="22">
        <v>0</v>
      </c>
      <c r="O15" s="22">
        <v>0</v>
      </c>
      <c r="P15" s="22">
        <v>-0.005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26</v>
      </c>
      <c r="B16" s="21" t="s">
        <v>105</v>
      </c>
      <c r="C16" s="21">
        <v>3431.192</v>
      </c>
      <c r="D16" s="21">
        <v>3889.669</v>
      </c>
      <c r="E16" s="21">
        <v>0</v>
      </c>
      <c r="F16" s="21">
        <v>0</v>
      </c>
      <c r="G16" s="21">
        <v>0</v>
      </c>
      <c r="H16" s="21">
        <v>1</v>
      </c>
      <c r="I16" s="19">
        <v>3.232</v>
      </c>
      <c r="J16" s="19">
        <v>14.638</v>
      </c>
      <c r="K16" s="22">
        <v>3</v>
      </c>
      <c r="L16" s="22">
        <v>1</v>
      </c>
      <c r="M16" s="22">
        <v>0</v>
      </c>
      <c r="N16" s="22">
        <v>0</v>
      </c>
      <c r="O16" s="22">
        <v>0</v>
      </c>
      <c r="P16" s="22">
        <v>-5.704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28</v>
      </c>
      <c r="B17" s="21" t="s">
        <v>106</v>
      </c>
      <c r="C17" s="21">
        <v>2993.692</v>
      </c>
      <c r="D17" s="21">
        <v>3319.687</v>
      </c>
      <c r="E17" s="21">
        <v>0</v>
      </c>
      <c r="F17" s="21">
        <v>0</v>
      </c>
      <c r="G17" s="21">
        <v>0</v>
      </c>
      <c r="H17" s="21">
        <v>1</v>
      </c>
      <c r="I17" s="19">
        <v>1.115</v>
      </c>
      <c r="J17" s="19">
        <v>10.826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-4.416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30</v>
      </c>
      <c r="B18" s="21" t="s">
        <v>107</v>
      </c>
      <c r="C18" s="21">
        <v>1950.46</v>
      </c>
      <c r="D18" s="21">
        <v>2157.395</v>
      </c>
      <c r="E18" s="21">
        <v>0</v>
      </c>
      <c r="F18" s="21">
        <v>0</v>
      </c>
      <c r="G18" s="21">
        <v>0</v>
      </c>
      <c r="H18" s="21">
        <v>1</v>
      </c>
      <c r="I18" s="19">
        <v>1.559</v>
      </c>
      <c r="J18" s="19">
        <v>11.002</v>
      </c>
      <c r="K18" s="22">
        <v>4</v>
      </c>
      <c r="L18" s="22">
        <v>0</v>
      </c>
      <c r="M18" s="22">
        <v>0</v>
      </c>
      <c r="N18" s="22">
        <v>1</v>
      </c>
      <c r="O18" s="22">
        <v>0</v>
      </c>
      <c r="P18" s="22">
        <v>-4.49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31</v>
      </c>
      <c r="B19" s="21" t="s">
        <v>108</v>
      </c>
      <c r="C19" s="21">
        <v>2831.725</v>
      </c>
      <c r="D19" s="21">
        <v>3179.553</v>
      </c>
      <c r="E19" s="21">
        <v>0</v>
      </c>
      <c r="F19" s="21">
        <v>0</v>
      </c>
      <c r="G19" s="21">
        <v>0</v>
      </c>
      <c r="H19" s="21">
        <v>1</v>
      </c>
      <c r="I19" s="19">
        <v>0.268</v>
      </c>
      <c r="J19" s="19">
        <v>11.178</v>
      </c>
      <c r="K19" s="22">
        <v>3</v>
      </c>
      <c r="L19" s="22">
        <v>1</v>
      </c>
      <c r="M19" s="22">
        <v>0</v>
      </c>
      <c r="N19" s="22">
        <v>0</v>
      </c>
      <c r="O19" s="22">
        <v>0</v>
      </c>
      <c r="P19" s="22">
        <v>-5.075</v>
      </c>
      <c r="Q19" s="22">
        <v>0</v>
      </c>
      <c r="R19" s="22">
        <v>1</v>
      </c>
      <c r="S19" s="23"/>
      <c r="T19" s="23"/>
      <c r="U19" s="23"/>
      <c r="V19" s="23"/>
      <c r="W19" s="23"/>
    </row>
    <row r="20" ht="16.5" spans="1:23">
      <c r="A20" s="21">
        <v>33</v>
      </c>
      <c r="B20" s="21" t="s">
        <v>109</v>
      </c>
      <c r="C20" s="21">
        <v>2170.752</v>
      </c>
      <c r="D20" s="21">
        <v>2467.903</v>
      </c>
      <c r="E20" s="21">
        <v>0</v>
      </c>
      <c r="F20" s="21">
        <v>0</v>
      </c>
      <c r="G20" s="21">
        <v>0</v>
      </c>
      <c r="H20" s="21">
        <v>1</v>
      </c>
      <c r="I20" s="19">
        <v>4.619</v>
      </c>
      <c r="J20" s="19">
        <v>16.104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-1.704</v>
      </c>
      <c r="Q20" s="22">
        <v>0</v>
      </c>
      <c r="R20" s="22">
        <v>1</v>
      </c>
      <c r="S20" s="23"/>
      <c r="T20" s="23"/>
      <c r="U20" s="23"/>
      <c r="V20" s="23"/>
      <c r="W20" s="23"/>
    </row>
    <row r="21" ht="16.5" spans="1:23">
      <c r="A21" s="21">
        <v>34</v>
      </c>
      <c r="B21" s="21" t="s">
        <v>110</v>
      </c>
      <c r="C21" s="21">
        <v>1903.741</v>
      </c>
      <c r="D21" s="21">
        <v>2120.179</v>
      </c>
      <c r="E21" s="21">
        <v>0</v>
      </c>
      <c r="F21" s="21">
        <v>0</v>
      </c>
      <c r="G21" s="21">
        <v>0</v>
      </c>
      <c r="H21" s="21">
        <v>1</v>
      </c>
      <c r="I21" s="19">
        <v>0.262</v>
      </c>
      <c r="J21" s="19">
        <v>10.444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-2.65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37</v>
      </c>
      <c r="B22" s="21" t="s">
        <v>111</v>
      </c>
      <c r="C22" s="21">
        <v>5545.915</v>
      </c>
      <c r="D22" s="21">
        <v>6377.158</v>
      </c>
      <c r="E22" s="21">
        <v>0</v>
      </c>
      <c r="F22" s="21">
        <v>0</v>
      </c>
      <c r="G22" s="21">
        <v>0</v>
      </c>
      <c r="H22" s="21">
        <v>1</v>
      </c>
      <c r="I22" s="19">
        <v>7.648</v>
      </c>
      <c r="J22" s="19">
        <v>19.686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-1.384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39</v>
      </c>
      <c r="B23" s="21" t="s">
        <v>112</v>
      </c>
      <c r="C23" s="21">
        <v>3431.651</v>
      </c>
      <c r="D23" s="21">
        <v>4070.002</v>
      </c>
      <c r="E23" s="21">
        <v>0</v>
      </c>
      <c r="F23" s="21">
        <v>0</v>
      </c>
      <c r="G23" s="21">
        <v>0</v>
      </c>
      <c r="H23" s="21">
        <v>1</v>
      </c>
      <c r="I23" s="19">
        <v>0.254</v>
      </c>
      <c r="J23" s="19">
        <v>15.899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-0.005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43</v>
      </c>
      <c r="B24" s="21" t="s">
        <v>113</v>
      </c>
      <c r="C24" s="21">
        <v>2018.432</v>
      </c>
      <c r="D24" s="21">
        <v>2225.744</v>
      </c>
      <c r="E24" s="21">
        <v>0</v>
      </c>
      <c r="F24" s="21">
        <v>0</v>
      </c>
      <c r="G24" s="21">
        <v>0</v>
      </c>
      <c r="H24" s="21">
        <v>1</v>
      </c>
      <c r="I24" s="19">
        <v>1.37</v>
      </c>
      <c r="J24" s="19">
        <v>10.557</v>
      </c>
      <c r="K24" s="22">
        <v>2</v>
      </c>
      <c r="L24" s="22">
        <v>0</v>
      </c>
      <c r="M24" s="22">
        <v>1</v>
      </c>
      <c r="N24" s="22">
        <v>0</v>
      </c>
      <c r="O24" s="22">
        <v>0</v>
      </c>
      <c r="P24" s="22">
        <v>-1.465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44</v>
      </c>
      <c r="B25" s="21" t="s">
        <v>114</v>
      </c>
      <c r="C25" s="21">
        <v>3649.957</v>
      </c>
      <c r="D25" s="21">
        <v>4090.735</v>
      </c>
      <c r="E25" s="21">
        <v>0</v>
      </c>
      <c r="F25" s="21">
        <v>0</v>
      </c>
      <c r="G25" s="21">
        <v>0</v>
      </c>
      <c r="H25" s="21">
        <v>1</v>
      </c>
      <c r="I25" s="19">
        <v>2.805</v>
      </c>
      <c r="J25" s="19">
        <v>13.278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-11.177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45</v>
      </c>
      <c r="B26" s="21" t="s">
        <v>115</v>
      </c>
      <c r="C26" s="21">
        <v>4299.582</v>
      </c>
      <c r="D26" s="21">
        <v>4851.491</v>
      </c>
      <c r="E26" s="21">
        <v>0</v>
      </c>
      <c r="F26" s="21">
        <v>0</v>
      </c>
      <c r="G26" s="21">
        <v>0</v>
      </c>
      <c r="H26" s="21">
        <v>1</v>
      </c>
      <c r="I26" s="19">
        <v>1.949</v>
      </c>
      <c r="J26" s="19">
        <v>13.103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-2.154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46</v>
      </c>
      <c r="B27" s="21" t="s">
        <v>116</v>
      </c>
      <c r="C27" s="21">
        <v>3982.864</v>
      </c>
      <c r="D27" s="21">
        <v>4454.43</v>
      </c>
      <c r="E27" s="21">
        <v>0</v>
      </c>
      <c r="F27" s="21">
        <v>0</v>
      </c>
      <c r="G27" s="21">
        <v>0</v>
      </c>
      <c r="H27" s="21">
        <v>1</v>
      </c>
      <c r="I27" s="19">
        <v>2.651</v>
      </c>
      <c r="J27" s="19">
        <v>12.957</v>
      </c>
      <c r="K27" s="22">
        <v>4</v>
      </c>
      <c r="L27" s="22">
        <v>2</v>
      </c>
      <c r="M27" s="22">
        <v>0</v>
      </c>
      <c r="N27" s="22">
        <v>1</v>
      </c>
      <c r="O27" s="22">
        <v>0</v>
      </c>
      <c r="P27" s="22">
        <v>-8.646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47</v>
      </c>
      <c r="B28" s="21" t="s">
        <v>117</v>
      </c>
      <c r="C28" s="21">
        <v>3168.144</v>
      </c>
      <c r="D28" s="21">
        <v>3501.034</v>
      </c>
      <c r="E28" s="21">
        <v>0</v>
      </c>
      <c r="F28" s="21">
        <v>0</v>
      </c>
      <c r="G28" s="21">
        <v>0</v>
      </c>
      <c r="H28" s="21">
        <v>1</v>
      </c>
      <c r="I28" s="19">
        <v>1.591</v>
      </c>
      <c r="J28" s="19">
        <v>10.948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-4.024</v>
      </c>
      <c r="Q28" s="22">
        <v>0</v>
      </c>
      <c r="R28" s="22">
        <v>1</v>
      </c>
      <c r="S28" s="23"/>
      <c r="T28" s="23"/>
      <c r="U28" s="23"/>
      <c r="V28" s="23"/>
      <c r="W28" s="23"/>
    </row>
    <row r="29" ht="16.5" spans="1:23">
      <c r="A29" s="21">
        <v>50</v>
      </c>
      <c r="B29" s="21" t="s">
        <v>118</v>
      </c>
      <c r="C29" s="21">
        <v>1955.536</v>
      </c>
      <c r="D29" s="21">
        <v>2145.804</v>
      </c>
      <c r="E29" s="21">
        <v>0</v>
      </c>
      <c r="F29" s="21">
        <v>0</v>
      </c>
      <c r="G29" s="21">
        <v>0</v>
      </c>
      <c r="H29" s="21">
        <v>1</v>
      </c>
      <c r="I29" s="19">
        <v>0.721</v>
      </c>
      <c r="J29" s="19">
        <v>9.524</v>
      </c>
      <c r="K29" s="22">
        <v>4</v>
      </c>
      <c r="L29" s="22">
        <v>2</v>
      </c>
      <c r="M29" s="22">
        <v>0</v>
      </c>
      <c r="N29" s="22">
        <v>1</v>
      </c>
      <c r="O29" s="22">
        <v>0</v>
      </c>
      <c r="P29" s="22">
        <v>-5.135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51</v>
      </c>
      <c r="B30" s="21" t="s">
        <v>119</v>
      </c>
      <c r="C30" s="21">
        <v>7550.063</v>
      </c>
      <c r="D30" s="21">
        <v>8342.839</v>
      </c>
      <c r="E30" s="21">
        <v>0</v>
      </c>
      <c r="F30" s="21">
        <v>0</v>
      </c>
      <c r="G30" s="21">
        <v>0</v>
      </c>
      <c r="H30" s="21">
        <v>1</v>
      </c>
      <c r="I30" s="19">
        <v>1.705</v>
      </c>
      <c r="J30" s="19">
        <v>11.046</v>
      </c>
      <c r="K30" s="22">
        <v>4</v>
      </c>
      <c r="L30" s="22">
        <v>2</v>
      </c>
      <c r="M30" s="22">
        <v>0</v>
      </c>
      <c r="N30" s="22">
        <v>0</v>
      </c>
      <c r="O30" s="22">
        <v>0</v>
      </c>
      <c r="P30" s="22">
        <v>-3.684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1">
        <v>53</v>
      </c>
      <c r="B31" s="21" t="s">
        <v>120</v>
      </c>
      <c r="C31" s="21">
        <v>10797.081</v>
      </c>
      <c r="D31" s="21">
        <v>12060.15</v>
      </c>
      <c r="E31" s="21">
        <v>0</v>
      </c>
      <c r="F31" s="21">
        <v>0</v>
      </c>
      <c r="G31" s="21">
        <v>0</v>
      </c>
      <c r="H31" s="21">
        <v>1</v>
      </c>
      <c r="I31" s="19">
        <v>0.712</v>
      </c>
      <c r="J31" s="19">
        <v>11.111</v>
      </c>
      <c r="K31" s="22">
        <v>4</v>
      </c>
      <c r="L31" s="22">
        <v>1</v>
      </c>
      <c r="M31" s="22">
        <v>0</v>
      </c>
      <c r="N31" s="22">
        <v>0</v>
      </c>
      <c r="O31" s="22">
        <v>0</v>
      </c>
      <c r="P31" s="22">
        <v>-4.283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54</v>
      </c>
      <c r="B32" s="21" t="s">
        <v>121</v>
      </c>
      <c r="C32" s="21">
        <v>1279.472</v>
      </c>
      <c r="D32" s="21">
        <v>1441.709</v>
      </c>
      <c r="E32" s="21">
        <v>0</v>
      </c>
      <c r="F32" s="21">
        <v>0</v>
      </c>
      <c r="G32" s="21">
        <v>0</v>
      </c>
      <c r="H32" s="21">
        <v>1</v>
      </c>
      <c r="I32" s="19">
        <v>1.841</v>
      </c>
      <c r="J32" s="19">
        <v>12.887</v>
      </c>
      <c r="K32" s="22">
        <v>4</v>
      </c>
      <c r="L32" s="22">
        <v>2</v>
      </c>
      <c r="M32" s="22">
        <v>-1</v>
      </c>
      <c r="N32" s="22">
        <v>1</v>
      </c>
      <c r="O32" s="22">
        <v>0</v>
      </c>
      <c r="P32" s="22">
        <v>-10.073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55</v>
      </c>
      <c r="B33" s="21" t="s">
        <v>122</v>
      </c>
      <c r="C33" s="21">
        <v>1295.08</v>
      </c>
      <c r="D33" s="21">
        <v>1446.501</v>
      </c>
      <c r="E33" s="21">
        <v>0</v>
      </c>
      <c r="F33" s="21">
        <v>0</v>
      </c>
      <c r="G33" s="21">
        <v>0</v>
      </c>
      <c r="H33" s="21">
        <v>1</v>
      </c>
      <c r="I33" s="19">
        <v>1.079</v>
      </c>
      <c r="J33" s="19">
        <v>11.435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-5.203</v>
      </c>
      <c r="Q33" s="22">
        <v>0</v>
      </c>
      <c r="R33" s="22">
        <v>-1</v>
      </c>
      <c r="S33" s="23"/>
      <c r="T33" s="23"/>
      <c r="U33" s="23"/>
      <c r="V33" s="23"/>
      <c r="W33" s="23"/>
    </row>
    <row r="34" ht="16.5" spans="1:23">
      <c r="A34" s="21">
        <v>58</v>
      </c>
      <c r="B34" s="21" t="s">
        <v>123</v>
      </c>
      <c r="C34" s="21">
        <v>4067.494</v>
      </c>
      <c r="D34" s="21">
        <v>4569.769</v>
      </c>
      <c r="E34" s="21">
        <v>0</v>
      </c>
      <c r="F34" s="21">
        <v>0</v>
      </c>
      <c r="G34" s="21">
        <v>0</v>
      </c>
      <c r="H34" s="21">
        <v>1</v>
      </c>
      <c r="I34" s="19">
        <v>0.158</v>
      </c>
      <c r="J34" s="19">
        <v>11.132</v>
      </c>
      <c r="K34" s="22">
        <v>4</v>
      </c>
      <c r="L34" s="22">
        <v>2</v>
      </c>
      <c r="M34" s="22">
        <v>0</v>
      </c>
      <c r="N34" s="22">
        <v>0</v>
      </c>
      <c r="O34" s="22">
        <v>0</v>
      </c>
      <c r="P34" s="22">
        <v>-6.845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59</v>
      </c>
      <c r="B35" s="21" t="s">
        <v>124</v>
      </c>
      <c r="C35" s="21">
        <v>2549.142</v>
      </c>
      <c r="D35" s="21">
        <v>2828.057</v>
      </c>
      <c r="E35" s="21">
        <v>0</v>
      </c>
      <c r="F35" s="21">
        <v>0</v>
      </c>
      <c r="G35" s="21">
        <v>0</v>
      </c>
      <c r="H35" s="21">
        <v>1</v>
      </c>
      <c r="I35" s="19">
        <v>0.956</v>
      </c>
      <c r="J35" s="19">
        <v>10.724</v>
      </c>
      <c r="K35" s="22">
        <v>4</v>
      </c>
      <c r="L35" s="22">
        <v>2</v>
      </c>
      <c r="M35" s="22">
        <v>0</v>
      </c>
      <c r="N35" s="22">
        <v>0</v>
      </c>
      <c r="O35" s="22">
        <v>0</v>
      </c>
      <c r="P35" s="22">
        <v>-33.599</v>
      </c>
      <c r="Q35" s="22">
        <v>0</v>
      </c>
      <c r="R35" s="22">
        <v>1</v>
      </c>
      <c r="S35" s="23"/>
      <c r="T35" s="23"/>
      <c r="U35" s="23"/>
      <c r="V35" s="23"/>
      <c r="W35" s="23"/>
    </row>
    <row r="36" ht="16.5" spans="1:23">
      <c r="A36" s="21">
        <v>60</v>
      </c>
      <c r="B36" s="21" t="s">
        <v>125</v>
      </c>
      <c r="C36" s="21">
        <v>3738.037</v>
      </c>
      <c r="D36" s="21">
        <v>4171.499</v>
      </c>
      <c r="E36" s="21">
        <v>0</v>
      </c>
      <c r="F36" s="21">
        <v>0</v>
      </c>
      <c r="G36" s="21">
        <v>0</v>
      </c>
      <c r="H36" s="21">
        <v>1</v>
      </c>
      <c r="I36" s="19">
        <v>1.335</v>
      </c>
      <c r="J36" s="19">
        <v>11.587</v>
      </c>
      <c r="K36" s="22">
        <v>4</v>
      </c>
      <c r="L36" s="22">
        <v>2</v>
      </c>
      <c r="M36" s="22">
        <v>0</v>
      </c>
      <c r="N36" s="22">
        <v>1</v>
      </c>
      <c r="O36" s="22">
        <v>0</v>
      </c>
      <c r="P36" s="22">
        <v>-15.245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62</v>
      </c>
      <c r="B37" s="21" t="s">
        <v>126</v>
      </c>
      <c r="C37" s="21">
        <v>1735.763</v>
      </c>
      <c r="D37" s="21">
        <v>1959.595</v>
      </c>
      <c r="E37" s="21">
        <v>0</v>
      </c>
      <c r="F37" s="21">
        <v>0</v>
      </c>
      <c r="G37" s="21">
        <v>0</v>
      </c>
      <c r="H37" s="21">
        <v>1</v>
      </c>
      <c r="I37" s="19">
        <v>0.924</v>
      </c>
      <c r="J37" s="19">
        <v>12.241</v>
      </c>
      <c r="K37" s="22">
        <v>3</v>
      </c>
      <c r="L37" s="22">
        <v>2</v>
      </c>
      <c r="M37" s="22">
        <v>0</v>
      </c>
      <c r="N37" s="22">
        <v>0</v>
      </c>
      <c r="O37" s="22">
        <v>0</v>
      </c>
      <c r="P37" s="22">
        <v>-5.086</v>
      </c>
      <c r="Q37" s="22">
        <v>0</v>
      </c>
      <c r="R37" s="22">
        <v>1</v>
      </c>
      <c r="S37" s="23"/>
      <c r="T37" s="23"/>
      <c r="U37" s="23"/>
      <c r="V37" s="23"/>
      <c r="W37" s="23"/>
    </row>
    <row r="38" ht="16.5" spans="1:23">
      <c r="A38" s="21">
        <v>63</v>
      </c>
      <c r="B38" s="21" t="s">
        <v>127</v>
      </c>
      <c r="C38" s="21">
        <v>3240.007</v>
      </c>
      <c r="D38" s="21">
        <v>3701.997</v>
      </c>
      <c r="E38" s="21">
        <v>0</v>
      </c>
      <c r="F38" s="21">
        <v>0</v>
      </c>
      <c r="G38" s="21">
        <v>0</v>
      </c>
      <c r="H38" s="21">
        <v>1</v>
      </c>
      <c r="I38" s="19">
        <v>0.556</v>
      </c>
      <c r="J38" s="19">
        <v>12.966</v>
      </c>
      <c r="K38" s="22">
        <v>4</v>
      </c>
      <c r="L38" s="22">
        <v>1</v>
      </c>
      <c r="M38" s="22">
        <v>-1</v>
      </c>
      <c r="N38" s="22">
        <v>1</v>
      </c>
      <c r="O38" s="22">
        <v>0</v>
      </c>
      <c r="P38" s="22">
        <v>-4.4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64</v>
      </c>
      <c r="B39" s="21" t="s">
        <v>128</v>
      </c>
      <c r="C39" s="21">
        <v>2919.277</v>
      </c>
      <c r="D39" s="21">
        <v>3229.941</v>
      </c>
      <c r="E39" s="21">
        <v>0</v>
      </c>
      <c r="F39" s="21">
        <v>0</v>
      </c>
      <c r="G39" s="21">
        <v>0</v>
      </c>
      <c r="H39" s="21">
        <v>1</v>
      </c>
      <c r="I39" s="19">
        <v>0.032</v>
      </c>
      <c r="J39" s="19">
        <v>9.647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-2.809</v>
      </c>
      <c r="Q39" s="22">
        <v>0</v>
      </c>
      <c r="R39" s="22">
        <v>1</v>
      </c>
      <c r="S39" s="23"/>
      <c r="T39" s="23"/>
      <c r="U39" s="23"/>
      <c r="V39" s="23"/>
      <c r="W39" s="23"/>
    </row>
    <row r="40" ht="16.5" spans="1:23">
      <c r="A40" s="21">
        <v>65</v>
      </c>
      <c r="B40" s="21" t="s">
        <v>129</v>
      </c>
      <c r="C40" s="21">
        <v>3001.172</v>
      </c>
      <c r="D40" s="21">
        <v>3298.34</v>
      </c>
      <c r="E40" s="21">
        <v>0</v>
      </c>
      <c r="F40" s="21">
        <v>0</v>
      </c>
      <c r="G40" s="21">
        <v>0</v>
      </c>
      <c r="H40" s="21">
        <v>1</v>
      </c>
      <c r="I40" s="19">
        <v>1.463</v>
      </c>
      <c r="J40" s="19">
        <v>10.341</v>
      </c>
      <c r="K40" s="22">
        <v>1</v>
      </c>
      <c r="L40" s="22">
        <v>1</v>
      </c>
      <c r="M40" s="22">
        <v>1</v>
      </c>
      <c r="N40" s="22">
        <v>0</v>
      </c>
      <c r="O40" s="22">
        <v>0</v>
      </c>
      <c r="P40" s="22">
        <v>-2.52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66</v>
      </c>
      <c r="B41" s="21" t="s">
        <v>130</v>
      </c>
      <c r="C41" s="21">
        <v>2390.162</v>
      </c>
      <c r="D41" s="21">
        <v>2693.026</v>
      </c>
      <c r="E41" s="21">
        <v>0</v>
      </c>
      <c r="F41" s="21">
        <v>0</v>
      </c>
      <c r="G41" s="21">
        <v>0</v>
      </c>
      <c r="H41" s="21">
        <v>1</v>
      </c>
      <c r="I41" s="19">
        <v>4.286</v>
      </c>
      <c r="J41" s="19">
        <v>15.05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-1.592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67</v>
      </c>
      <c r="B42" s="21" t="s">
        <v>131</v>
      </c>
      <c r="C42" s="21">
        <v>6256.312</v>
      </c>
      <c r="D42" s="21">
        <v>7133.56</v>
      </c>
      <c r="E42" s="21">
        <v>0</v>
      </c>
      <c r="F42" s="21">
        <v>0</v>
      </c>
      <c r="G42" s="21">
        <v>0</v>
      </c>
      <c r="H42" s="21">
        <v>1</v>
      </c>
      <c r="I42" s="19">
        <v>3.272</v>
      </c>
      <c r="J42" s="19">
        <v>15.167</v>
      </c>
      <c r="K42" s="22">
        <v>4</v>
      </c>
      <c r="L42" s="22">
        <v>1</v>
      </c>
      <c r="M42" s="22">
        <v>0</v>
      </c>
      <c r="N42" s="22">
        <v>0</v>
      </c>
      <c r="O42" s="22">
        <v>0</v>
      </c>
      <c r="P42" s="22">
        <v>-3.096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68</v>
      </c>
      <c r="B43" s="21" t="s">
        <v>132</v>
      </c>
      <c r="C43" s="21">
        <v>2573.578</v>
      </c>
      <c r="D43" s="21">
        <v>2913.464</v>
      </c>
      <c r="E43" s="21">
        <v>0</v>
      </c>
      <c r="F43" s="21">
        <v>0</v>
      </c>
      <c r="G43" s="21">
        <v>0</v>
      </c>
      <c r="H43" s="21">
        <v>1</v>
      </c>
      <c r="I43" s="19">
        <v>3.66</v>
      </c>
      <c r="J43" s="19">
        <v>14.899</v>
      </c>
      <c r="K43" s="22">
        <v>4</v>
      </c>
      <c r="L43" s="22">
        <v>2</v>
      </c>
      <c r="M43" s="22">
        <v>0</v>
      </c>
      <c r="N43" s="22">
        <v>1</v>
      </c>
      <c r="O43" s="22">
        <v>0</v>
      </c>
      <c r="P43" s="22">
        <v>-8.081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71</v>
      </c>
      <c r="B44" s="21" t="s">
        <v>133</v>
      </c>
      <c r="C44" s="21">
        <v>2906.652</v>
      </c>
      <c r="D44" s="21">
        <v>3317.664</v>
      </c>
      <c r="E44" s="21">
        <v>0</v>
      </c>
      <c r="F44" s="21">
        <v>0</v>
      </c>
      <c r="G44" s="21">
        <v>0</v>
      </c>
      <c r="H44" s="21">
        <v>1</v>
      </c>
      <c r="I44" s="19">
        <v>5.781</v>
      </c>
      <c r="J44" s="19">
        <v>17.453</v>
      </c>
      <c r="K44" s="22">
        <v>4</v>
      </c>
      <c r="L44" s="22">
        <v>1</v>
      </c>
      <c r="M44" s="22">
        <v>-1</v>
      </c>
      <c r="N44" s="22">
        <v>1</v>
      </c>
      <c r="O44" s="22">
        <v>0</v>
      </c>
      <c r="P44" s="22">
        <v>-12.758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75</v>
      </c>
      <c r="B45" s="21" t="s">
        <v>134</v>
      </c>
      <c r="C45" s="21">
        <v>6427.774</v>
      </c>
      <c r="D45" s="21">
        <v>7342.774</v>
      </c>
      <c r="E45" s="21">
        <v>0</v>
      </c>
      <c r="F45" s="21">
        <v>0</v>
      </c>
      <c r="G45" s="21">
        <v>0</v>
      </c>
      <c r="H45" s="21">
        <v>1</v>
      </c>
      <c r="I45" s="19">
        <v>4.73</v>
      </c>
      <c r="J45" s="19">
        <v>16.602</v>
      </c>
      <c r="K45" s="22">
        <v>4</v>
      </c>
      <c r="L45" s="22">
        <v>1</v>
      </c>
      <c r="M45" s="22">
        <v>0</v>
      </c>
      <c r="N45" s="22">
        <v>1</v>
      </c>
      <c r="O45" s="22">
        <v>0</v>
      </c>
      <c r="P45" s="22">
        <v>-10.156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90</v>
      </c>
      <c r="B46" s="21" t="s">
        <v>135</v>
      </c>
      <c r="C46" s="21">
        <v>1133.243</v>
      </c>
      <c r="D46" s="21">
        <v>1264.817</v>
      </c>
      <c r="E46" s="21">
        <v>0</v>
      </c>
      <c r="F46" s="21">
        <v>0</v>
      </c>
      <c r="G46" s="21">
        <v>0</v>
      </c>
      <c r="H46" s="21">
        <v>1</v>
      </c>
      <c r="I46" s="19">
        <v>2.397</v>
      </c>
      <c r="J46" s="19">
        <v>12.55</v>
      </c>
      <c r="K46" s="22">
        <v>4</v>
      </c>
      <c r="L46" s="22">
        <v>1</v>
      </c>
      <c r="M46" s="22">
        <v>0</v>
      </c>
      <c r="N46" s="22">
        <v>1</v>
      </c>
      <c r="O46" s="22">
        <v>0</v>
      </c>
      <c r="P46" s="22">
        <v>-6.886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91</v>
      </c>
      <c r="B47" s="21" t="s">
        <v>136</v>
      </c>
      <c r="C47" s="21">
        <v>10241.288</v>
      </c>
      <c r="D47" s="21">
        <v>12350.917</v>
      </c>
      <c r="E47" s="21">
        <v>0</v>
      </c>
      <c r="F47" s="21">
        <v>0</v>
      </c>
      <c r="G47" s="21">
        <v>0</v>
      </c>
      <c r="H47" s="21">
        <v>1</v>
      </c>
      <c r="I47" s="19">
        <v>3.642</v>
      </c>
      <c r="J47" s="19">
        <v>20.101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-2.331</v>
      </c>
      <c r="Q47" s="22">
        <v>0</v>
      </c>
      <c r="R47" s="22">
        <v>1</v>
      </c>
      <c r="S47" s="23"/>
      <c r="T47" s="23"/>
      <c r="U47" s="23"/>
      <c r="V47" s="23"/>
      <c r="W47" s="23"/>
    </row>
    <row r="48" ht="16.5" spans="1:23">
      <c r="A48" s="21">
        <v>92</v>
      </c>
      <c r="B48" s="21" t="s">
        <v>137</v>
      </c>
      <c r="C48" s="21">
        <v>3159.198</v>
      </c>
      <c r="D48" s="21">
        <v>3540.514</v>
      </c>
      <c r="E48" s="21">
        <v>0</v>
      </c>
      <c r="F48" s="21">
        <v>0</v>
      </c>
      <c r="G48" s="21">
        <v>0</v>
      </c>
      <c r="H48" s="21">
        <v>1</v>
      </c>
      <c r="I48" s="19">
        <v>3.455</v>
      </c>
      <c r="J48" s="19">
        <v>13.853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-3.608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93</v>
      </c>
      <c r="B49" s="21" t="s">
        <v>138</v>
      </c>
      <c r="C49" s="21">
        <v>10380.796</v>
      </c>
      <c r="D49" s="21">
        <v>11307.299</v>
      </c>
      <c r="E49" s="21">
        <v>0</v>
      </c>
      <c r="F49" s="21">
        <v>0</v>
      </c>
      <c r="G49" s="21">
        <v>0</v>
      </c>
      <c r="H49" s="21">
        <v>1</v>
      </c>
      <c r="I49" s="19">
        <v>0.225</v>
      </c>
      <c r="J49" s="19">
        <v>8.401</v>
      </c>
      <c r="K49" s="22">
        <v>4</v>
      </c>
      <c r="L49" s="22">
        <v>0</v>
      </c>
      <c r="M49" s="22">
        <v>0</v>
      </c>
      <c r="N49" s="22">
        <v>1</v>
      </c>
      <c r="O49" s="22">
        <v>0</v>
      </c>
      <c r="P49" s="22">
        <v>-3.965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94</v>
      </c>
      <c r="B50" s="21" t="s">
        <v>139</v>
      </c>
      <c r="C50" s="21">
        <v>2820.221</v>
      </c>
      <c r="D50" s="21">
        <v>3204.229</v>
      </c>
      <c r="E50" s="21">
        <v>0</v>
      </c>
      <c r="F50" s="21">
        <v>0</v>
      </c>
      <c r="G50" s="21">
        <v>0</v>
      </c>
      <c r="H50" s="21">
        <v>1</v>
      </c>
      <c r="I50" s="19">
        <v>2.629</v>
      </c>
      <c r="J50" s="19">
        <v>14.299</v>
      </c>
      <c r="K50" s="22">
        <v>4</v>
      </c>
      <c r="L50" s="22">
        <v>2</v>
      </c>
      <c r="M50" s="22">
        <v>0</v>
      </c>
      <c r="N50" s="22">
        <v>1</v>
      </c>
      <c r="O50" s="22">
        <v>0</v>
      </c>
      <c r="P50" s="22">
        <v>-19.11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95</v>
      </c>
      <c r="B51" s="21" t="s">
        <v>140</v>
      </c>
      <c r="C51" s="21">
        <v>2682.658</v>
      </c>
      <c r="D51" s="21">
        <v>3048.604</v>
      </c>
      <c r="E51" s="21">
        <v>0</v>
      </c>
      <c r="F51" s="21">
        <v>0</v>
      </c>
      <c r="G51" s="21">
        <v>0</v>
      </c>
      <c r="H51" s="21">
        <v>1</v>
      </c>
      <c r="I51" s="19">
        <v>1.899</v>
      </c>
      <c r="J51" s="19">
        <v>13.674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-3.712</v>
      </c>
      <c r="Q51" s="22">
        <v>0</v>
      </c>
      <c r="R51" s="22">
        <v>1</v>
      </c>
      <c r="S51" s="23"/>
      <c r="T51" s="23"/>
      <c r="U51" s="23"/>
      <c r="V51" s="23"/>
      <c r="W51" s="23"/>
    </row>
    <row r="52" ht="16.5" spans="1:23">
      <c r="A52" s="21">
        <v>97</v>
      </c>
      <c r="B52" s="21" t="s">
        <v>141</v>
      </c>
      <c r="C52" s="21">
        <v>7665.898</v>
      </c>
      <c r="D52" s="21">
        <v>8843.292</v>
      </c>
      <c r="E52" s="21">
        <v>0</v>
      </c>
      <c r="F52" s="21">
        <v>0</v>
      </c>
      <c r="G52" s="21">
        <v>0</v>
      </c>
      <c r="H52" s="21">
        <v>1</v>
      </c>
      <c r="I52" s="19">
        <v>0.673</v>
      </c>
      <c r="J52" s="19">
        <v>13.897</v>
      </c>
      <c r="K52" s="22">
        <v>4</v>
      </c>
      <c r="L52" s="22">
        <v>2</v>
      </c>
      <c r="M52" s="22">
        <v>0</v>
      </c>
      <c r="N52" s="22">
        <v>0</v>
      </c>
      <c r="O52" s="22">
        <v>0</v>
      </c>
      <c r="P52" s="22">
        <v>-17.429</v>
      </c>
      <c r="Q52" s="22">
        <v>0</v>
      </c>
      <c r="R52" s="22">
        <v>1</v>
      </c>
      <c r="S52" s="23"/>
      <c r="T52" s="23"/>
      <c r="U52" s="23"/>
      <c r="V52" s="23"/>
      <c r="W52" s="23"/>
    </row>
    <row r="53" ht="16.5" spans="1:23">
      <c r="A53" s="21">
        <v>98</v>
      </c>
      <c r="B53" s="21" t="s">
        <v>142</v>
      </c>
      <c r="C53" s="21">
        <v>4733.722</v>
      </c>
      <c r="D53" s="21">
        <v>5273.396</v>
      </c>
      <c r="E53" s="21">
        <v>0</v>
      </c>
      <c r="F53" s="21">
        <v>0</v>
      </c>
      <c r="G53" s="21">
        <v>0</v>
      </c>
      <c r="H53" s="21">
        <v>1</v>
      </c>
      <c r="I53" s="19">
        <v>0.66</v>
      </c>
      <c r="J53" s="19">
        <v>10.826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-1.981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99</v>
      </c>
      <c r="B54" s="21" t="s">
        <v>143</v>
      </c>
      <c r="C54" s="21">
        <v>7181.73</v>
      </c>
      <c r="D54" s="21">
        <v>8058.907</v>
      </c>
      <c r="E54" s="21">
        <v>0</v>
      </c>
      <c r="F54" s="21">
        <v>0</v>
      </c>
      <c r="G54" s="21">
        <v>0</v>
      </c>
      <c r="H54" s="21">
        <v>1</v>
      </c>
      <c r="I54" s="19">
        <v>1.124</v>
      </c>
      <c r="J54" s="19">
        <v>11.886</v>
      </c>
      <c r="K54" s="22">
        <v>4</v>
      </c>
      <c r="L54" s="22">
        <v>2</v>
      </c>
      <c r="M54" s="22">
        <v>0</v>
      </c>
      <c r="N54" s="22">
        <v>1</v>
      </c>
      <c r="O54" s="22">
        <v>-1</v>
      </c>
      <c r="P54" s="22">
        <v>-3.34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100</v>
      </c>
      <c r="B55" s="21" t="s">
        <v>144</v>
      </c>
      <c r="C55" s="21">
        <v>5279.172</v>
      </c>
      <c r="D55" s="21">
        <v>5859.953</v>
      </c>
      <c r="E55" s="21">
        <v>0</v>
      </c>
      <c r="F55" s="21">
        <v>0</v>
      </c>
      <c r="G55" s="21">
        <v>0</v>
      </c>
      <c r="H55" s="21">
        <v>1</v>
      </c>
      <c r="I55" s="19">
        <v>1.014</v>
      </c>
      <c r="J55" s="19">
        <v>10.824</v>
      </c>
      <c r="K55" s="22">
        <v>4</v>
      </c>
      <c r="L55" s="22">
        <v>1</v>
      </c>
      <c r="M55" s="22">
        <v>0</v>
      </c>
      <c r="N55" s="22">
        <v>0</v>
      </c>
      <c r="O55" s="22">
        <v>0</v>
      </c>
      <c r="P55" s="22">
        <v>-1.938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101</v>
      </c>
      <c r="B56" s="21" t="s">
        <v>145</v>
      </c>
      <c r="C56" s="21">
        <v>246.62</v>
      </c>
      <c r="D56" s="21">
        <v>248.403</v>
      </c>
      <c r="E56" s="21">
        <v>0</v>
      </c>
      <c r="F56" s="21">
        <v>0</v>
      </c>
      <c r="G56" s="21">
        <v>0</v>
      </c>
      <c r="H56" s="21">
        <v>1</v>
      </c>
      <c r="I56" s="19">
        <v>0.358</v>
      </c>
      <c r="J56" s="19">
        <v>1.073</v>
      </c>
      <c r="K56" s="22">
        <v>4</v>
      </c>
      <c r="L56" s="22">
        <v>2</v>
      </c>
      <c r="M56" s="22">
        <v>0</v>
      </c>
      <c r="N56" s="22">
        <v>1</v>
      </c>
      <c r="O56" s="22">
        <v>0</v>
      </c>
      <c r="P56" s="22">
        <v>-7.814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102</v>
      </c>
      <c r="B57" s="21" t="s">
        <v>146</v>
      </c>
      <c r="C57" s="21">
        <v>5146.385</v>
      </c>
      <c r="D57" s="21">
        <v>5768.518</v>
      </c>
      <c r="E57" s="21">
        <v>0</v>
      </c>
      <c r="F57" s="21">
        <v>0</v>
      </c>
      <c r="G57" s="21">
        <v>0</v>
      </c>
      <c r="H57" s="21">
        <v>1</v>
      </c>
      <c r="I57" s="19">
        <v>1.931</v>
      </c>
      <c r="J57" s="19">
        <v>12.507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-6.486</v>
      </c>
      <c r="Q57" s="22">
        <v>0</v>
      </c>
      <c r="R57" s="22">
        <v>1</v>
      </c>
      <c r="S57" s="23"/>
      <c r="T57" s="23"/>
      <c r="U57" s="23"/>
      <c r="V57" s="23"/>
      <c r="W57" s="23"/>
    </row>
    <row r="58" ht="16.5" spans="1:23">
      <c r="A58" s="21">
        <v>103</v>
      </c>
      <c r="B58" s="21" t="s">
        <v>147</v>
      </c>
      <c r="C58" s="21">
        <v>7494.657</v>
      </c>
      <c r="D58" s="21">
        <v>8150.556</v>
      </c>
      <c r="E58" s="21">
        <v>0</v>
      </c>
      <c r="F58" s="21">
        <v>0</v>
      </c>
      <c r="G58" s="21">
        <v>0</v>
      </c>
      <c r="H58" s="21">
        <v>1</v>
      </c>
      <c r="I58" s="19">
        <v>2.142</v>
      </c>
      <c r="J58" s="19">
        <v>10.017</v>
      </c>
      <c r="K58" s="22">
        <v>4</v>
      </c>
      <c r="L58" s="22">
        <v>2</v>
      </c>
      <c r="M58" s="22">
        <v>0</v>
      </c>
      <c r="N58" s="22">
        <v>1</v>
      </c>
      <c r="O58" s="22">
        <v>0</v>
      </c>
      <c r="P58" s="22">
        <v>-6.328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105</v>
      </c>
      <c r="B59" s="21" t="s">
        <v>148</v>
      </c>
      <c r="C59" s="21">
        <v>3589.342</v>
      </c>
      <c r="D59" s="21">
        <v>4104.903</v>
      </c>
      <c r="E59" s="21">
        <v>0</v>
      </c>
      <c r="F59" s="21">
        <v>0</v>
      </c>
      <c r="G59" s="21">
        <v>0</v>
      </c>
      <c r="H59" s="21">
        <v>1</v>
      </c>
      <c r="I59" s="19">
        <v>4.927</v>
      </c>
      <c r="J59" s="19">
        <v>16.868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-7.188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106</v>
      </c>
      <c r="B60" s="21" t="s">
        <v>149</v>
      </c>
      <c r="C60" s="21">
        <v>4247.149</v>
      </c>
      <c r="D60" s="21">
        <v>4894.921</v>
      </c>
      <c r="E60" s="21">
        <v>0</v>
      </c>
      <c r="F60" s="21">
        <v>0</v>
      </c>
      <c r="G60" s="21">
        <v>0</v>
      </c>
      <c r="H60" s="21">
        <v>1</v>
      </c>
      <c r="I60" s="19">
        <v>0.043</v>
      </c>
      <c r="J60" s="19">
        <v>13.271</v>
      </c>
      <c r="K60" s="22">
        <v>3</v>
      </c>
      <c r="L60" s="22">
        <v>0</v>
      </c>
      <c r="M60" s="22">
        <v>1</v>
      </c>
      <c r="N60" s="22">
        <v>-1</v>
      </c>
      <c r="O60" s="22">
        <v>0</v>
      </c>
      <c r="P60" s="22">
        <v>-0.056</v>
      </c>
      <c r="Q60" s="22">
        <v>-1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109</v>
      </c>
      <c r="B61" s="21" t="s">
        <v>150</v>
      </c>
      <c r="C61" s="21">
        <v>9351.803</v>
      </c>
      <c r="D61" s="21">
        <v>10470.887</v>
      </c>
      <c r="E61" s="21">
        <v>0</v>
      </c>
      <c r="F61" s="21">
        <v>0</v>
      </c>
      <c r="G61" s="21">
        <v>0</v>
      </c>
      <c r="H61" s="21">
        <v>1</v>
      </c>
      <c r="I61" s="19">
        <v>5.465</v>
      </c>
      <c r="J61" s="19">
        <v>15.569</v>
      </c>
      <c r="K61" s="22">
        <v>4</v>
      </c>
      <c r="L61" s="22">
        <v>2</v>
      </c>
      <c r="M61" s="22">
        <v>0</v>
      </c>
      <c r="N61" s="22">
        <v>0</v>
      </c>
      <c r="O61" s="22">
        <v>-1</v>
      </c>
      <c r="P61" s="22">
        <v>-4.933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110</v>
      </c>
      <c r="B62" s="21" t="s">
        <v>151</v>
      </c>
      <c r="C62" s="21">
        <v>3505.853</v>
      </c>
      <c r="D62" s="21">
        <v>4125.142</v>
      </c>
      <c r="E62" s="21">
        <v>0</v>
      </c>
      <c r="F62" s="21">
        <v>0</v>
      </c>
      <c r="G62" s="21">
        <v>0</v>
      </c>
      <c r="H62" s="21">
        <v>1</v>
      </c>
      <c r="I62" s="19">
        <v>2.385</v>
      </c>
      <c r="J62" s="19">
        <v>17.04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-4.804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112</v>
      </c>
      <c r="B63" s="21" t="s">
        <v>152</v>
      </c>
      <c r="C63" s="21">
        <v>4093.468</v>
      </c>
      <c r="D63" s="21">
        <v>4768.106</v>
      </c>
      <c r="E63" s="21">
        <v>0</v>
      </c>
      <c r="F63" s="21">
        <v>0</v>
      </c>
      <c r="G63" s="21">
        <v>0</v>
      </c>
      <c r="H63" s="21">
        <v>1</v>
      </c>
      <c r="I63" s="19">
        <v>1.363</v>
      </c>
      <c r="J63" s="19">
        <v>15.319</v>
      </c>
      <c r="K63" s="22">
        <v>4</v>
      </c>
      <c r="L63" s="22">
        <v>0</v>
      </c>
      <c r="M63" s="22">
        <v>0</v>
      </c>
      <c r="N63" s="22">
        <v>1</v>
      </c>
      <c r="O63" s="22">
        <v>0</v>
      </c>
      <c r="P63" s="22">
        <v>-6.144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115</v>
      </c>
      <c r="B64" s="21" t="s">
        <v>153</v>
      </c>
      <c r="C64" s="21">
        <v>6648.357</v>
      </c>
      <c r="D64" s="21">
        <v>7558.156</v>
      </c>
      <c r="E64" s="21">
        <v>0</v>
      </c>
      <c r="F64" s="21">
        <v>0</v>
      </c>
      <c r="G64" s="21">
        <v>0</v>
      </c>
      <c r="H64" s="21">
        <v>1</v>
      </c>
      <c r="I64" s="19">
        <v>1.862</v>
      </c>
      <c r="J64" s="19">
        <v>13.675</v>
      </c>
      <c r="K64" s="22">
        <v>4</v>
      </c>
      <c r="L64" s="22">
        <v>2</v>
      </c>
      <c r="M64" s="22">
        <v>0</v>
      </c>
      <c r="N64" s="22">
        <v>1</v>
      </c>
      <c r="O64" s="22">
        <v>0</v>
      </c>
      <c r="P64" s="22">
        <v>-7.869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116</v>
      </c>
      <c r="B65" s="21" t="s">
        <v>154</v>
      </c>
      <c r="C65" s="21">
        <v>196.365</v>
      </c>
      <c r="D65" s="21">
        <v>197.691</v>
      </c>
      <c r="E65" s="21">
        <v>0</v>
      </c>
      <c r="F65" s="21">
        <v>0</v>
      </c>
      <c r="G65" s="21">
        <v>0</v>
      </c>
      <c r="H65" s="21">
        <v>1</v>
      </c>
      <c r="I65" s="19">
        <v>0.325</v>
      </c>
      <c r="J65" s="19">
        <v>0.993</v>
      </c>
      <c r="K65" s="22">
        <v>4</v>
      </c>
      <c r="L65" s="22">
        <v>2</v>
      </c>
      <c r="M65" s="22">
        <v>-1</v>
      </c>
      <c r="N65" s="22">
        <v>1</v>
      </c>
      <c r="O65" s="22">
        <v>0</v>
      </c>
      <c r="P65" s="22">
        <v>-12.764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117</v>
      </c>
      <c r="B66" s="21" t="s">
        <v>155</v>
      </c>
      <c r="C66" s="21">
        <v>3263.485</v>
      </c>
      <c r="D66" s="21">
        <v>3713.444</v>
      </c>
      <c r="E66" s="21">
        <v>0</v>
      </c>
      <c r="F66" s="21">
        <v>0</v>
      </c>
      <c r="G66" s="21">
        <v>0</v>
      </c>
      <c r="H66" s="21">
        <v>1</v>
      </c>
      <c r="I66" s="19">
        <v>0.144</v>
      </c>
      <c r="J66" s="19">
        <v>12.243</v>
      </c>
      <c r="K66" s="22">
        <v>4</v>
      </c>
      <c r="L66" s="22">
        <v>1</v>
      </c>
      <c r="M66" s="22">
        <v>-1</v>
      </c>
      <c r="N66" s="22">
        <v>1</v>
      </c>
      <c r="O66" s="22">
        <v>0</v>
      </c>
      <c r="P66" s="22">
        <v>-19.952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118</v>
      </c>
      <c r="B67" s="21" t="s">
        <v>156</v>
      </c>
      <c r="C67" s="21">
        <v>8365.965</v>
      </c>
      <c r="D67" s="21">
        <v>9122.896</v>
      </c>
      <c r="E67" s="21">
        <v>0</v>
      </c>
      <c r="F67" s="21">
        <v>0</v>
      </c>
      <c r="G67" s="21">
        <v>0</v>
      </c>
      <c r="H67" s="21">
        <v>1</v>
      </c>
      <c r="I67" s="19">
        <v>0.542</v>
      </c>
      <c r="J67" s="19">
        <v>8.794</v>
      </c>
      <c r="K67" s="22">
        <v>4</v>
      </c>
      <c r="L67" s="22">
        <v>1</v>
      </c>
      <c r="M67" s="22">
        <v>-1</v>
      </c>
      <c r="N67" s="22">
        <v>1</v>
      </c>
      <c r="O67" s="22">
        <v>0</v>
      </c>
      <c r="P67" s="22">
        <v>-11.439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119</v>
      </c>
      <c r="B68" s="21" t="s">
        <v>157</v>
      </c>
      <c r="C68" s="21">
        <v>3254.137</v>
      </c>
      <c r="D68" s="21">
        <v>3738.041</v>
      </c>
      <c r="E68" s="21">
        <v>0</v>
      </c>
      <c r="F68" s="21">
        <v>0</v>
      </c>
      <c r="G68" s="21">
        <v>0</v>
      </c>
      <c r="H68" s="21">
        <v>1</v>
      </c>
      <c r="I68" s="19">
        <v>1.083</v>
      </c>
      <c r="J68" s="19">
        <v>13.888</v>
      </c>
      <c r="K68" s="22">
        <v>4</v>
      </c>
      <c r="L68" s="22">
        <v>2</v>
      </c>
      <c r="M68" s="22">
        <v>0</v>
      </c>
      <c r="N68" s="22">
        <v>0</v>
      </c>
      <c r="O68" s="22">
        <v>0</v>
      </c>
      <c r="P68" s="22">
        <v>-12.158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120</v>
      </c>
      <c r="B69" s="21" t="s">
        <v>158</v>
      </c>
      <c r="C69" s="21">
        <v>7650.74</v>
      </c>
      <c r="D69" s="21">
        <v>8485.466</v>
      </c>
      <c r="E69" s="21">
        <v>0</v>
      </c>
      <c r="F69" s="21">
        <v>0</v>
      </c>
      <c r="G69" s="21">
        <v>0</v>
      </c>
      <c r="H69" s="21">
        <v>1</v>
      </c>
      <c r="I69" s="19">
        <v>1.975</v>
      </c>
      <c r="J69" s="19">
        <v>11.618</v>
      </c>
      <c r="K69" s="22">
        <v>4</v>
      </c>
      <c r="L69" s="22">
        <v>1</v>
      </c>
      <c r="M69" s="22">
        <v>0</v>
      </c>
      <c r="N69" s="22">
        <v>0</v>
      </c>
      <c r="O69" s="22">
        <v>0</v>
      </c>
      <c r="P69" s="22">
        <v>-11.207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121</v>
      </c>
      <c r="B70" s="21" t="s">
        <v>159</v>
      </c>
      <c r="C70" s="21">
        <v>7554.579</v>
      </c>
      <c r="D70" s="21">
        <v>8475.316</v>
      </c>
      <c r="E70" s="21">
        <v>0</v>
      </c>
      <c r="F70" s="21">
        <v>0</v>
      </c>
      <c r="G70" s="21">
        <v>0</v>
      </c>
      <c r="H70" s="21">
        <v>1</v>
      </c>
      <c r="I70" s="19">
        <v>4.508</v>
      </c>
      <c r="J70" s="19">
        <v>14.882</v>
      </c>
      <c r="K70" s="22">
        <v>4</v>
      </c>
      <c r="L70" s="22">
        <v>2</v>
      </c>
      <c r="M70" s="22">
        <v>-1</v>
      </c>
      <c r="N70" s="22">
        <v>1</v>
      </c>
      <c r="O70" s="22">
        <v>0</v>
      </c>
      <c r="P70" s="22">
        <v>-14.642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122</v>
      </c>
      <c r="B71" s="21" t="s">
        <v>160</v>
      </c>
      <c r="C71" s="21">
        <v>1429.448</v>
      </c>
      <c r="D71" s="21">
        <v>1577.064</v>
      </c>
      <c r="E71" s="21">
        <v>0</v>
      </c>
      <c r="F71" s="21">
        <v>0</v>
      </c>
      <c r="G71" s="21">
        <v>0</v>
      </c>
      <c r="H71" s="21">
        <v>1</v>
      </c>
      <c r="I71" s="19">
        <v>0.038</v>
      </c>
      <c r="J71" s="19">
        <v>9.394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-7.055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123</v>
      </c>
      <c r="B72" s="21" t="s">
        <v>161</v>
      </c>
      <c r="C72" s="21">
        <v>5167.451</v>
      </c>
      <c r="D72" s="21">
        <v>5872.588</v>
      </c>
      <c r="E72" s="21">
        <v>0</v>
      </c>
      <c r="F72" s="21">
        <v>0</v>
      </c>
      <c r="G72" s="21">
        <v>0</v>
      </c>
      <c r="H72" s="21">
        <v>1</v>
      </c>
      <c r="I72" s="19">
        <v>3</v>
      </c>
      <c r="J72" s="19">
        <v>14.647</v>
      </c>
      <c r="K72" s="22">
        <v>4</v>
      </c>
      <c r="L72" s="22">
        <v>2</v>
      </c>
      <c r="M72" s="22">
        <v>0</v>
      </c>
      <c r="N72" s="22">
        <v>0</v>
      </c>
      <c r="O72" s="22">
        <v>0</v>
      </c>
      <c r="P72" s="22">
        <v>-6.842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128</v>
      </c>
      <c r="B73" s="21" t="s">
        <v>162</v>
      </c>
      <c r="C73" s="21">
        <v>7329.048</v>
      </c>
      <c r="D73" s="21">
        <v>8103.678</v>
      </c>
      <c r="E73" s="21">
        <v>0</v>
      </c>
      <c r="F73" s="21">
        <v>0</v>
      </c>
      <c r="G73" s="21">
        <v>0</v>
      </c>
      <c r="H73" s="21">
        <v>1</v>
      </c>
      <c r="I73" s="19">
        <v>1.012</v>
      </c>
      <c r="J73" s="19">
        <v>10.474</v>
      </c>
      <c r="K73" s="22">
        <v>4</v>
      </c>
      <c r="L73" s="22">
        <v>2</v>
      </c>
      <c r="M73" s="22">
        <v>0</v>
      </c>
      <c r="N73" s="22">
        <v>0</v>
      </c>
      <c r="O73" s="22">
        <v>0</v>
      </c>
      <c r="P73" s="22">
        <v>-21.029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129</v>
      </c>
      <c r="B74" s="21" t="s">
        <v>163</v>
      </c>
      <c r="C74" s="21">
        <v>13697.597</v>
      </c>
      <c r="D74" s="21">
        <v>15053.411</v>
      </c>
      <c r="E74" s="21">
        <v>0</v>
      </c>
      <c r="F74" s="21">
        <v>0</v>
      </c>
      <c r="G74" s="21">
        <v>0</v>
      </c>
      <c r="H74" s="21">
        <v>1</v>
      </c>
      <c r="I74" s="19">
        <v>0.146</v>
      </c>
      <c r="J74" s="19">
        <v>9.14</v>
      </c>
      <c r="K74" s="22">
        <v>4</v>
      </c>
      <c r="L74" s="22">
        <v>2</v>
      </c>
      <c r="M74" s="22">
        <v>0</v>
      </c>
      <c r="N74" s="22">
        <v>0</v>
      </c>
      <c r="O74" s="22">
        <v>0</v>
      </c>
      <c r="P74" s="22">
        <v>-17.245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130</v>
      </c>
      <c r="B75" s="21" t="s">
        <v>164</v>
      </c>
      <c r="C75" s="21">
        <v>11483.669</v>
      </c>
      <c r="D75" s="21">
        <v>12483.737</v>
      </c>
      <c r="E75" s="21">
        <v>0</v>
      </c>
      <c r="F75" s="21">
        <v>0</v>
      </c>
      <c r="G75" s="21">
        <v>0</v>
      </c>
      <c r="H75" s="21">
        <v>1</v>
      </c>
      <c r="I75" s="19">
        <v>0.704</v>
      </c>
      <c r="J75" s="19">
        <v>8.659</v>
      </c>
      <c r="K75" s="22">
        <v>3</v>
      </c>
      <c r="L75" s="22">
        <v>2</v>
      </c>
      <c r="M75" s="22">
        <v>0</v>
      </c>
      <c r="N75" s="22">
        <v>0</v>
      </c>
      <c r="O75" s="22">
        <v>0</v>
      </c>
      <c r="P75" s="22">
        <v>-4.858</v>
      </c>
      <c r="Q75" s="22">
        <v>0</v>
      </c>
      <c r="R75" s="22">
        <v>1</v>
      </c>
      <c r="S75" s="23"/>
      <c r="T75" s="23"/>
      <c r="U75" s="23"/>
      <c r="V75" s="23"/>
      <c r="W75" s="23"/>
    </row>
    <row r="76" ht="16.5" spans="1:23">
      <c r="A76" s="21">
        <v>131</v>
      </c>
      <c r="B76" s="21" t="s">
        <v>165</v>
      </c>
      <c r="C76" s="21">
        <v>2445.942</v>
      </c>
      <c r="D76" s="21">
        <v>3023.111</v>
      </c>
      <c r="E76" s="21">
        <v>0</v>
      </c>
      <c r="F76" s="21">
        <v>0</v>
      </c>
      <c r="G76" s="21">
        <v>0</v>
      </c>
      <c r="H76" s="21">
        <v>1</v>
      </c>
      <c r="I76" s="19">
        <v>7.695</v>
      </c>
      <c r="J76" s="19">
        <v>25.318</v>
      </c>
      <c r="K76" s="22">
        <v>4</v>
      </c>
      <c r="L76" s="22">
        <v>1</v>
      </c>
      <c r="M76" s="22">
        <v>-1</v>
      </c>
      <c r="N76" s="22">
        <v>1</v>
      </c>
      <c r="O76" s="22">
        <v>0</v>
      </c>
      <c r="P76" s="22">
        <v>-8.734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133</v>
      </c>
      <c r="B77" s="21" t="s">
        <v>166</v>
      </c>
      <c r="C77" s="21">
        <v>4350.945</v>
      </c>
      <c r="D77" s="21">
        <v>5377.164</v>
      </c>
      <c r="E77" s="21">
        <v>0</v>
      </c>
      <c r="F77" s="21">
        <v>0</v>
      </c>
      <c r="G77" s="21">
        <v>0</v>
      </c>
      <c r="H77" s="21">
        <v>1</v>
      </c>
      <c r="I77" s="19">
        <v>5.63</v>
      </c>
      <c r="J77" s="19">
        <v>23.641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-2.715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135</v>
      </c>
      <c r="B78" s="21" t="s">
        <v>167</v>
      </c>
      <c r="C78" s="21">
        <v>4680.633</v>
      </c>
      <c r="D78" s="21">
        <v>5435.5</v>
      </c>
      <c r="E78" s="21">
        <v>0</v>
      </c>
      <c r="F78" s="21">
        <v>0</v>
      </c>
      <c r="G78" s="21">
        <v>0</v>
      </c>
      <c r="H78" s="21">
        <v>1</v>
      </c>
      <c r="I78" s="19">
        <v>3.847</v>
      </c>
      <c r="J78" s="19">
        <v>17.2</v>
      </c>
      <c r="K78" s="22">
        <v>1</v>
      </c>
      <c r="L78" s="22">
        <v>1</v>
      </c>
      <c r="M78" s="22">
        <v>1</v>
      </c>
      <c r="N78" s="22">
        <v>0</v>
      </c>
      <c r="O78" s="22">
        <v>0</v>
      </c>
      <c r="P78" s="22">
        <v>-3.36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137</v>
      </c>
      <c r="B79" s="21" t="s">
        <v>168</v>
      </c>
      <c r="C79" s="21">
        <v>3955.695</v>
      </c>
      <c r="D79" s="21">
        <v>4851.395</v>
      </c>
      <c r="E79" s="21">
        <v>0</v>
      </c>
      <c r="F79" s="21">
        <v>0</v>
      </c>
      <c r="G79" s="21">
        <v>0</v>
      </c>
      <c r="H79" s="21">
        <v>1</v>
      </c>
      <c r="I79" s="19">
        <v>2.939</v>
      </c>
      <c r="J79" s="19">
        <v>20.859</v>
      </c>
      <c r="K79" s="22">
        <v>4</v>
      </c>
      <c r="L79" s="22">
        <v>0</v>
      </c>
      <c r="M79" s="22">
        <v>0</v>
      </c>
      <c r="N79" s="22">
        <v>1</v>
      </c>
      <c r="O79" s="22">
        <v>0</v>
      </c>
      <c r="P79" s="22">
        <v>-2.571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138</v>
      </c>
      <c r="B80" s="21" t="s">
        <v>169</v>
      </c>
      <c r="C80" s="21">
        <v>6869.183</v>
      </c>
      <c r="D80" s="21">
        <v>7466.064</v>
      </c>
      <c r="E80" s="21">
        <v>0</v>
      </c>
      <c r="F80" s="21">
        <v>0</v>
      </c>
      <c r="G80" s="21">
        <v>0</v>
      </c>
      <c r="H80" s="21">
        <v>1</v>
      </c>
      <c r="I80" s="19">
        <v>1.208</v>
      </c>
      <c r="J80" s="19">
        <v>9.106</v>
      </c>
      <c r="K80" s="22">
        <v>4</v>
      </c>
      <c r="L80" s="22">
        <v>1</v>
      </c>
      <c r="M80" s="22">
        <v>0</v>
      </c>
      <c r="N80" s="22">
        <v>1</v>
      </c>
      <c r="O80" s="22">
        <v>0</v>
      </c>
      <c r="P80" s="22">
        <v>-35.224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139</v>
      </c>
      <c r="B81" s="21" t="s">
        <v>170</v>
      </c>
      <c r="C81" s="21">
        <v>365.704</v>
      </c>
      <c r="D81" s="21">
        <v>391.781</v>
      </c>
      <c r="E81" s="21">
        <v>0</v>
      </c>
      <c r="F81" s="21">
        <v>0</v>
      </c>
      <c r="G81" s="21">
        <v>0</v>
      </c>
      <c r="H81" s="21">
        <v>1</v>
      </c>
      <c r="I81" s="19">
        <v>2.363</v>
      </c>
      <c r="J81" s="19">
        <v>8.861</v>
      </c>
      <c r="K81" s="22">
        <v>4</v>
      </c>
      <c r="L81" s="22">
        <v>1</v>
      </c>
      <c r="M81" s="22">
        <v>-1</v>
      </c>
      <c r="N81" s="22">
        <v>1</v>
      </c>
      <c r="O81" s="22">
        <v>0</v>
      </c>
      <c r="P81" s="22">
        <v>-13.12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141</v>
      </c>
      <c r="B82" s="21" t="s">
        <v>171</v>
      </c>
      <c r="C82" s="21">
        <v>2845.429</v>
      </c>
      <c r="D82" s="21">
        <v>3330.63</v>
      </c>
      <c r="E82" s="21">
        <v>0</v>
      </c>
      <c r="F82" s="21">
        <v>0</v>
      </c>
      <c r="G82" s="21">
        <v>0</v>
      </c>
      <c r="H82" s="21">
        <v>1</v>
      </c>
      <c r="I82" s="19">
        <v>1.735</v>
      </c>
      <c r="J82" s="19">
        <v>16.05</v>
      </c>
      <c r="K82" s="22">
        <v>4</v>
      </c>
      <c r="L82" s="22">
        <v>2</v>
      </c>
      <c r="M82" s="22">
        <v>0</v>
      </c>
      <c r="N82" s="22">
        <v>1</v>
      </c>
      <c r="O82" s="22">
        <v>0</v>
      </c>
      <c r="P82" s="22">
        <v>-28.938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142</v>
      </c>
      <c r="B83" s="21" t="s">
        <v>172</v>
      </c>
      <c r="C83" s="21">
        <v>7975.532</v>
      </c>
      <c r="D83" s="21">
        <v>8737.093</v>
      </c>
      <c r="E83" s="21">
        <v>0</v>
      </c>
      <c r="F83" s="21">
        <v>0</v>
      </c>
      <c r="G83" s="21">
        <v>0</v>
      </c>
      <c r="H83" s="21">
        <v>1</v>
      </c>
      <c r="I83" s="19">
        <v>1.176</v>
      </c>
      <c r="J83" s="19">
        <v>9.79</v>
      </c>
      <c r="K83" s="22">
        <v>4</v>
      </c>
      <c r="L83" s="22">
        <v>0</v>
      </c>
      <c r="M83" s="22">
        <v>-1</v>
      </c>
      <c r="N83" s="22">
        <v>1</v>
      </c>
      <c r="O83" s="22">
        <v>0</v>
      </c>
      <c r="P83" s="22">
        <v>-10.403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145</v>
      </c>
      <c r="B84" s="21" t="s">
        <v>173</v>
      </c>
      <c r="C84" s="21">
        <v>4937.954</v>
      </c>
      <c r="D84" s="21">
        <v>5635.693</v>
      </c>
      <c r="E84" s="21">
        <v>0</v>
      </c>
      <c r="F84" s="21">
        <v>0</v>
      </c>
      <c r="G84" s="21">
        <v>0</v>
      </c>
      <c r="H84" s="21">
        <v>1</v>
      </c>
      <c r="I84" s="19">
        <v>4.527</v>
      </c>
      <c r="J84" s="19">
        <v>16.348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-6.639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146</v>
      </c>
      <c r="B85" s="21" t="s">
        <v>174</v>
      </c>
      <c r="C85" s="21">
        <v>5729.211</v>
      </c>
      <c r="D85" s="21">
        <v>6574.861</v>
      </c>
      <c r="E85" s="21">
        <v>0</v>
      </c>
      <c r="F85" s="21">
        <v>0</v>
      </c>
      <c r="G85" s="21">
        <v>0</v>
      </c>
      <c r="H85" s="21">
        <v>1</v>
      </c>
      <c r="I85" s="19">
        <v>0.742</v>
      </c>
      <c r="J85" s="19">
        <v>13.509</v>
      </c>
      <c r="K85" s="22">
        <v>4</v>
      </c>
      <c r="L85" s="22">
        <v>2</v>
      </c>
      <c r="M85" s="22">
        <v>0</v>
      </c>
      <c r="N85" s="22">
        <v>0</v>
      </c>
      <c r="O85" s="22">
        <v>0</v>
      </c>
      <c r="P85" s="22">
        <v>-9.475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148</v>
      </c>
      <c r="B86" s="21" t="s">
        <v>175</v>
      </c>
      <c r="C86" s="21">
        <v>8181.219</v>
      </c>
      <c r="D86" s="21">
        <v>8956.352</v>
      </c>
      <c r="E86" s="21">
        <v>0</v>
      </c>
      <c r="F86" s="21">
        <v>0</v>
      </c>
      <c r="G86" s="21">
        <v>0</v>
      </c>
      <c r="H86" s="21">
        <v>1</v>
      </c>
      <c r="I86" s="19">
        <v>2.496</v>
      </c>
      <c r="J86" s="19">
        <v>10.935</v>
      </c>
      <c r="K86" s="22">
        <v>4</v>
      </c>
      <c r="L86" s="22">
        <v>1</v>
      </c>
      <c r="M86" s="22">
        <v>0</v>
      </c>
      <c r="N86" s="22">
        <v>1</v>
      </c>
      <c r="O86" s="22">
        <v>0</v>
      </c>
      <c r="P86" s="22">
        <v>-21.221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155</v>
      </c>
      <c r="B87" s="21" t="s">
        <v>176</v>
      </c>
      <c r="C87" s="21">
        <v>2689.725</v>
      </c>
      <c r="D87" s="21">
        <v>2970.625</v>
      </c>
      <c r="E87" s="21">
        <v>0</v>
      </c>
      <c r="F87" s="21">
        <v>0</v>
      </c>
      <c r="G87" s="21">
        <v>0</v>
      </c>
      <c r="H87" s="21">
        <v>1</v>
      </c>
      <c r="I87" s="19">
        <v>1.167</v>
      </c>
      <c r="J87" s="19">
        <v>10.512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-9.108</v>
      </c>
      <c r="Q87" s="22">
        <v>0</v>
      </c>
      <c r="R87" s="22">
        <v>1</v>
      </c>
      <c r="S87" s="23"/>
      <c r="T87" s="23"/>
      <c r="U87" s="23"/>
      <c r="V87" s="23"/>
      <c r="W87" s="23"/>
    </row>
    <row r="88" ht="16.5" spans="1:23">
      <c r="A88" s="21">
        <v>159</v>
      </c>
      <c r="B88" s="21" t="s">
        <v>177</v>
      </c>
      <c r="C88" s="21">
        <v>2898.623</v>
      </c>
      <c r="D88" s="21">
        <v>3219.957</v>
      </c>
      <c r="E88" s="21">
        <v>0</v>
      </c>
      <c r="F88" s="21">
        <v>0</v>
      </c>
      <c r="G88" s="21">
        <v>0</v>
      </c>
      <c r="H88" s="21">
        <v>1</v>
      </c>
      <c r="I88" s="19">
        <v>2.099</v>
      </c>
      <c r="J88" s="19">
        <v>11.869</v>
      </c>
      <c r="K88" s="22">
        <v>4</v>
      </c>
      <c r="L88" s="22">
        <v>0</v>
      </c>
      <c r="M88" s="22">
        <v>0</v>
      </c>
      <c r="N88" s="22">
        <v>1</v>
      </c>
      <c r="O88" s="22">
        <v>0</v>
      </c>
      <c r="P88" s="22">
        <v>-24.354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160</v>
      </c>
      <c r="B89" s="21" t="s">
        <v>178</v>
      </c>
      <c r="C89" s="21">
        <v>1650.405</v>
      </c>
      <c r="D89" s="21">
        <v>1836.74</v>
      </c>
      <c r="E89" s="21">
        <v>0</v>
      </c>
      <c r="F89" s="21">
        <v>0</v>
      </c>
      <c r="G89" s="21">
        <v>0</v>
      </c>
      <c r="H89" s="21">
        <v>1</v>
      </c>
      <c r="I89" s="19">
        <v>1.032</v>
      </c>
      <c r="J89" s="19">
        <v>11.072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-11.337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161</v>
      </c>
      <c r="B90" s="21" t="s">
        <v>179</v>
      </c>
      <c r="C90" s="21">
        <v>1322.859</v>
      </c>
      <c r="D90" s="21">
        <v>1516.283</v>
      </c>
      <c r="E90" s="21">
        <v>0</v>
      </c>
      <c r="F90" s="21">
        <v>0</v>
      </c>
      <c r="G90" s="21">
        <v>0</v>
      </c>
      <c r="H90" s="21">
        <v>1</v>
      </c>
      <c r="I90" s="19">
        <v>1.558</v>
      </c>
      <c r="J90" s="19">
        <v>14.116</v>
      </c>
      <c r="K90" s="22">
        <v>4</v>
      </c>
      <c r="L90" s="22">
        <v>0</v>
      </c>
      <c r="M90" s="22">
        <v>0</v>
      </c>
      <c r="N90" s="22">
        <v>0</v>
      </c>
      <c r="O90" s="22">
        <v>0</v>
      </c>
      <c r="P90" s="22">
        <v>-0.004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162</v>
      </c>
      <c r="B91" s="21" t="s">
        <v>180</v>
      </c>
      <c r="C91" s="21">
        <v>2805.19</v>
      </c>
      <c r="D91" s="21">
        <v>3328.44</v>
      </c>
      <c r="E91" s="21">
        <v>0</v>
      </c>
      <c r="F91" s="21">
        <v>0</v>
      </c>
      <c r="G91" s="21">
        <v>0</v>
      </c>
      <c r="H91" s="21">
        <v>1</v>
      </c>
      <c r="I91" s="19">
        <v>4.064</v>
      </c>
      <c r="J91" s="19">
        <v>19.146</v>
      </c>
      <c r="K91" s="22">
        <v>4</v>
      </c>
      <c r="L91" s="22">
        <v>0</v>
      </c>
      <c r="M91" s="22">
        <v>0</v>
      </c>
      <c r="N91" s="22">
        <v>1</v>
      </c>
      <c r="O91" s="22">
        <v>0</v>
      </c>
      <c r="P91" s="22">
        <v>-20.805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170</v>
      </c>
      <c r="B92" s="21" t="s">
        <v>181</v>
      </c>
      <c r="C92" s="21">
        <v>4933.201</v>
      </c>
      <c r="D92" s="21">
        <v>5560.006</v>
      </c>
      <c r="E92" s="21">
        <v>0</v>
      </c>
      <c r="F92" s="21">
        <v>0</v>
      </c>
      <c r="G92" s="21">
        <v>0</v>
      </c>
      <c r="H92" s="21">
        <v>1</v>
      </c>
      <c r="I92" s="19">
        <v>1.826</v>
      </c>
      <c r="J92" s="19">
        <v>12.894</v>
      </c>
      <c r="K92" s="22">
        <v>4</v>
      </c>
      <c r="L92" s="22">
        <v>2</v>
      </c>
      <c r="M92" s="22">
        <v>0</v>
      </c>
      <c r="N92" s="22">
        <v>1</v>
      </c>
      <c r="O92" s="22">
        <v>0</v>
      </c>
      <c r="P92" s="22">
        <v>-23.147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171</v>
      </c>
      <c r="B93" s="21" t="s">
        <v>182</v>
      </c>
      <c r="C93" s="21">
        <v>1069.315</v>
      </c>
      <c r="D93" s="21">
        <v>1273.756</v>
      </c>
      <c r="E93" s="21">
        <v>0</v>
      </c>
      <c r="F93" s="21">
        <v>0</v>
      </c>
      <c r="G93" s="21">
        <v>0</v>
      </c>
      <c r="H93" s="21">
        <v>1</v>
      </c>
      <c r="I93" s="19">
        <v>6.401</v>
      </c>
      <c r="J93" s="19">
        <v>21.424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-7.052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300</v>
      </c>
      <c r="B94" s="21" t="s">
        <v>183</v>
      </c>
      <c r="C94" s="21">
        <v>3624.907</v>
      </c>
      <c r="D94" s="21">
        <v>4031.855</v>
      </c>
      <c r="E94" s="21">
        <v>0</v>
      </c>
      <c r="F94" s="21">
        <v>0</v>
      </c>
      <c r="G94" s="21">
        <v>0</v>
      </c>
      <c r="H94" s="21">
        <v>1</v>
      </c>
      <c r="I94" s="19">
        <v>1.073</v>
      </c>
      <c r="J94" s="19">
        <v>11.058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-16.998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510</v>
      </c>
      <c r="B95" s="21" t="s">
        <v>184</v>
      </c>
      <c r="C95" s="21">
        <v>4245.789</v>
      </c>
      <c r="D95" s="21">
        <v>4753.983</v>
      </c>
      <c r="E95" s="21">
        <v>0</v>
      </c>
      <c r="F95" s="21">
        <v>0</v>
      </c>
      <c r="G95" s="21">
        <v>0</v>
      </c>
      <c r="H95" s="21">
        <v>1</v>
      </c>
      <c r="I95" s="19">
        <v>1.234</v>
      </c>
      <c r="J95" s="19">
        <v>11.792</v>
      </c>
      <c r="K95" s="22">
        <v>4</v>
      </c>
      <c r="L95" s="22">
        <v>0</v>
      </c>
      <c r="M95" s="22">
        <v>0</v>
      </c>
      <c r="N95" s="22">
        <v>0</v>
      </c>
      <c r="O95" s="22">
        <v>0</v>
      </c>
      <c r="P95" s="22">
        <v>-12.15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680</v>
      </c>
      <c r="B96" s="21" t="s">
        <v>185</v>
      </c>
      <c r="C96" s="21">
        <v>1063.061</v>
      </c>
      <c r="D96" s="21">
        <v>1266.122</v>
      </c>
      <c r="E96" s="21">
        <v>0</v>
      </c>
      <c r="F96" s="21">
        <v>0</v>
      </c>
      <c r="G96" s="21">
        <v>0</v>
      </c>
      <c r="H96" s="21">
        <v>1</v>
      </c>
      <c r="I96" s="19">
        <v>4.71</v>
      </c>
      <c r="J96" s="19">
        <v>19.992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-10.485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681</v>
      </c>
      <c r="B97" s="21" t="s">
        <v>186</v>
      </c>
      <c r="C97" s="21">
        <v>1031.309</v>
      </c>
      <c r="D97" s="21">
        <v>1226.368</v>
      </c>
      <c r="E97" s="21">
        <v>0</v>
      </c>
      <c r="F97" s="21">
        <v>0</v>
      </c>
      <c r="G97" s="21">
        <v>0</v>
      </c>
      <c r="H97" s="21">
        <v>1</v>
      </c>
      <c r="I97" s="19">
        <v>4.48</v>
      </c>
      <c r="J97" s="19">
        <v>19.673</v>
      </c>
      <c r="K97" s="22">
        <v>4</v>
      </c>
      <c r="L97" s="22">
        <v>2</v>
      </c>
      <c r="M97" s="22">
        <v>0</v>
      </c>
      <c r="N97" s="22">
        <v>1</v>
      </c>
      <c r="O97" s="22">
        <v>0</v>
      </c>
      <c r="P97" s="22">
        <v>-30.57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683</v>
      </c>
      <c r="B98" s="21" t="s">
        <v>187</v>
      </c>
      <c r="C98" s="21">
        <v>911.098</v>
      </c>
      <c r="D98" s="21">
        <v>1109.507</v>
      </c>
      <c r="E98" s="21">
        <v>0</v>
      </c>
      <c r="F98" s="21">
        <v>0</v>
      </c>
      <c r="G98" s="21">
        <v>0</v>
      </c>
      <c r="H98" s="21">
        <v>1</v>
      </c>
      <c r="I98" s="19">
        <v>8.166</v>
      </c>
      <c r="J98" s="19">
        <v>24.589</v>
      </c>
      <c r="K98" s="22">
        <v>4</v>
      </c>
      <c r="L98" s="22">
        <v>2</v>
      </c>
      <c r="M98" s="22">
        <v>-1</v>
      </c>
      <c r="N98" s="22">
        <v>1</v>
      </c>
      <c r="O98" s="22">
        <v>0</v>
      </c>
      <c r="P98" s="22">
        <v>-27.163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687</v>
      </c>
      <c r="B99" s="21" t="s">
        <v>188</v>
      </c>
      <c r="C99" s="21">
        <v>904.444</v>
      </c>
      <c r="D99" s="21">
        <v>1101.653</v>
      </c>
      <c r="E99" s="21">
        <v>0</v>
      </c>
      <c r="F99" s="21">
        <v>0</v>
      </c>
      <c r="G99" s="21">
        <v>0</v>
      </c>
      <c r="H99" s="21">
        <v>1</v>
      </c>
      <c r="I99" s="19">
        <v>0.674</v>
      </c>
      <c r="J99" s="19">
        <v>18.454</v>
      </c>
      <c r="K99" s="22">
        <v>4</v>
      </c>
      <c r="L99" s="22">
        <v>0</v>
      </c>
      <c r="M99" s="22">
        <v>0</v>
      </c>
      <c r="N99" s="22">
        <v>0</v>
      </c>
      <c r="O99" s="22">
        <v>-1</v>
      </c>
      <c r="P99" s="22">
        <v>-14.585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689</v>
      </c>
      <c r="B100" s="21" t="s">
        <v>189</v>
      </c>
      <c r="C100" s="21">
        <v>751.511</v>
      </c>
      <c r="D100" s="21">
        <v>901.418</v>
      </c>
      <c r="E100" s="21">
        <v>0</v>
      </c>
      <c r="F100" s="21">
        <v>0</v>
      </c>
      <c r="G100" s="21">
        <v>0</v>
      </c>
      <c r="H100" s="21">
        <v>1</v>
      </c>
      <c r="I100" s="19">
        <v>2.797</v>
      </c>
      <c r="J100" s="19">
        <v>18.962</v>
      </c>
      <c r="K100" s="22">
        <v>4</v>
      </c>
      <c r="L100" s="22">
        <v>1</v>
      </c>
      <c r="M100" s="22">
        <v>0</v>
      </c>
      <c r="N100" s="22">
        <v>1</v>
      </c>
      <c r="O100" s="22">
        <v>0</v>
      </c>
      <c r="P100" s="22">
        <v>-23.082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690</v>
      </c>
      <c r="B101" s="21" t="s">
        <v>190</v>
      </c>
      <c r="C101" s="21">
        <v>1009.753</v>
      </c>
      <c r="D101" s="21">
        <v>1197.239</v>
      </c>
      <c r="E101" s="21">
        <v>0</v>
      </c>
      <c r="F101" s="21">
        <v>0</v>
      </c>
      <c r="G101" s="21">
        <v>0</v>
      </c>
      <c r="H101" s="21">
        <v>1</v>
      </c>
      <c r="I101" s="19">
        <v>4.971</v>
      </c>
      <c r="J101" s="19">
        <v>19.852</v>
      </c>
      <c r="K101" s="22">
        <v>4</v>
      </c>
      <c r="L101" s="22">
        <v>2</v>
      </c>
      <c r="M101" s="22">
        <v>0</v>
      </c>
      <c r="N101" s="22">
        <v>1</v>
      </c>
      <c r="O101" s="22">
        <v>0</v>
      </c>
      <c r="P101" s="22">
        <v>4.092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693</v>
      </c>
      <c r="B102" s="21" t="s">
        <v>191</v>
      </c>
      <c r="C102" s="21">
        <v>946.092</v>
      </c>
      <c r="D102" s="21">
        <v>1171.984</v>
      </c>
      <c r="E102" s="21">
        <v>0</v>
      </c>
      <c r="F102" s="21">
        <v>0</v>
      </c>
      <c r="G102" s="21">
        <v>0</v>
      </c>
      <c r="H102" s="21">
        <v>1</v>
      </c>
      <c r="I102" s="19">
        <v>0.715</v>
      </c>
      <c r="J102" s="19">
        <v>19.852</v>
      </c>
      <c r="K102" s="22">
        <v>2</v>
      </c>
      <c r="L102" s="22">
        <v>0</v>
      </c>
      <c r="M102" s="22">
        <v>0</v>
      </c>
      <c r="N102" s="22">
        <v>0</v>
      </c>
      <c r="O102" s="22">
        <v>0</v>
      </c>
      <c r="P102" s="22">
        <v>-5.57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695</v>
      </c>
      <c r="B103" s="21" t="s">
        <v>192</v>
      </c>
      <c r="C103" s="21">
        <v>712.73</v>
      </c>
      <c r="D103" s="21">
        <v>832.572</v>
      </c>
      <c r="E103" s="21">
        <v>0</v>
      </c>
      <c r="F103" s="21">
        <v>0</v>
      </c>
      <c r="G103" s="21">
        <v>0</v>
      </c>
      <c r="H103" s="21">
        <v>1</v>
      </c>
      <c r="I103" s="19">
        <v>1.498</v>
      </c>
      <c r="J103" s="19">
        <v>15.676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-2.852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697</v>
      </c>
      <c r="B104" s="21" t="s">
        <v>193</v>
      </c>
      <c r="C104" s="21">
        <v>901.847</v>
      </c>
      <c r="D104" s="21">
        <v>1100.91</v>
      </c>
      <c r="E104" s="21">
        <v>0</v>
      </c>
      <c r="F104" s="21">
        <v>0</v>
      </c>
      <c r="G104" s="21">
        <v>0</v>
      </c>
      <c r="H104" s="21">
        <v>1</v>
      </c>
      <c r="I104" s="19">
        <v>0.323</v>
      </c>
      <c r="J104" s="19">
        <v>18.346</v>
      </c>
      <c r="K104" s="22">
        <v>4</v>
      </c>
      <c r="L104" s="22">
        <v>0</v>
      </c>
      <c r="M104" s="22">
        <v>0</v>
      </c>
      <c r="N104" s="22">
        <v>1</v>
      </c>
      <c r="O104" s="22">
        <v>0</v>
      </c>
      <c r="P104" s="22">
        <v>-20.14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698</v>
      </c>
      <c r="B105" s="21" t="s">
        <v>194</v>
      </c>
      <c r="C105" s="21">
        <v>914.778</v>
      </c>
      <c r="D105" s="21">
        <v>1103.243</v>
      </c>
      <c r="E105" s="21">
        <v>0</v>
      </c>
      <c r="F105" s="21">
        <v>0</v>
      </c>
      <c r="G105" s="21">
        <v>0</v>
      </c>
      <c r="H105" s="21">
        <v>1</v>
      </c>
      <c r="I105" s="19">
        <v>4.302</v>
      </c>
      <c r="J105" s="19">
        <v>20.65</v>
      </c>
      <c r="K105" s="22">
        <v>4</v>
      </c>
      <c r="L105" s="22">
        <v>0</v>
      </c>
      <c r="M105" s="22">
        <v>0</v>
      </c>
      <c r="N105" s="22">
        <v>0</v>
      </c>
      <c r="O105" s="22">
        <v>0</v>
      </c>
      <c r="P105" s="22">
        <v>-0.006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699</v>
      </c>
      <c r="B106" s="21" t="s">
        <v>195</v>
      </c>
      <c r="C106" s="21">
        <v>788.897</v>
      </c>
      <c r="D106" s="21">
        <v>1005.662</v>
      </c>
      <c r="E106" s="21">
        <v>0</v>
      </c>
      <c r="F106" s="21">
        <v>0</v>
      </c>
      <c r="G106" s="21">
        <v>0</v>
      </c>
      <c r="H106" s="21">
        <v>1</v>
      </c>
      <c r="I106" s="19">
        <v>9.485</v>
      </c>
      <c r="J106" s="19">
        <v>28.995</v>
      </c>
      <c r="K106" s="22">
        <v>4</v>
      </c>
      <c r="L106" s="22">
        <v>2</v>
      </c>
      <c r="M106" s="22">
        <v>0</v>
      </c>
      <c r="N106" s="22">
        <v>1</v>
      </c>
      <c r="O106" s="22">
        <v>0</v>
      </c>
      <c r="P106" s="22">
        <v>-8.103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802</v>
      </c>
      <c r="B107" s="21" t="s">
        <v>196</v>
      </c>
      <c r="C107" s="21">
        <v>5747.529</v>
      </c>
      <c r="D107" s="21">
        <v>6428.459</v>
      </c>
      <c r="E107" s="21">
        <v>0</v>
      </c>
      <c r="F107" s="21">
        <v>0</v>
      </c>
      <c r="G107" s="21">
        <v>0</v>
      </c>
      <c r="H107" s="21">
        <v>1</v>
      </c>
      <c r="I107" s="19">
        <v>1.61</v>
      </c>
      <c r="J107" s="19">
        <v>12.032</v>
      </c>
      <c r="K107" s="22">
        <v>4</v>
      </c>
      <c r="L107" s="22">
        <v>0</v>
      </c>
      <c r="M107" s="22">
        <v>0</v>
      </c>
      <c r="N107" s="22">
        <v>0</v>
      </c>
      <c r="O107" s="22">
        <v>0</v>
      </c>
      <c r="P107" s="22">
        <v>-31.17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805</v>
      </c>
      <c r="B108" s="21" t="s">
        <v>197</v>
      </c>
      <c r="C108" s="21">
        <v>4391.613</v>
      </c>
      <c r="D108" s="21">
        <v>5002.867</v>
      </c>
      <c r="E108" s="21">
        <v>0</v>
      </c>
      <c r="F108" s="21">
        <v>0</v>
      </c>
      <c r="G108" s="21">
        <v>0</v>
      </c>
      <c r="H108" s="21">
        <v>1</v>
      </c>
      <c r="I108" s="19">
        <v>2.787</v>
      </c>
      <c r="J108" s="19">
        <v>14.664</v>
      </c>
      <c r="K108" s="22">
        <v>4</v>
      </c>
      <c r="L108" s="22">
        <v>2</v>
      </c>
      <c r="M108" s="22">
        <v>-1</v>
      </c>
      <c r="N108" s="22">
        <v>1</v>
      </c>
      <c r="O108" s="22">
        <v>0</v>
      </c>
      <c r="P108" s="22">
        <v>-8.883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806</v>
      </c>
      <c r="B109" s="21" t="s">
        <v>198</v>
      </c>
      <c r="C109" s="21">
        <v>7579.538</v>
      </c>
      <c r="D109" s="21">
        <v>8298.33</v>
      </c>
      <c r="E109" s="21">
        <v>0</v>
      </c>
      <c r="F109" s="21">
        <v>0</v>
      </c>
      <c r="G109" s="21">
        <v>0</v>
      </c>
      <c r="H109" s="21">
        <v>1</v>
      </c>
      <c r="I109" s="19">
        <v>1.736</v>
      </c>
      <c r="J109" s="19">
        <v>10.247</v>
      </c>
      <c r="K109" s="22">
        <v>4</v>
      </c>
      <c r="L109" s="22">
        <v>0</v>
      </c>
      <c r="M109" s="22">
        <v>0</v>
      </c>
      <c r="N109" s="22">
        <v>1</v>
      </c>
      <c r="O109" s="22">
        <v>0</v>
      </c>
      <c r="P109" s="22">
        <v>-26.979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808</v>
      </c>
      <c r="B110" s="21" t="s">
        <v>199</v>
      </c>
      <c r="C110" s="21">
        <v>7525.979</v>
      </c>
      <c r="D110" s="21">
        <v>8596.088</v>
      </c>
      <c r="E110" s="21">
        <v>0</v>
      </c>
      <c r="F110" s="21">
        <v>0</v>
      </c>
      <c r="G110" s="21">
        <v>0</v>
      </c>
      <c r="H110" s="21">
        <v>1</v>
      </c>
      <c r="I110" s="19">
        <v>5.853</v>
      </c>
      <c r="J110" s="19">
        <v>17.573</v>
      </c>
      <c r="K110" s="22">
        <v>4</v>
      </c>
      <c r="L110" s="22">
        <v>2</v>
      </c>
      <c r="M110" s="22">
        <v>-1</v>
      </c>
      <c r="N110" s="22">
        <v>1</v>
      </c>
      <c r="O110" s="22">
        <v>0</v>
      </c>
      <c r="P110" s="22">
        <v>-21.022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811</v>
      </c>
      <c r="B111" s="21" t="s">
        <v>200</v>
      </c>
      <c r="C111" s="21">
        <v>5778.522</v>
      </c>
      <c r="D111" s="21">
        <v>6892.502</v>
      </c>
      <c r="E111" s="21">
        <v>0</v>
      </c>
      <c r="F111" s="21">
        <v>0</v>
      </c>
      <c r="G111" s="21">
        <v>0</v>
      </c>
      <c r="H111" s="21">
        <v>1</v>
      </c>
      <c r="I111" s="19">
        <v>3.565</v>
      </c>
      <c r="J111" s="19">
        <v>19.151</v>
      </c>
      <c r="K111" s="22">
        <v>4</v>
      </c>
      <c r="L111" s="22">
        <v>2</v>
      </c>
      <c r="M111" s="22">
        <v>0</v>
      </c>
      <c r="N111" s="22">
        <v>1</v>
      </c>
      <c r="O111" s="22">
        <v>0</v>
      </c>
      <c r="P111" s="22">
        <v>-4.79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813</v>
      </c>
      <c r="B112" s="21" t="s">
        <v>201</v>
      </c>
      <c r="C112" s="21">
        <v>2479.816</v>
      </c>
      <c r="D112" s="21">
        <v>2799.804</v>
      </c>
      <c r="E112" s="21">
        <v>0</v>
      </c>
      <c r="F112" s="21">
        <v>0</v>
      </c>
      <c r="G112" s="21">
        <v>0</v>
      </c>
      <c r="H112" s="21">
        <v>1</v>
      </c>
      <c r="I112" s="19">
        <v>1.044</v>
      </c>
      <c r="J112" s="19">
        <v>12.354</v>
      </c>
      <c r="K112" s="22">
        <v>4</v>
      </c>
      <c r="L112" s="22">
        <v>2</v>
      </c>
      <c r="M112" s="22">
        <v>-1</v>
      </c>
      <c r="N112" s="22">
        <v>1</v>
      </c>
      <c r="O112" s="22">
        <v>0</v>
      </c>
      <c r="P112" s="22">
        <v>-16.138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814</v>
      </c>
      <c r="B113" s="21" t="s">
        <v>202</v>
      </c>
      <c r="C113" s="21">
        <v>7308.262</v>
      </c>
      <c r="D113" s="21">
        <v>8414.276</v>
      </c>
      <c r="E113" s="21">
        <v>0</v>
      </c>
      <c r="F113" s="21">
        <v>0</v>
      </c>
      <c r="G113" s="21">
        <v>0</v>
      </c>
      <c r="H113" s="21">
        <v>1</v>
      </c>
      <c r="I113" s="19">
        <v>7.096</v>
      </c>
      <c r="J113" s="19">
        <v>19.308</v>
      </c>
      <c r="K113" s="22">
        <v>3</v>
      </c>
      <c r="L113" s="22">
        <v>0</v>
      </c>
      <c r="M113" s="22">
        <v>1</v>
      </c>
      <c r="N113" s="22">
        <v>0</v>
      </c>
      <c r="O113" s="22">
        <v>0</v>
      </c>
      <c r="P113" s="22">
        <v>-11.699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819</v>
      </c>
      <c r="B114" s="21" t="s">
        <v>203</v>
      </c>
      <c r="C114" s="21">
        <v>4717.938</v>
      </c>
      <c r="D114" s="21">
        <v>5642.308</v>
      </c>
      <c r="E114" s="21">
        <v>0</v>
      </c>
      <c r="F114" s="21">
        <v>0</v>
      </c>
      <c r="G114" s="21">
        <v>0</v>
      </c>
      <c r="H114" s="21">
        <v>1</v>
      </c>
      <c r="I114" s="19">
        <v>4.575</v>
      </c>
      <c r="J114" s="19">
        <v>20.208</v>
      </c>
      <c r="K114" s="22">
        <v>4</v>
      </c>
      <c r="L114" s="22">
        <v>2</v>
      </c>
      <c r="M114" s="22">
        <v>0</v>
      </c>
      <c r="N114" s="22">
        <v>0</v>
      </c>
      <c r="O114" s="22">
        <v>0</v>
      </c>
      <c r="P114" s="22">
        <v>-22.42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823</v>
      </c>
      <c r="B115" s="21" t="s">
        <v>204</v>
      </c>
      <c r="C115" s="21">
        <v>5448.01</v>
      </c>
      <c r="D115" s="21">
        <v>6474.248</v>
      </c>
      <c r="E115" s="21">
        <v>0</v>
      </c>
      <c r="F115" s="21">
        <v>0</v>
      </c>
      <c r="G115" s="21">
        <v>0</v>
      </c>
      <c r="H115" s="21">
        <v>1</v>
      </c>
      <c r="I115" s="19">
        <v>4.693</v>
      </c>
      <c r="J115" s="19">
        <v>19.8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-25.481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825</v>
      </c>
      <c r="B116" s="21" t="s">
        <v>205</v>
      </c>
      <c r="C116" s="21">
        <v>3007.225</v>
      </c>
      <c r="D116" s="21">
        <v>3309.151</v>
      </c>
      <c r="E116" s="21">
        <v>0</v>
      </c>
      <c r="F116" s="21">
        <v>0</v>
      </c>
      <c r="G116" s="21">
        <v>0</v>
      </c>
      <c r="H116" s="21">
        <v>1</v>
      </c>
      <c r="I116" s="19">
        <v>0.734</v>
      </c>
      <c r="J116" s="19">
        <v>9.791</v>
      </c>
      <c r="K116" s="22">
        <v>4</v>
      </c>
      <c r="L116" s="22">
        <v>2</v>
      </c>
      <c r="M116" s="22">
        <v>0</v>
      </c>
      <c r="N116" s="22">
        <v>0</v>
      </c>
      <c r="O116" s="22">
        <v>0</v>
      </c>
      <c r="P116" s="22">
        <v>-23.179</v>
      </c>
      <c r="Q116" s="22">
        <v>0</v>
      </c>
      <c r="R116" s="22">
        <v>1</v>
      </c>
      <c r="S116" s="23"/>
      <c r="T116" s="23"/>
      <c r="U116" s="23"/>
      <c r="V116" s="23"/>
      <c r="W116" s="23"/>
    </row>
    <row r="117" ht="16.5" spans="1:23">
      <c r="A117" s="21">
        <v>828</v>
      </c>
      <c r="B117" s="21" t="s">
        <v>206</v>
      </c>
      <c r="C117" s="21">
        <v>2107.253</v>
      </c>
      <c r="D117" s="21">
        <v>2452.677</v>
      </c>
      <c r="E117" s="21">
        <v>0</v>
      </c>
      <c r="F117" s="21">
        <v>0</v>
      </c>
      <c r="G117" s="21">
        <v>0</v>
      </c>
      <c r="H117" s="21">
        <v>1</v>
      </c>
      <c r="I117" s="19">
        <v>3.895</v>
      </c>
      <c r="J117" s="19">
        <v>17.43</v>
      </c>
      <c r="K117" s="22">
        <v>4</v>
      </c>
      <c r="L117" s="22">
        <v>0</v>
      </c>
      <c r="M117" s="22">
        <v>0</v>
      </c>
      <c r="N117" s="22">
        <v>0</v>
      </c>
      <c r="O117" s="22">
        <v>0</v>
      </c>
      <c r="P117" s="22">
        <v>-34.581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832</v>
      </c>
      <c r="B118" s="21" t="s">
        <v>207</v>
      </c>
      <c r="C118" s="21">
        <v>414.349</v>
      </c>
      <c r="D118" s="21">
        <v>445.746</v>
      </c>
      <c r="E118" s="21">
        <v>0</v>
      </c>
      <c r="F118" s="21">
        <v>0</v>
      </c>
      <c r="G118" s="21">
        <v>0</v>
      </c>
      <c r="H118" s="21">
        <v>1</v>
      </c>
      <c r="I118" s="19">
        <v>2.332</v>
      </c>
      <c r="J118" s="19">
        <v>9.212</v>
      </c>
      <c r="K118" s="22">
        <v>4</v>
      </c>
      <c r="L118" s="22">
        <v>2</v>
      </c>
      <c r="M118" s="22">
        <v>-1</v>
      </c>
      <c r="N118" s="22">
        <v>0</v>
      </c>
      <c r="O118" s="22">
        <v>0</v>
      </c>
      <c r="P118" s="22">
        <v>-3.189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841</v>
      </c>
      <c r="B119" s="21" t="s">
        <v>208</v>
      </c>
      <c r="C119" s="21">
        <v>7197.802</v>
      </c>
      <c r="D119" s="21">
        <v>8377.546</v>
      </c>
      <c r="E119" s="21">
        <v>0</v>
      </c>
      <c r="F119" s="21">
        <v>0</v>
      </c>
      <c r="G119" s="21">
        <v>0</v>
      </c>
      <c r="H119" s="21">
        <v>1</v>
      </c>
      <c r="I119" s="19">
        <v>7.678</v>
      </c>
      <c r="J119" s="19">
        <v>20.679</v>
      </c>
      <c r="K119" s="22">
        <v>4</v>
      </c>
      <c r="L119" s="22">
        <v>1</v>
      </c>
      <c r="M119" s="22">
        <v>0</v>
      </c>
      <c r="N119" s="22">
        <v>0</v>
      </c>
      <c r="O119" s="22">
        <v>0</v>
      </c>
      <c r="P119" s="22">
        <v>-9.037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846</v>
      </c>
      <c r="B120" s="21" t="s">
        <v>209</v>
      </c>
      <c r="C120" s="21">
        <v>1142.984</v>
      </c>
      <c r="D120" s="21">
        <v>1278.828</v>
      </c>
      <c r="E120" s="21">
        <v>0</v>
      </c>
      <c r="F120" s="21">
        <v>0</v>
      </c>
      <c r="G120" s="21">
        <v>0</v>
      </c>
      <c r="H120" s="21">
        <v>1</v>
      </c>
      <c r="I120" s="19">
        <v>0.984</v>
      </c>
      <c r="J120" s="19">
        <v>11.502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-9.018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847</v>
      </c>
      <c r="B121" s="21" t="s">
        <v>210</v>
      </c>
      <c r="C121" s="21">
        <v>2665.167</v>
      </c>
      <c r="D121" s="21">
        <v>3059.805</v>
      </c>
      <c r="E121" s="21">
        <v>0</v>
      </c>
      <c r="F121" s="21">
        <v>0</v>
      </c>
      <c r="G121" s="21">
        <v>0</v>
      </c>
      <c r="H121" s="21">
        <v>1</v>
      </c>
      <c r="I121" s="19">
        <v>2.447</v>
      </c>
      <c r="J121" s="19">
        <v>15.029</v>
      </c>
      <c r="K121" s="22">
        <v>3</v>
      </c>
      <c r="L121" s="22">
        <v>2</v>
      </c>
      <c r="M121" s="22">
        <v>1</v>
      </c>
      <c r="N121" s="22">
        <v>-1</v>
      </c>
      <c r="O121" s="22">
        <v>0</v>
      </c>
      <c r="P121" s="22">
        <v>0.715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849</v>
      </c>
      <c r="B122" s="21" t="s">
        <v>211</v>
      </c>
      <c r="C122" s="21">
        <v>8671.499</v>
      </c>
      <c r="D122" s="21">
        <v>10259.248</v>
      </c>
      <c r="E122" s="21">
        <v>0</v>
      </c>
      <c r="F122" s="21">
        <v>0</v>
      </c>
      <c r="G122" s="21">
        <v>0</v>
      </c>
      <c r="H122" s="21">
        <v>1</v>
      </c>
      <c r="I122" s="19">
        <v>2.363</v>
      </c>
      <c r="J122" s="19">
        <v>17.473</v>
      </c>
      <c r="K122" s="22">
        <v>4</v>
      </c>
      <c r="L122" s="22">
        <v>0</v>
      </c>
      <c r="M122" s="22">
        <v>0</v>
      </c>
      <c r="N122" s="22">
        <v>1</v>
      </c>
      <c r="O122" s="22">
        <v>0</v>
      </c>
      <c r="P122" s="22">
        <v>-18.652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851</v>
      </c>
      <c r="B123" s="21" t="s">
        <v>212</v>
      </c>
      <c r="C123" s="21">
        <v>13821.044</v>
      </c>
      <c r="D123" s="21">
        <v>16500.438</v>
      </c>
      <c r="E123" s="21">
        <v>0</v>
      </c>
      <c r="F123" s="21">
        <v>0</v>
      </c>
      <c r="G123" s="21">
        <v>0</v>
      </c>
      <c r="H123" s="21">
        <v>1</v>
      </c>
      <c r="I123" s="19">
        <v>5.276</v>
      </c>
      <c r="J123" s="19">
        <v>20.658</v>
      </c>
      <c r="K123" s="22">
        <v>3</v>
      </c>
      <c r="L123" s="22">
        <v>0</v>
      </c>
      <c r="M123" s="22">
        <v>1</v>
      </c>
      <c r="N123" s="22">
        <v>0</v>
      </c>
      <c r="O123" s="22">
        <v>0</v>
      </c>
      <c r="P123" s="22">
        <v>-6.704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852</v>
      </c>
      <c r="B124" s="21" t="s">
        <v>213</v>
      </c>
      <c r="C124" s="21">
        <v>5490.916</v>
      </c>
      <c r="D124" s="21">
        <v>6535.192</v>
      </c>
      <c r="E124" s="21">
        <v>0</v>
      </c>
      <c r="F124" s="21">
        <v>0</v>
      </c>
      <c r="G124" s="21">
        <v>0</v>
      </c>
      <c r="H124" s="21">
        <v>1</v>
      </c>
      <c r="I124" s="19">
        <v>1.891</v>
      </c>
      <c r="J124" s="19">
        <v>17.568</v>
      </c>
      <c r="K124" s="22">
        <v>4</v>
      </c>
      <c r="L124" s="22">
        <v>1</v>
      </c>
      <c r="M124" s="22">
        <v>-1</v>
      </c>
      <c r="N124" s="22">
        <v>1</v>
      </c>
      <c r="O124" s="22">
        <v>0</v>
      </c>
      <c r="P124" s="22">
        <v>-12.068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853</v>
      </c>
      <c r="B125" s="21" t="s">
        <v>214</v>
      </c>
      <c r="C125" s="21">
        <v>1230.164</v>
      </c>
      <c r="D125" s="21">
        <v>1368.222</v>
      </c>
      <c r="E125" s="21">
        <v>0</v>
      </c>
      <c r="F125" s="21">
        <v>0</v>
      </c>
      <c r="G125" s="21">
        <v>0</v>
      </c>
      <c r="H125" s="21">
        <v>1</v>
      </c>
      <c r="I125" s="19">
        <v>0.381</v>
      </c>
      <c r="J125" s="19">
        <v>10.433</v>
      </c>
      <c r="K125" s="22">
        <v>4</v>
      </c>
      <c r="L125" s="22">
        <v>0</v>
      </c>
      <c r="M125" s="22">
        <v>0</v>
      </c>
      <c r="N125" s="22">
        <v>1</v>
      </c>
      <c r="O125" s="22">
        <v>0</v>
      </c>
      <c r="P125" s="22">
        <v>-18.495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854</v>
      </c>
      <c r="B126" s="21" t="s">
        <v>215</v>
      </c>
      <c r="C126" s="21">
        <v>3680.161</v>
      </c>
      <c r="D126" s="21">
        <v>4211.694</v>
      </c>
      <c r="E126" s="21">
        <v>0</v>
      </c>
      <c r="F126" s="21">
        <v>0</v>
      </c>
      <c r="G126" s="21">
        <v>0</v>
      </c>
      <c r="H126" s="21">
        <v>1</v>
      </c>
      <c r="I126" s="19">
        <v>5.382</v>
      </c>
      <c r="J126" s="19">
        <v>17.323</v>
      </c>
      <c r="K126" s="22">
        <v>4</v>
      </c>
      <c r="L126" s="22">
        <v>0</v>
      </c>
      <c r="M126" s="22">
        <v>0</v>
      </c>
      <c r="N126" s="22">
        <v>0</v>
      </c>
      <c r="O126" s="22">
        <v>0</v>
      </c>
      <c r="P126" s="22">
        <v>-0.729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855</v>
      </c>
      <c r="B127" s="21" t="s">
        <v>216</v>
      </c>
      <c r="C127" s="21">
        <v>1281.479</v>
      </c>
      <c r="D127" s="21">
        <v>1419.601</v>
      </c>
      <c r="E127" s="21">
        <v>0</v>
      </c>
      <c r="F127" s="21">
        <v>0</v>
      </c>
      <c r="G127" s="21">
        <v>0</v>
      </c>
      <c r="H127" s="21">
        <v>1</v>
      </c>
      <c r="I127" s="19">
        <v>1.101</v>
      </c>
      <c r="J127" s="19">
        <v>10.723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-9.729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856</v>
      </c>
      <c r="B128" s="21" t="s">
        <v>217</v>
      </c>
      <c r="C128" s="21">
        <v>4984.381</v>
      </c>
      <c r="D128" s="21">
        <v>5772.035</v>
      </c>
      <c r="E128" s="21">
        <v>0</v>
      </c>
      <c r="F128" s="21">
        <v>0</v>
      </c>
      <c r="G128" s="21">
        <v>0</v>
      </c>
      <c r="H128" s="21">
        <v>1</v>
      </c>
      <c r="I128" s="19">
        <v>0.587</v>
      </c>
      <c r="J128" s="19">
        <v>14.153</v>
      </c>
      <c r="K128" s="22">
        <v>4</v>
      </c>
      <c r="L128" s="22">
        <v>0</v>
      </c>
      <c r="M128" s="22">
        <v>0</v>
      </c>
      <c r="N128" s="22">
        <v>1</v>
      </c>
      <c r="O128" s="22">
        <v>0</v>
      </c>
      <c r="P128" s="22">
        <v>-22.809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857</v>
      </c>
      <c r="B129" s="21" t="s">
        <v>218</v>
      </c>
      <c r="C129" s="21">
        <v>9235.025</v>
      </c>
      <c r="D129" s="21">
        <v>10535.776</v>
      </c>
      <c r="E129" s="21">
        <v>0</v>
      </c>
      <c r="F129" s="21">
        <v>0</v>
      </c>
      <c r="G129" s="21">
        <v>0</v>
      </c>
      <c r="H129" s="21">
        <v>1</v>
      </c>
      <c r="I129" s="19">
        <v>4.183</v>
      </c>
      <c r="J129" s="19">
        <v>16.013</v>
      </c>
      <c r="K129" s="22">
        <v>4</v>
      </c>
      <c r="L129" s="22">
        <v>0</v>
      </c>
      <c r="M129" s="22">
        <v>-1</v>
      </c>
      <c r="N129" s="22">
        <v>1</v>
      </c>
      <c r="O129" s="22">
        <v>0</v>
      </c>
      <c r="P129" s="22">
        <v>-25.136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858</v>
      </c>
      <c r="B130" s="21" t="s">
        <v>219</v>
      </c>
      <c r="C130" s="21">
        <v>6512.941</v>
      </c>
      <c r="D130" s="21">
        <v>7960.061</v>
      </c>
      <c r="E130" s="21">
        <v>0</v>
      </c>
      <c r="F130" s="21">
        <v>0</v>
      </c>
      <c r="G130" s="21">
        <v>0</v>
      </c>
      <c r="H130" s="21">
        <v>1</v>
      </c>
      <c r="I130" s="19">
        <v>1.432</v>
      </c>
      <c r="J130" s="19">
        <v>19.351</v>
      </c>
      <c r="K130" s="22">
        <v>4</v>
      </c>
      <c r="L130" s="22">
        <v>1</v>
      </c>
      <c r="M130" s="22">
        <v>0</v>
      </c>
      <c r="N130" s="22">
        <v>0</v>
      </c>
      <c r="O130" s="22">
        <v>0</v>
      </c>
      <c r="P130" s="22">
        <v>-20.158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859</v>
      </c>
      <c r="B131" s="21" t="s">
        <v>220</v>
      </c>
      <c r="C131" s="21">
        <v>1490.946</v>
      </c>
      <c r="D131" s="21">
        <v>1630.837</v>
      </c>
      <c r="E131" s="21">
        <v>0</v>
      </c>
      <c r="F131" s="21">
        <v>0</v>
      </c>
      <c r="G131" s="21">
        <v>0</v>
      </c>
      <c r="H131" s="21">
        <v>1</v>
      </c>
      <c r="I131" s="19">
        <v>0.403</v>
      </c>
      <c r="J131" s="19">
        <v>8.946</v>
      </c>
      <c r="K131" s="22">
        <v>4</v>
      </c>
      <c r="L131" s="22">
        <v>2</v>
      </c>
      <c r="M131" s="22">
        <v>0</v>
      </c>
      <c r="N131" s="22">
        <v>0</v>
      </c>
      <c r="O131" s="22">
        <v>0</v>
      </c>
      <c r="P131" s="22">
        <v>-17.698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861</v>
      </c>
      <c r="B132" s="21" t="s">
        <v>221</v>
      </c>
      <c r="C132" s="21">
        <v>2206.537</v>
      </c>
      <c r="D132" s="21">
        <v>2429.383</v>
      </c>
      <c r="E132" s="21">
        <v>0</v>
      </c>
      <c r="F132" s="21">
        <v>0</v>
      </c>
      <c r="G132" s="21">
        <v>0</v>
      </c>
      <c r="H132" s="21">
        <v>1</v>
      </c>
      <c r="I132" s="19">
        <v>0.489</v>
      </c>
      <c r="J132" s="19">
        <v>9.617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-11.928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863</v>
      </c>
      <c r="B133" s="21" t="s">
        <v>222</v>
      </c>
      <c r="C133" s="21">
        <v>2128.355</v>
      </c>
      <c r="D133" s="21">
        <v>2662.863</v>
      </c>
      <c r="E133" s="21">
        <v>0</v>
      </c>
      <c r="F133" s="21">
        <v>0</v>
      </c>
      <c r="G133" s="21">
        <v>0</v>
      </c>
      <c r="H133" s="21">
        <v>1</v>
      </c>
      <c r="I133" s="19">
        <v>8.928</v>
      </c>
      <c r="J133" s="19">
        <v>27.208</v>
      </c>
      <c r="K133" s="22">
        <v>3</v>
      </c>
      <c r="L133" s="22">
        <v>1</v>
      </c>
      <c r="M133" s="22">
        <v>0</v>
      </c>
      <c r="N133" s="22">
        <v>0</v>
      </c>
      <c r="O133" s="22">
        <v>0</v>
      </c>
      <c r="P133" s="22">
        <v>-3.841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865</v>
      </c>
      <c r="B134" s="21" t="s">
        <v>223</v>
      </c>
      <c r="C134" s="21">
        <v>1249.663</v>
      </c>
      <c r="D134" s="21">
        <v>1385.448</v>
      </c>
      <c r="E134" s="21">
        <v>0</v>
      </c>
      <c r="F134" s="21">
        <v>0</v>
      </c>
      <c r="G134" s="21">
        <v>0</v>
      </c>
      <c r="H134" s="21">
        <v>1</v>
      </c>
      <c r="I134" s="19">
        <v>2.192</v>
      </c>
      <c r="J134" s="19">
        <v>11.778</v>
      </c>
      <c r="K134" s="22">
        <v>4</v>
      </c>
      <c r="L134" s="22">
        <v>0</v>
      </c>
      <c r="M134" s="22">
        <v>0</v>
      </c>
      <c r="N134" s="22">
        <v>0</v>
      </c>
      <c r="O134" s="22">
        <v>-1</v>
      </c>
      <c r="P134" s="22">
        <v>-41.108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867</v>
      </c>
      <c r="B135" s="21" t="s">
        <v>224</v>
      </c>
      <c r="C135" s="21">
        <v>1949.986</v>
      </c>
      <c r="D135" s="21">
        <v>2482.387</v>
      </c>
      <c r="E135" s="21">
        <v>0</v>
      </c>
      <c r="F135" s="21">
        <v>0</v>
      </c>
      <c r="G135" s="21">
        <v>0</v>
      </c>
      <c r="H135" s="21">
        <v>1</v>
      </c>
      <c r="I135" s="19">
        <v>7.015</v>
      </c>
      <c r="J135" s="19">
        <v>26.957</v>
      </c>
      <c r="K135" s="22">
        <v>4</v>
      </c>
      <c r="L135" s="22">
        <v>1</v>
      </c>
      <c r="M135" s="22">
        <v>0</v>
      </c>
      <c r="N135" s="22">
        <v>0</v>
      </c>
      <c r="O135" s="22">
        <v>0</v>
      </c>
      <c r="P135" s="22">
        <v>-3.391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888</v>
      </c>
      <c r="B136" s="21" t="s">
        <v>225</v>
      </c>
      <c r="C136" s="21">
        <v>3513.563</v>
      </c>
      <c r="D136" s="21">
        <v>3921.637</v>
      </c>
      <c r="E136" s="21">
        <v>0</v>
      </c>
      <c r="F136" s="21">
        <v>0</v>
      </c>
      <c r="G136" s="21">
        <v>0</v>
      </c>
      <c r="H136" s="21">
        <v>1</v>
      </c>
      <c r="I136" s="19">
        <v>3.455</v>
      </c>
      <c r="J136" s="19">
        <v>13.501</v>
      </c>
      <c r="K136" s="22">
        <v>4</v>
      </c>
      <c r="L136" s="22">
        <v>1</v>
      </c>
      <c r="M136" s="22">
        <v>0</v>
      </c>
      <c r="N136" s="22">
        <v>0</v>
      </c>
      <c r="O136" s="22">
        <v>0</v>
      </c>
      <c r="P136" s="22">
        <v>-3.874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891</v>
      </c>
      <c r="B137" s="21" t="s">
        <v>226</v>
      </c>
      <c r="C137" s="21">
        <v>1257.759</v>
      </c>
      <c r="D137" s="21">
        <v>1500.602</v>
      </c>
      <c r="E137" s="21">
        <v>0</v>
      </c>
      <c r="F137" s="21">
        <v>0</v>
      </c>
      <c r="G137" s="21">
        <v>0</v>
      </c>
      <c r="H137" s="21">
        <v>1</v>
      </c>
      <c r="I137" s="19">
        <v>3.212</v>
      </c>
      <c r="J137" s="19">
        <v>18.876</v>
      </c>
      <c r="K137" s="22">
        <v>4</v>
      </c>
      <c r="L137" s="22">
        <v>1</v>
      </c>
      <c r="M137" s="22">
        <v>0</v>
      </c>
      <c r="N137" s="22">
        <v>0</v>
      </c>
      <c r="O137" s="22">
        <v>0</v>
      </c>
      <c r="P137" s="22">
        <v>-8.147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901</v>
      </c>
      <c r="B138" s="21" t="s">
        <v>227</v>
      </c>
      <c r="C138" s="21">
        <v>5420.325</v>
      </c>
      <c r="D138" s="21">
        <v>5969.821</v>
      </c>
      <c r="E138" s="21">
        <v>0</v>
      </c>
      <c r="F138" s="21">
        <v>0</v>
      </c>
      <c r="G138" s="21">
        <v>0</v>
      </c>
      <c r="H138" s="21">
        <v>1</v>
      </c>
      <c r="I138" s="19">
        <v>1.284</v>
      </c>
      <c r="J138" s="19">
        <v>10.37</v>
      </c>
      <c r="K138" s="22">
        <v>4</v>
      </c>
      <c r="L138" s="22">
        <v>0</v>
      </c>
      <c r="M138" s="22">
        <v>0</v>
      </c>
      <c r="N138" s="22">
        <v>1</v>
      </c>
      <c r="O138" s="22">
        <v>0</v>
      </c>
      <c r="P138" s="22">
        <v>-4.67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902</v>
      </c>
      <c r="B139" s="21" t="s">
        <v>228</v>
      </c>
      <c r="C139" s="21">
        <v>4689.213</v>
      </c>
      <c r="D139" s="21">
        <v>5374.251</v>
      </c>
      <c r="E139" s="21">
        <v>0</v>
      </c>
      <c r="F139" s="21">
        <v>0</v>
      </c>
      <c r="G139" s="21">
        <v>0</v>
      </c>
      <c r="H139" s="21">
        <v>1</v>
      </c>
      <c r="I139" s="19">
        <v>2.137</v>
      </c>
      <c r="J139" s="19">
        <v>14.611</v>
      </c>
      <c r="K139" s="22">
        <v>4</v>
      </c>
      <c r="L139" s="22">
        <v>1</v>
      </c>
      <c r="M139" s="22">
        <v>0</v>
      </c>
      <c r="N139" s="22">
        <v>0</v>
      </c>
      <c r="O139" s="22">
        <v>0</v>
      </c>
      <c r="P139" s="22">
        <v>-4.075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903</v>
      </c>
      <c r="B140" s="21" t="s">
        <v>229</v>
      </c>
      <c r="C140" s="21">
        <v>3467.139</v>
      </c>
      <c r="D140" s="21">
        <v>3854.925</v>
      </c>
      <c r="E140" s="21">
        <v>0</v>
      </c>
      <c r="F140" s="21">
        <v>0</v>
      </c>
      <c r="G140" s="21">
        <v>0</v>
      </c>
      <c r="H140" s="21">
        <v>1</v>
      </c>
      <c r="I140" s="19">
        <v>0.42</v>
      </c>
      <c r="J140" s="19">
        <v>10.437</v>
      </c>
      <c r="K140" s="22">
        <v>4</v>
      </c>
      <c r="L140" s="22">
        <v>0</v>
      </c>
      <c r="M140" s="22">
        <v>0</v>
      </c>
      <c r="N140" s="22">
        <v>1</v>
      </c>
      <c r="O140" s="22">
        <v>0</v>
      </c>
      <c r="P140" s="22">
        <v>-6.527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904</v>
      </c>
      <c r="B141" s="21" t="s">
        <v>230</v>
      </c>
      <c r="C141" s="21">
        <v>4166.275</v>
      </c>
      <c r="D141" s="21">
        <v>4678.42</v>
      </c>
      <c r="E141" s="21">
        <v>0</v>
      </c>
      <c r="F141" s="21">
        <v>0</v>
      </c>
      <c r="G141" s="21">
        <v>0</v>
      </c>
      <c r="H141" s="21">
        <v>1</v>
      </c>
      <c r="I141" s="19">
        <v>2.235</v>
      </c>
      <c r="J141" s="19">
        <v>12.938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-4.066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905</v>
      </c>
      <c r="B142" s="21" t="s">
        <v>231</v>
      </c>
      <c r="C142" s="21">
        <v>5315.228</v>
      </c>
      <c r="D142" s="21">
        <v>6095.685</v>
      </c>
      <c r="E142" s="21">
        <v>0</v>
      </c>
      <c r="F142" s="21">
        <v>0</v>
      </c>
      <c r="G142" s="21">
        <v>0</v>
      </c>
      <c r="H142" s="21">
        <v>1</v>
      </c>
      <c r="I142" s="19">
        <v>2.098</v>
      </c>
      <c r="J142" s="19">
        <v>14.633</v>
      </c>
      <c r="K142" s="22">
        <v>4</v>
      </c>
      <c r="L142" s="22">
        <v>1</v>
      </c>
      <c r="M142" s="22">
        <v>0</v>
      </c>
      <c r="N142" s="22">
        <v>1</v>
      </c>
      <c r="O142" s="22">
        <v>0</v>
      </c>
      <c r="P142" s="22">
        <v>-4.152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906</v>
      </c>
      <c r="B143" s="21" t="s">
        <v>232</v>
      </c>
      <c r="C143" s="21">
        <v>3910.623</v>
      </c>
      <c r="D143" s="21">
        <v>4368.605</v>
      </c>
      <c r="E143" s="21">
        <v>0</v>
      </c>
      <c r="F143" s="21">
        <v>0</v>
      </c>
      <c r="G143" s="21">
        <v>0</v>
      </c>
      <c r="H143" s="21">
        <v>1</v>
      </c>
      <c r="I143" s="19">
        <v>1.454</v>
      </c>
      <c r="J143" s="19">
        <v>11.785</v>
      </c>
      <c r="K143" s="22">
        <v>4</v>
      </c>
      <c r="L143" s="22">
        <v>1</v>
      </c>
      <c r="M143" s="22">
        <v>-1</v>
      </c>
      <c r="N143" s="22">
        <v>0</v>
      </c>
      <c r="O143" s="22">
        <v>0</v>
      </c>
      <c r="P143" s="22">
        <v>-4.92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907</v>
      </c>
      <c r="B144" s="21" t="s">
        <v>233</v>
      </c>
      <c r="C144" s="21">
        <v>4698.54</v>
      </c>
      <c r="D144" s="21">
        <v>5319.452</v>
      </c>
      <c r="E144" s="21">
        <v>0</v>
      </c>
      <c r="F144" s="21">
        <v>0</v>
      </c>
      <c r="G144" s="21">
        <v>0</v>
      </c>
      <c r="H144" s="21">
        <v>1</v>
      </c>
      <c r="I144" s="19">
        <v>2.202</v>
      </c>
      <c r="J144" s="19">
        <v>13.618</v>
      </c>
      <c r="K144" s="22">
        <v>4</v>
      </c>
      <c r="L144" s="22">
        <v>1</v>
      </c>
      <c r="M144" s="22">
        <v>0</v>
      </c>
      <c r="N144" s="22">
        <v>0</v>
      </c>
      <c r="O144" s="22">
        <v>0</v>
      </c>
      <c r="P144" s="22">
        <v>-13.859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909</v>
      </c>
      <c r="B145" s="21" t="s">
        <v>234</v>
      </c>
      <c r="C145" s="21">
        <v>2328.606</v>
      </c>
      <c r="D145" s="21">
        <v>2666.452</v>
      </c>
      <c r="E145" s="21">
        <v>0</v>
      </c>
      <c r="F145" s="21">
        <v>0</v>
      </c>
      <c r="G145" s="21">
        <v>0</v>
      </c>
      <c r="H145" s="21">
        <v>1</v>
      </c>
      <c r="I145" s="19">
        <v>3.28</v>
      </c>
      <c r="J145" s="19">
        <v>15.535</v>
      </c>
      <c r="K145" s="22">
        <v>4</v>
      </c>
      <c r="L145" s="22">
        <v>2</v>
      </c>
      <c r="M145" s="22">
        <v>-1</v>
      </c>
      <c r="N145" s="22">
        <v>1</v>
      </c>
      <c r="O145" s="22">
        <v>0</v>
      </c>
      <c r="P145" s="22">
        <v>-3.305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913</v>
      </c>
      <c r="B146" s="21" t="s">
        <v>235</v>
      </c>
      <c r="C146" s="21">
        <v>7442.252</v>
      </c>
      <c r="D146" s="21">
        <v>8437.276</v>
      </c>
      <c r="E146" s="21">
        <v>0</v>
      </c>
      <c r="F146" s="21">
        <v>0</v>
      </c>
      <c r="G146" s="21">
        <v>0</v>
      </c>
      <c r="H146" s="21">
        <v>1</v>
      </c>
      <c r="I146" s="19">
        <v>6.59</v>
      </c>
      <c r="J146" s="19">
        <v>17.606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-10.45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916</v>
      </c>
      <c r="B147" s="21" t="s">
        <v>236</v>
      </c>
      <c r="C147" s="21">
        <v>2602.506</v>
      </c>
      <c r="D147" s="21">
        <v>3225.784</v>
      </c>
      <c r="E147" s="21">
        <v>0</v>
      </c>
      <c r="F147" s="21">
        <v>0</v>
      </c>
      <c r="G147" s="21">
        <v>0</v>
      </c>
      <c r="H147" s="21">
        <v>1</v>
      </c>
      <c r="I147" s="19">
        <v>11.52</v>
      </c>
      <c r="J147" s="19">
        <v>28.616</v>
      </c>
      <c r="K147" s="22">
        <v>3</v>
      </c>
      <c r="L147" s="22">
        <v>0</v>
      </c>
      <c r="M147" s="22">
        <v>0</v>
      </c>
      <c r="N147" s="22">
        <v>0</v>
      </c>
      <c r="O147" s="22">
        <v>0</v>
      </c>
      <c r="P147" s="22">
        <v>-13.154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918</v>
      </c>
      <c r="B148" s="21" t="s">
        <v>237</v>
      </c>
      <c r="C148" s="21">
        <v>3637.2</v>
      </c>
      <c r="D148" s="21">
        <v>4095.234</v>
      </c>
      <c r="E148" s="21">
        <v>0</v>
      </c>
      <c r="F148" s="21">
        <v>0</v>
      </c>
      <c r="G148" s="21">
        <v>0</v>
      </c>
      <c r="H148" s="21">
        <v>1</v>
      </c>
      <c r="I148" s="19">
        <v>0.832</v>
      </c>
      <c r="J148" s="19">
        <v>11.924</v>
      </c>
      <c r="K148" s="22">
        <v>3</v>
      </c>
      <c r="L148" s="22">
        <v>2</v>
      </c>
      <c r="M148" s="22">
        <v>-1</v>
      </c>
      <c r="N148" s="22">
        <v>1</v>
      </c>
      <c r="O148" s="22">
        <v>0</v>
      </c>
      <c r="P148" s="22">
        <v>-2.71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923</v>
      </c>
      <c r="B149" s="21" t="s">
        <v>238</v>
      </c>
      <c r="C149" s="21">
        <v>249.218</v>
      </c>
      <c r="D149" s="21">
        <v>251.166</v>
      </c>
      <c r="E149" s="21">
        <v>0</v>
      </c>
      <c r="F149" s="21">
        <v>0</v>
      </c>
      <c r="G149" s="21">
        <v>0</v>
      </c>
      <c r="H149" s="21">
        <v>1</v>
      </c>
      <c r="I149" s="19">
        <v>0.396</v>
      </c>
      <c r="J149" s="19">
        <v>1.169</v>
      </c>
      <c r="K149" s="22">
        <v>3</v>
      </c>
      <c r="L149" s="22">
        <v>2</v>
      </c>
      <c r="M149" s="22">
        <v>-1</v>
      </c>
      <c r="N149" s="22">
        <v>1</v>
      </c>
      <c r="O149" s="22">
        <v>0</v>
      </c>
      <c r="P149" s="22">
        <v>-2.619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926</v>
      </c>
      <c r="B150" s="21" t="s">
        <v>239</v>
      </c>
      <c r="C150" s="21">
        <v>1988.042</v>
      </c>
      <c r="D150" s="21">
        <v>2193.847</v>
      </c>
      <c r="E150" s="21">
        <v>0</v>
      </c>
      <c r="F150" s="21">
        <v>0</v>
      </c>
      <c r="G150" s="21">
        <v>0</v>
      </c>
      <c r="H150" s="21">
        <v>1</v>
      </c>
      <c r="I150" s="19">
        <v>1.23</v>
      </c>
      <c r="J150" s="19">
        <v>10.496</v>
      </c>
      <c r="K150" s="22">
        <v>4</v>
      </c>
      <c r="L150" s="22">
        <v>1</v>
      </c>
      <c r="M150" s="22">
        <v>-1</v>
      </c>
      <c r="N150" s="22">
        <v>1</v>
      </c>
      <c r="O150" s="22">
        <v>0</v>
      </c>
      <c r="P150" s="22">
        <v>-2.642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929</v>
      </c>
      <c r="B151" s="21" t="s">
        <v>240</v>
      </c>
      <c r="C151" s="21">
        <v>2634.756</v>
      </c>
      <c r="D151" s="21">
        <v>3010.752</v>
      </c>
      <c r="E151" s="21">
        <v>0</v>
      </c>
      <c r="F151" s="21">
        <v>0</v>
      </c>
      <c r="G151" s="21">
        <v>0</v>
      </c>
      <c r="H151" s="21">
        <v>1</v>
      </c>
      <c r="I151" s="19">
        <v>4.249</v>
      </c>
      <c r="J151" s="19">
        <v>16.207</v>
      </c>
      <c r="K151" s="22">
        <v>4</v>
      </c>
      <c r="L151" s="22">
        <v>2</v>
      </c>
      <c r="M151" s="22">
        <v>0</v>
      </c>
      <c r="N151" s="22">
        <v>0</v>
      </c>
      <c r="O151" s="22">
        <v>0</v>
      </c>
      <c r="P151" s="22">
        <v>-4.277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933</v>
      </c>
      <c r="B152" s="21" t="s">
        <v>241</v>
      </c>
      <c r="C152" s="21">
        <v>7330.537</v>
      </c>
      <c r="D152" s="21">
        <v>8319.968</v>
      </c>
      <c r="E152" s="21">
        <v>0</v>
      </c>
      <c r="F152" s="21">
        <v>0</v>
      </c>
      <c r="G152" s="21">
        <v>0</v>
      </c>
      <c r="H152" s="21">
        <v>1</v>
      </c>
      <c r="I152" s="19">
        <v>5.638</v>
      </c>
      <c r="J152" s="19">
        <v>16.859</v>
      </c>
      <c r="K152" s="22">
        <v>4</v>
      </c>
      <c r="L152" s="22">
        <v>1</v>
      </c>
      <c r="M152" s="22">
        <v>-1</v>
      </c>
      <c r="N152" s="22">
        <v>1</v>
      </c>
      <c r="O152" s="22">
        <v>0</v>
      </c>
      <c r="P152" s="22">
        <v>-2.945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934</v>
      </c>
      <c r="B153" s="21" t="s">
        <v>242</v>
      </c>
      <c r="C153" s="21">
        <v>5410.941</v>
      </c>
      <c r="D153" s="21">
        <v>6242.564</v>
      </c>
      <c r="E153" s="21">
        <v>0</v>
      </c>
      <c r="F153" s="21">
        <v>0</v>
      </c>
      <c r="G153" s="21">
        <v>0</v>
      </c>
      <c r="H153" s="21">
        <v>1</v>
      </c>
      <c r="I153" s="19">
        <v>0.19</v>
      </c>
      <c r="J153" s="19">
        <v>13.487</v>
      </c>
      <c r="K153" s="22">
        <v>4</v>
      </c>
      <c r="L153" s="22">
        <v>1</v>
      </c>
      <c r="M153" s="22">
        <v>-1</v>
      </c>
      <c r="N153" s="22">
        <v>1</v>
      </c>
      <c r="O153" s="22">
        <v>0</v>
      </c>
      <c r="P153" s="22">
        <v>-2.259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935</v>
      </c>
      <c r="B154" s="21" t="s">
        <v>243</v>
      </c>
      <c r="C154" s="21">
        <v>4117.294</v>
      </c>
      <c r="D154" s="21">
        <v>4928.329</v>
      </c>
      <c r="E154" s="21">
        <v>0</v>
      </c>
      <c r="F154" s="21">
        <v>0</v>
      </c>
      <c r="G154" s="21">
        <v>0</v>
      </c>
      <c r="H154" s="21">
        <v>1</v>
      </c>
      <c r="I154" s="19">
        <v>0.623</v>
      </c>
      <c r="J154" s="19">
        <v>16.977</v>
      </c>
      <c r="K154" s="22">
        <v>4</v>
      </c>
      <c r="L154" s="22">
        <v>1</v>
      </c>
      <c r="M154" s="22">
        <v>-1</v>
      </c>
      <c r="N154" s="22">
        <v>1</v>
      </c>
      <c r="O154" s="22">
        <v>0</v>
      </c>
      <c r="P154" s="22">
        <v>-2.497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936</v>
      </c>
      <c r="B155" s="21" t="s">
        <v>244</v>
      </c>
      <c r="C155" s="21">
        <v>5074.446</v>
      </c>
      <c r="D155" s="21">
        <v>6203.493</v>
      </c>
      <c r="E155" s="21">
        <v>0</v>
      </c>
      <c r="F155" s="21">
        <v>0</v>
      </c>
      <c r="G155" s="21">
        <v>0</v>
      </c>
      <c r="H155" s="21">
        <v>1</v>
      </c>
      <c r="I155" s="19">
        <v>8.022</v>
      </c>
      <c r="J155" s="19">
        <v>24.762</v>
      </c>
      <c r="K155" s="22">
        <v>4</v>
      </c>
      <c r="L155" s="22">
        <v>2</v>
      </c>
      <c r="M155" s="22">
        <v>0</v>
      </c>
      <c r="N155" s="22">
        <v>1</v>
      </c>
      <c r="O155" s="22">
        <v>0</v>
      </c>
      <c r="P155" s="22">
        <v>-2.741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944</v>
      </c>
      <c r="B156" s="21" t="s">
        <v>245</v>
      </c>
      <c r="C156" s="21">
        <v>3138.543</v>
      </c>
      <c r="D156" s="21">
        <v>3561.315</v>
      </c>
      <c r="E156" s="21">
        <v>0</v>
      </c>
      <c r="F156" s="21">
        <v>0</v>
      </c>
      <c r="G156" s="21">
        <v>0</v>
      </c>
      <c r="H156" s="21">
        <v>1</v>
      </c>
      <c r="I156" s="19">
        <v>2.694</v>
      </c>
      <c r="J156" s="19">
        <v>14.246</v>
      </c>
      <c r="K156" s="22">
        <v>4</v>
      </c>
      <c r="L156" s="22">
        <v>1</v>
      </c>
      <c r="M156" s="22">
        <v>-1</v>
      </c>
      <c r="N156" s="22">
        <v>1</v>
      </c>
      <c r="O156" s="22">
        <v>0</v>
      </c>
      <c r="P156" s="22">
        <v>-1.245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949</v>
      </c>
      <c r="B157" s="21" t="s">
        <v>246</v>
      </c>
      <c r="C157" s="21">
        <v>4669.078</v>
      </c>
      <c r="D157" s="21">
        <v>5202.491</v>
      </c>
      <c r="E157" s="21">
        <v>0</v>
      </c>
      <c r="F157" s="21">
        <v>0</v>
      </c>
      <c r="G157" s="21">
        <v>0</v>
      </c>
      <c r="H157" s="21">
        <v>1</v>
      </c>
      <c r="I157" s="19">
        <v>0.617</v>
      </c>
      <c r="J157" s="19">
        <v>10.806</v>
      </c>
      <c r="K157" s="22">
        <v>4</v>
      </c>
      <c r="L157" s="22">
        <v>0</v>
      </c>
      <c r="M157" s="22">
        <v>-1</v>
      </c>
      <c r="N157" s="22">
        <v>1</v>
      </c>
      <c r="O157" s="22">
        <v>0</v>
      </c>
      <c r="P157" s="22">
        <v>-2.29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959</v>
      </c>
      <c r="B158" s="21" t="s">
        <v>247</v>
      </c>
      <c r="C158" s="21">
        <v>6617.744</v>
      </c>
      <c r="D158" s="21">
        <v>7455.629</v>
      </c>
      <c r="E158" s="21">
        <v>0</v>
      </c>
      <c r="F158" s="21">
        <v>0</v>
      </c>
      <c r="G158" s="21">
        <v>0</v>
      </c>
      <c r="H158" s="21">
        <v>1</v>
      </c>
      <c r="I158" s="19">
        <v>0.478</v>
      </c>
      <c r="J158" s="19">
        <v>11.663</v>
      </c>
      <c r="K158" s="22">
        <v>4</v>
      </c>
      <c r="L158" s="22">
        <v>0</v>
      </c>
      <c r="M158" s="22">
        <v>0</v>
      </c>
      <c r="N158" s="22">
        <v>1</v>
      </c>
      <c r="O158" s="22">
        <v>0</v>
      </c>
      <c r="P158" s="22">
        <v>-4.655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961</v>
      </c>
      <c r="B159" s="21" t="s">
        <v>248</v>
      </c>
      <c r="C159" s="21">
        <v>3002.596</v>
      </c>
      <c r="D159" s="21">
        <v>3409.314</v>
      </c>
      <c r="E159" s="21">
        <v>0</v>
      </c>
      <c r="F159" s="21">
        <v>0</v>
      </c>
      <c r="G159" s="21">
        <v>0</v>
      </c>
      <c r="H159" s="21">
        <v>1</v>
      </c>
      <c r="I159" s="19">
        <v>2.448</v>
      </c>
      <c r="J159" s="19">
        <v>14.086</v>
      </c>
      <c r="K159" s="22">
        <v>4</v>
      </c>
      <c r="L159" s="22">
        <v>0</v>
      </c>
      <c r="M159" s="22">
        <v>0</v>
      </c>
      <c r="N159" s="22">
        <v>0</v>
      </c>
      <c r="O159" s="22">
        <v>0</v>
      </c>
      <c r="P159" s="22">
        <v>-2.185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964</v>
      </c>
      <c r="B160" s="21" t="s">
        <v>249</v>
      </c>
      <c r="C160" s="21">
        <v>7281.806</v>
      </c>
      <c r="D160" s="21">
        <v>8450.984</v>
      </c>
      <c r="E160" s="21">
        <v>0</v>
      </c>
      <c r="F160" s="21">
        <v>0</v>
      </c>
      <c r="G160" s="21">
        <v>0</v>
      </c>
      <c r="H160" s="21">
        <v>1</v>
      </c>
      <c r="I160" s="19">
        <v>3.036</v>
      </c>
      <c r="J160" s="19">
        <v>16.451</v>
      </c>
      <c r="K160" s="22">
        <v>4</v>
      </c>
      <c r="L160" s="22">
        <v>1</v>
      </c>
      <c r="M160" s="22">
        <v>0</v>
      </c>
      <c r="N160" s="22">
        <v>1</v>
      </c>
      <c r="O160" s="22">
        <v>0</v>
      </c>
      <c r="P160" s="22">
        <v>-2.8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965</v>
      </c>
      <c r="B161" s="21" t="s">
        <v>250</v>
      </c>
      <c r="C161" s="21">
        <v>4826.97</v>
      </c>
      <c r="D161" s="21">
        <v>5353.325</v>
      </c>
      <c r="E161" s="21">
        <v>0</v>
      </c>
      <c r="F161" s="21">
        <v>0</v>
      </c>
      <c r="G161" s="21">
        <v>0</v>
      </c>
      <c r="H161" s="21">
        <v>1</v>
      </c>
      <c r="I161" s="19">
        <v>0.241</v>
      </c>
      <c r="J161" s="19">
        <v>10.05</v>
      </c>
      <c r="K161" s="22">
        <v>4</v>
      </c>
      <c r="L161" s="22">
        <v>1</v>
      </c>
      <c r="M161" s="22">
        <v>-1</v>
      </c>
      <c r="N161" s="22">
        <v>1</v>
      </c>
      <c r="O161" s="22">
        <v>0</v>
      </c>
      <c r="P161" s="22">
        <v>-0.76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966</v>
      </c>
      <c r="B162" s="21" t="s">
        <v>251</v>
      </c>
      <c r="C162" s="21">
        <v>6564.334</v>
      </c>
      <c r="D162" s="21">
        <v>7436.646</v>
      </c>
      <c r="E162" s="21">
        <v>0</v>
      </c>
      <c r="F162" s="21">
        <v>0</v>
      </c>
      <c r="G162" s="21">
        <v>0</v>
      </c>
      <c r="H162" s="21">
        <v>1</v>
      </c>
      <c r="I162" s="19">
        <v>1.464</v>
      </c>
      <c r="J162" s="19">
        <v>13.022</v>
      </c>
      <c r="K162" s="22">
        <v>4</v>
      </c>
      <c r="L162" s="22">
        <v>1</v>
      </c>
      <c r="M162" s="22">
        <v>-1</v>
      </c>
      <c r="N162" s="22">
        <v>1</v>
      </c>
      <c r="O162" s="22">
        <v>0</v>
      </c>
      <c r="P162" s="22">
        <v>-2.249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967</v>
      </c>
      <c r="B163" s="21" t="s">
        <v>252</v>
      </c>
      <c r="C163" s="21">
        <v>5422.206</v>
      </c>
      <c r="D163" s="21">
        <v>6006.207</v>
      </c>
      <c r="E163" s="21">
        <v>0</v>
      </c>
      <c r="F163" s="21">
        <v>0</v>
      </c>
      <c r="G163" s="21">
        <v>0</v>
      </c>
      <c r="H163" s="21">
        <v>1</v>
      </c>
      <c r="I163" s="19">
        <v>0.836</v>
      </c>
      <c r="J163" s="19">
        <v>10.478</v>
      </c>
      <c r="K163" s="22">
        <v>3</v>
      </c>
      <c r="L163" s="22">
        <v>2</v>
      </c>
      <c r="M163" s="22">
        <v>-1</v>
      </c>
      <c r="N163" s="22">
        <v>1</v>
      </c>
      <c r="O163" s="22">
        <v>0</v>
      </c>
      <c r="P163" s="22">
        <v>-1.704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969</v>
      </c>
      <c r="B164" s="21" t="s">
        <v>253</v>
      </c>
      <c r="C164" s="21">
        <v>4082.57</v>
      </c>
      <c r="D164" s="21">
        <v>4554.037</v>
      </c>
      <c r="E164" s="21">
        <v>0</v>
      </c>
      <c r="F164" s="21">
        <v>0</v>
      </c>
      <c r="G164" s="21">
        <v>0</v>
      </c>
      <c r="H164" s="21">
        <v>1</v>
      </c>
      <c r="I164" s="19">
        <v>0.389</v>
      </c>
      <c r="J164" s="19">
        <v>10.701</v>
      </c>
      <c r="K164" s="22">
        <v>4</v>
      </c>
      <c r="L164" s="22">
        <v>0</v>
      </c>
      <c r="M164" s="22">
        <v>0</v>
      </c>
      <c r="N164" s="22">
        <v>1</v>
      </c>
      <c r="O164" s="22">
        <v>0</v>
      </c>
      <c r="P164" s="22">
        <v>-17.731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970</v>
      </c>
      <c r="B165" s="21" t="s">
        <v>254</v>
      </c>
      <c r="C165" s="21">
        <v>1542.327</v>
      </c>
      <c r="D165" s="21">
        <v>1686.69</v>
      </c>
      <c r="E165" s="21">
        <v>0</v>
      </c>
      <c r="F165" s="21">
        <v>0</v>
      </c>
      <c r="G165" s="21">
        <v>0</v>
      </c>
      <c r="H165" s="21">
        <v>1</v>
      </c>
      <c r="I165" s="19">
        <v>0.602</v>
      </c>
      <c r="J165" s="19">
        <v>9.11</v>
      </c>
      <c r="K165" s="22">
        <v>4</v>
      </c>
      <c r="L165" s="22">
        <v>0</v>
      </c>
      <c r="M165" s="22">
        <v>0</v>
      </c>
      <c r="N165" s="22">
        <v>1</v>
      </c>
      <c r="O165" s="22">
        <v>0</v>
      </c>
      <c r="P165" s="22">
        <v>-24.274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971</v>
      </c>
      <c r="B166" s="21" t="s">
        <v>255</v>
      </c>
      <c r="C166" s="21">
        <v>2450.582</v>
      </c>
      <c r="D166" s="21">
        <v>2741.384</v>
      </c>
      <c r="E166" s="21">
        <v>0</v>
      </c>
      <c r="F166" s="21">
        <v>0</v>
      </c>
      <c r="G166" s="21">
        <v>0</v>
      </c>
      <c r="H166" s="21">
        <v>1</v>
      </c>
      <c r="I166" s="19">
        <v>1.652</v>
      </c>
      <c r="J166" s="19">
        <v>12.085</v>
      </c>
      <c r="K166" s="22">
        <v>4</v>
      </c>
      <c r="L166" s="22">
        <v>2</v>
      </c>
      <c r="M166" s="22">
        <v>0</v>
      </c>
      <c r="N166" s="22">
        <v>1</v>
      </c>
      <c r="O166" s="22">
        <v>0</v>
      </c>
      <c r="P166" s="22">
        <v>-12.281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974</v>
      </c>
      <c r="B167" s="21" t="s">
        <v>256</v>
      </c>
      <c r="C167" s="21">
        <v>6041.748</v>
      </c>
      <c r="D167" s="21">
        <v>7003.031</v>
      </c>
      <c r="E167" s="21">
        <v>0</v>
      </c>
      <c r="F167" s="21">
        <v>0</v>
      </c>
      <c r="G167" s="21">
        <v>0</v>
      </c>
      <c r="H167" s="21">
        <v>1</v>
      </c>
      <c r="I167" s="19">
        <v>0.087</v>
      </c>
      <c r="J167" s="19">
        <v>13.801</v>
      </c>
      <c r="K167" s="22">
        <v>4</v>
      </c>
      <c r="L167" s="22">
        <v>2</v>
      </c>
      <c r="M167" s="22">
        <v>0</v>
      </c>
      <c r="N167" s="22">
        <v>0</v>
      </c>
      <c r="O167" s="22">
        <v>0</v>
      </c>
      <c r="P167" s="22">
        <v>-61.298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978</v>
      </c>
      <c r="B168" s="21" t="s">
        <v>257</v>
      </c>
      <c r="C168" s="21">
        <v>9699.781</v>
      </c>
      <c r="D168" s="21">
        <v>11014.165</v>
      </c>
      <c r="E168" s="21">
        <v>0</v>
      </c>
      <c r="F168" s="21">
        <v>0</v>
      </c>
      <c r="G168" s="21">
        <v>0</v>
      </c>
      <c r="H168" s="21">
        <v>1</v>
      </c>
      <c r="I168" s="19">
        <v>4.641</v>
      </c>
      <c r="J168" s="19">
        <v>16.021</v>
      </c>
      <c r="K168" s="22">
        <v>4</v>
      </c>
      <c r="L168" s="22">
        <v>2</v>
      </c>
      <c r="M168" s="22">
        <v>-1</v>
      </c>
      <c r="N168" s="22">
        <v>1</v>
      </c>
      <c r="O168" s="22">
        <v>0</v>
      </c>
      <c r="P168" s="22">
        <v>-18.151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979</v>
      </c>
      <c r="B169" s="21" t="s">
        <v>258</v>
      </c>
      <c r="C169" s="21">
        <v>4545.48</v>
      </c>
      <c r="D169" s="21">
        <v>5100.464</v>
      </c>
      <c r="E169" s="21">
        <v>0</v>
      </c>
      <c r="F169" s="21">
        <v>0</v>
      </c>
      <c r="G169" s="21">
        <v>0</v>
      </c>
      <c r="H169" s="21">
        <v>1</v>
      </c>
      <c r="I169" s="19">
        <v>4.53</v>
      </c>
      <c r="J169" s="19">
        <v>14.918</v>
      </c>
      <c r="K169" s="22">
        <v>4</v>
      </c>
      <c r="L169" s="22">
        <v>0</v>
      </c>
      <c r="M169" s="22">
        <v>-1</v>
      </c>
      <c r="N169" s="22">
        <v>1</v>
      </c>
      <c r="O169" s="22">
        <v>0</v>
      </c>
      <c r="P169" s="22">
        <v>-34.565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980</v>
      </c>
      <c r="B170" s="21" t="s">
        <v>259</v>
      </c>
      <c r="C170" s="21">
        <v>2827.595</v>
      </c>
      <c r="D170" s="21">
        <v>3116.459</v>
      </c>
      <c r="E170" s="21">
        <v>0</v>
      </c>
      <c r="F170" s="21">
        <v>0</v>
      </c>
      <c r="G170" s="21">
        <v>0</v>
      </c>
      <c r="H170" s="21">
        <v>1</v>
      </c>
      <c r="I170" s="19">
        <v>0.17</v>
      </c>
      <c r="J170" s="19">
        <v>9.423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-29.687</v>
      </c>
      <c r="Q170" s="22">
        <v>0</v>
      </c>
      <c r="R170" s="22">
        <v>-1</v>
      </c>
      <c r="S170" s="23"/>
      <c r="T170" s="23"/>
      <c r="U170" s="23"/>
      <c r="V170" s="23"/>
      <c r="W170" s="23"/>
    </row>
    <row r="171" ht="16.5" spans="1:23">
      <c r="A171" s="21">
        <v>982</v>
      </c>
      <c r="B171" s="21" t="s">
        <v>260</v>
      </c>
      <c r="C171" s="21">
        <v>6659.188</v>
      </c>
      <c r="D171" s="21">
        <v>7576.521</v>
      </c>
      <c r="E171" s="21">
        <v>0</v>
      </c>
      <c r="F171" s="21">
        <v>0</v>
      </c>
      <c r="G171" s="21">
        <v>0</v>
      </c>
      <c r="H171" s="21">
        <v>1</v>
      </c>
      <c r="I171" s="19">
        <v>1.954</v>
      </c>
      <c r="J171" s="19">
        <v>13.825</v>
      </c>
      <c r="K171" s="22">
        <v>4</v>
      </c>
      <c r="L171" s="22">
        <v>2</v>
      </c>
      <c r="M171" s="22">
        <v>0</v>
      </c>
      <c r="N171" s="22">
        <v>1</v>
      </c>
      <c r="O171" s="22">
        <v>0</v>
      </c>
      <c r="P171" s="22">
        <v>-11.399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984</v>
      </c>
      <c r="B172" s="21" t="s">
        <v>261</v>
      </c>
      <c r="C172" s="21">
        <v>3632.244</v>
      </c>
      <c r="D172" s="21">
        <v>4042.053</v>
      </c>
      <c r="E172" s="21">
        <v>0</v>
      </c>
      <c r="F172" s="21">
        <v>0</v>
      </c>
      <c r="G172" s="21">
        <v>0</v>
      </c>
      <c r="H172" s="21">
        <v>1</v>
      </c>
      <c r="I172" s="19">
        <v>1.647</v>
      </c>
      <c r="J172" s="19">
        <v>11.619</v>
      </c>
      <c r="K172" s="22">
        <v>4</v>
      </c>
      <c r="L172" s="22">
        <v>2</v>
      </c>
      <c r="M172" s="22">
        <v>-1</v>
      </c>
      <c r="N172" s="22">
        <v>1</v>
      </c>
      <c r="O172" s="22">
        <v>0</v>
      </c>
      <c r="P172" s="22">
        <v>-14.504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985</v>
      </c>
      <c r="B173" s="21" t="s">
        <v>262</v>
      </c>
      <c r="C173" s="21">
        <v>4414.608</v>
      </c>
      <c r="D173" s="21">
        <v>5058.289</v>
      </c>
      <c r="E173" s="21">
        <v>0</v>
      </c>
      <c r="F173" s="21">
        <v>0</v>
      </c>
      <c r="G173" s="21">
        <v>0</v>
      </c>
      <c r="H173" s="21">
        <v>1</v>
      </c>
      <c r="I173" s="19">
        <v>2.137</v>
      </c>
      <c r="J173" s="19">
        <v>14.59</v>
      </c>
      <c r="K173" s="22">
        <v>4</v>
      </c>
      <c r="L173" s="22">
        <v>2</v>
      </c>
      <c r="M173" s="22">
        <v>0</v>
      </c>
      <c r="N173" s="22">
        <v>0</v>
      </c>
      <c r="O173" s="22">
        <v>0</v>
      </c>
      <c r="P173" s="22">
        <v>-65.975</v>
      </c>
      <c r="Q173" s="22">
        <v>0</v>
      </c>
      <c r="R173" s="22">
        <v>1</v>
      </c>
      <c r="S173" s="23"/>
      <c r="T173" s="23"/>
      <c r="U173" s="23"/>
      <c r="V173" s="23"/>
      <c r="W173" s="23"/>
    </row>
    <row r="174" ht="16.5" spans="1:23">
      <c r="A174" s="21">
        <v>987</v>
      </c>
      <c r="B174" s="21" t="s">
        <v>263</v>
      </c>
      <c r="C174" s="21">
        <v>3001.398</v>
      </c>
      <c r="D174" s="21">
        <v>3443.926</v>
      </c>
      <c r="E174" s="21">
        <v>0</v>
      </c>
      <c r="F174" s="21">
        <v>0</v>
      </c>
      <c r="G174" s="21">
        <v>0</v>
      </c>
      <c r="H174" s="21">
        <v>1</v>
      </c>
      <c r="I174" s="19">
        <v>3.849</v>
      </c>
      <c r="J174" s="19">
        <v>16.204</v>
      </c>
      <c r="K174" s="22">
        <v>4</v>
      </c>
      <c r="L174" s="22">
        <v>0</v>
      </c>
      <c r="M174" s="22">
        <v>-1</v>
      </c>
      <c r="N174" s="22">
        <v>1</v>
      </c>
      <c r="O174" s="22">
        <v>0</v>
      </c>
      <c r="P174" s="22">
        <v>-30.285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991</v>
      </c>
      <c r="B175" s="21" t="s">
        <v>264</v>
      </c>
      <c r="C175" s="21">
        <v>7892.787</v>
      </c>
      <c r="D175" s="21">
        <v>9002.736</v>
      </c>
      <c r="E175" s="21">
        <v>0</v>
      </c>
      <c r="F175" s="21">
        <v>0</v>
      </c>
      <c r="G175" s="21">
        <v>0</v>
      </c>
      <c r="H175" s="21">
        <v>1</v>
      </c>
      <c r="I175" s="19">
        <v>5.887</v>
      </c>
      <c r="J175" s="19">
        <v>17.49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-18.609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992</v>
      </c>
      <c r="B176" s="21" t="s">
        <v>265</v>
      </c>
      <c r="C176" s="21">
        <v>5162.889</v>
      </c>
      <c r="D176" s="21">
        <v>5956.86</v>
      </c>
      <c r="E176" s="21">
        <v>0</v>
      </c>
      <c r="F176" s="21">
        <v>0</v>
      </c>
      <c r="G176" s="21">
        <v>0</v>
      </c>
      <c r="H176" s="21">
        <v>1</v>
      </c>
      <c r="I176" s="19">
        <v>0.142</v>
      </c>
      <c r="J176" s="19">
        <v>13.452</v>
      </c>
      <c r="K176" s="22">
        <v>4</v>
      </c>
      <c r="L176" s="22">
        <v>1</v>
      </c>
      <c r="M176" s="22">
        <v>0</v>
      </c>
      <c r="N176" s="22">
        <v>0</v>
      </c>
      <c r="O176" s="22">
        <v>0</v>
      </c>
      <c r="P176" s="22">
        <v>-12.004</v>
      </c>
      <c r="Q176" s="22">
        <v>0</v>
      </c>
      <c r="R176" s="22">
        <v>1</v>
      </c>
      <c r="S176" s="23"/>
      <c r="T176" s="23"/>
      <c r="U176" s="23"/>
      <c r="V176" s="23"/>
      <c r="W176" s="23"/>
    </row>
    <row r="177" ht="16.5" spans="1:23">
      <c r="A177" s="21">
        <v>993</v>
      </c>
      <c r="B177" s="21" t="s">
        <v>266</v>
      </c>
      <c r="C177" s="21">
        <v>5443.169</v>
      </c>
      <c r="D177" s="21">
        <v>6542.648</v>
      </c>
      <c r="E177" s="21">
        <v>0</v>
      </c>
      <c r="F177" s="21">
        <v>0</v>
      </c>
      <c r="G177" s="21">
        <v>0</v>
      </c>
      <c r="H177" s="21">
        <v>1</v>
      </c>
      <c r="I177" s="19">
        <v>0.984</v>
      </c>
      <c r="J177" s="19">
        <v>17.623</v>
      </c>
      <c r="K177" s="22">
        <v>4</v>
      </c>
      <c r="L177" s="22">
        <v>0</v>
      </c>
      <c r="M177" s="22">
        <v>-1</v>
      </c>
      <c r="N177" s="22">
        <v>1</v>
      </c>
      <c r="O177" s="22">
        <v>0</v>
      </c>
      <c r="P177" s="22">
        <v>-31.693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994</v>
      </c>
      <c r="B178" s="21" t="s">
        <v>267</v>
      </c>
      <c r="C178" s="21">
        <v>5995.847</v>
      </c>
      <c r="D178" s="21">
        <v>7330.209</v>
      </c>
      <c r="E178" s="21">
        <v>0</v>
      </c>
      <c r="F178" s="21">
        <v>0</v>
      </c>
      <c r="G178" s="21">
        <v>0</v>
      </c>
      <c r="H178" s="21">
        <v>1</v>
      </c>
      <c r="I178" s="19">
        <v>6.677</v>
      </c>
      <c r="J178" s="19">
        <v>23.665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-5.373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998</v>
      </c>
      <c r="B179" s="21" t="s">
        <v>268</v>
      </c>
      <c r="C179" s="21">
        <v>1839.277</v>
      </c>
      <c r="D179" s="21">
        <v>2221.41</v>
      </c>
      <c r="E179" s="21">
        <v>0</v>
      </c>
      <c r="F179" s="21">
        <v>0</v>
      </c>
      <c r="G179" s="21">
        <v>0</v>
      </c>
      <c r="H179" s="21">
        <v>1</v>
      </c>
      <c r="I179" s="19">
        <v>2.61</v>
      </c>
      <c r="J179" s="19">
        <v>19.363</v>
      </c>
      <c r="K179" s="22">
        <v>4</v>
      </c>
      <c r="L179" s="22">
        <v>1</v>
      </c>
      <c r="M179" s="22">
        <v>0</v>
      </c>
      <c r="N179" s="22">
        <v>0</v>
      </c>
      <c r="O179" s="22">
        <v>0</v>
      </c>
      <c r="P179" s="22">
        <v>-7.339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399001</v>
      </c>
      <c r="B180" s="21" t="s">
        <v>269</v>
      </c>
      <c r="C180" s="21">
        <v>9408.925</v>
      </c>
      <c r="D180" s="21">
        <v>10877.913</v>
      </c>
      <c r="E180" s="21">
        <v>0</v>
      </c>
      <c r="F180" s="21">
        <v>0</v>
      </c>
      <c r="G180" s="21">
        <v>0</v>
      </c>
      <c r="H180" s="21">
        <v>1</v>
      </c>
      <c r="I180" s="19">
        <v>1.198</v>
      </c>
      <c r="J180" s="19">
        <v>14.54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-6.569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399002</v>
      </c>
      <c r="B181" s="21" t="s">
        <v>270</v>
      </c>
      <c r="C181" s="21">
        <v>12429.482</v>
      </c>
      <c r="D181" s="21">
        <v>14426.542</v>
      </c>
      <c r="E181" s="21">
        <v>0</v>
      </c>
      <c r="F181" s="21">
        <v>0</v>
      </c>
      <c r="G181" s="21">
        <v>0</v>
      </c>
      <c r="H181" s="21">
        <v>1</v>
      </c>
      <c r="I181" s="19">
        <v>1.954</v>
      </c>
      <c r="J181" s="19">
        <v>15.526</v>
      </c>
      <c r="K181" s="22">
        <v>4</v>
      </c>
      <c r="L181" s="22">
        <v>2</v>
      </c>
      <c r="M181" s="22">
        <v>0</v>
      </c>
      <c r="N181" s="22">
        <v>1</v>
      </c>
      <c r="O181" s="22">
        <v>0</v>
      </c>
      <c r="P181" s="22">
        <v>-8.636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399003</v>
      </c>
      <c r="B182" s="21" t="s">
        <v>271</v>
      </c>
      <c r="C182" s="21">
        <v>7611.7</v>
      </c>
      <c r="D182" s="21">
        <v>8386.902</v>
      </c>
      <c r="E182" s="21">
        <v>0</v>
      </c>
      <c r="F182" s="21">
        <v>0</v>
      </c>
      <c r="G182" s="21">
        <v>0</v>
      </c>
      <c r="H182" s="21">
        <v>1</v>
      </c>
      <c r="I182" s="19">
        <v>1.621</v>
      </c>
      <c r="J182" s="19">
        <v>10.714</v>
      </c>
      <c r="K182" s="22">
        <v>4</v>
      </c>
      <c r="L182" s="22">
        <v>0</v>
      </c>
      <c r="M182" s="22">
        <v>0</v>
      </c>
      <c r="N182" s="22">
        <v>0</v>
      </c>
      <c r="O182" s="22">
        <v>0</v>
      </c>
      <c r="P182" s="22">
        <v>-0.892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399004</v>
      </c>
      <c r="B183" s="21" t="s">
        <v>272</v>
      </c>
      <c r="C183" s="21">
        <v>5816.42</v>
      </c>
      <c r="D183" s="21">
        <v>6651.98</v>
      </c>
      <c r="E183" s="21">
        <v>0</v>
      </c>
      <c r="F183" s="21">
        <v>0</v>
      </c>
      <c r="G183" s="21">
        <v>0</v>
      </c>
      <c r="H183" s="21">
        <v>1</v>
      </c>
      <c r="I183" s="19">
        <v>1.388</v>
      </c>
      <c r="J183" s="19">
        <v>13.774</v>
      </c>
      <c r="K183" s="22">
        <v>4</v>
      </c>
      <c r="L183" s="22">
        <v>2</v>
      </c>
      <c r="M183" s="22">
        <v>-1</v>
      </c>
      <c r="N183" s="22">
        <v>1</v>
      </c>
      <c r="O183" s="22">
        <v>0</v>
      </c>
      <c r="P183" s="22">
        <v>-14.705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399005</v>
      </c>
      <c r="B184" s="21" t="s">
        <v>273</v>
      </c>
      <c r="C184" s="21">
        <v>5891.734</v>
      </c>
      <c r="D184" s="21">
        <v>6780.013</v>
      </c>
      <c r="E184" s="21">
        <v>0</v>
      </c>
      <c r="F184" s="21">
        <v>0</v>
      </c>
      <c r="G184" s="21">
        <v>0</v>
      </c>
      <c r="H184" s="21">
        <v>1</v>
      </c>
      <c r="I184" s="19">
        <v>0.784</v>
      </c>
      <c r="J184" s="19">
        <v>13.783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-3.418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399006</v>
      </c>
      <c r="B185" s="21" t="s">
        <v>274</v>
      </c>
      <c r="C185" s="21">
        <v>1830.114</v>
      </c>
      <c r="D185" s="21">
        <v>2234.462</v>
      </c>
      <c r="E185" s="21">
        <v>0</v>
      </c>
      <c r="F185" s="21">
        <v>0</v>
      </c>
      <c r="G185" s="21">
        <v>0</v>
      </c>
      <c r="H185" s="21">
        <v>1</v>
      </c>
      <c r="I185" s="19">
        <v>4.031</v>
      </c>
      <c r="J185" s="19">
        <v>21.397</v>
      </c>
      <c r="K185" s="22">
        <v>4</v>
      </c>
      <c r="L185" s="22">
        <v>0</v>
      </c>
      <c r="M185" s="22">
        <v>0</v>
      </c>
      <c r="N185" s="22">
        <v>1</v>
      </c>
      <c r="O185" s="22">
        <v>0</v>
      </c>
      <c r="P185" s="22">
        <v>-8.524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399007</v>
      </c>
      <c r="B186" s="21" t="s">
        <v>275</v>
      </c>
      <c r="C186" s="21">
        <v>3966.354</v>
      </c>
      <c r="D186" s="21">
        <v>4550.842</v>
      </c>
      <c r="E186" s="21">
        <v>0</v>
      </c>
      <c r="F186" s="21">
        <v>0</v>
      </c>
      <c r="G186" s="21">
        <v>0</v>
      </c>
      <c r="H186" s="21">
        <v>1</v>
      </c>
      <c r="I186" s="19">
        <v>1.428</v>
      </c>
      <c r="J186" s="19">
        <v>14.088</v>
      </c>
      <c r="K186" s="22">
        <v>4</v>
      </c>
      <c r="L186" s="22">
        <v>0</v>
      </c>
      <c r="M186" s="22">
        <v>0</v>
      </c>
      <c r="N186" s="22">
        <v>1</v>
      </c>
      <c r="O186" s="22">
        <v>0</v>
      </c>
      <c r="P186" s="22">
        <v>-38.023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399008</v>
      </c>
      <c r="B187" s="21" t="s">
        <v>276</v>
      </c>
      <c r="C187" s="21">
        <v>1178.559</v>
      </c>
      <c r="D187" s="21">
        <v>1372.948</v>
      </c>
      <c r="E187" s="21">
        <v>0</v>
      </c>
      <c r="F187" s="21">
        <v>0</v>
      </c>
      <c r="G187" s="21">
        <v>0</v>
      </c>
      <c r="H187" s="21">
        <v>1</v>
      </c>
      <c r="I187" s="19">
        <v>0.921</v>
      </c>
      <c r="J187" s="19">
        <v>14.949</v>
      </c>
      <c r="K187" s="22">
        <v>4</v>
      </c>
      <c r="L187" s="22">
        <v>0</v>
      </c>
      <c r="M187" s="22">
        <v>0</v>
      </c>
      <c r="N187" s="22">
        <v>1</v>
      </c>
      <c r="O187" s="22">
        <v>0</v>
      </c>
      <c r="P187" s="22">
        <v>-46.25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399009</v>
      </c>
      <c r="B188" s="21" t="s">
        <v>277</v>
      </c>
      <c r="C188" s="21">
        <v>3467.522</v>
      </c>
      <c r="D188" s="21">
        <v>4083.648</v>
      </c>
      <c r="E188" s="21">
        <v>0</v>
      </c>
      <c r="F188" s="21">
        <v>0</v>
      </c>
      <c r="G188" s="21">
        <v>0</v>
      </c>
      <c r="H188" s="21">
        <v>1</v>
      </c>
      <c r="I188" s="19">
        <v>2.832</v>
      </c>
      <c r="J188" s="19">
        <v>17.493</v>
      </c>
      <c r="K188" s="22">
        <v>4</v>
      </c>
      <c r="L188" s="22">
        <v>1</v>
      </c>
      <c r="M188" s="22">
        <v>-1</v>
      </c>
      <c r="N188" s="22">
        <v>1</v>
      </c>
      <c r="O188" s="22">
        <v>0</v>
      </c>
      <c r="P188" s="22">
        <v>-13.695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399010</v>
      </c>
      <c r="B189" s="21" t="s">
        <v>278</v>
      </c>
      <c r="C189" s="21">
        <v>6255.929</v>
      </c>
      <c r="D189" s="21">
        <v>7640.186</v>
      </c>
      <c r="E189" s="21">
        <v>0</v>
      </c>
      <c r="F189" s="21">
        <v>0</v>
      </c>
      <c r="G189" s="21">
        <v>0</v>
      </c>
      <c r="H189" s="21">
        <v>1</v>
      </c>
      <c r="I189" s="19">
        <v>1.15</v>
      </c>
      <c r="J189" s="19">
        <v>19.06</v>
      </c>
      <c r="K189" s="22">
        <v>4</v>
      </c>
      <c r="L189" s="22">
        <v>1</v>
      </c>
      <c r="M189" s="22">
        <v>0</v>
      </c>
      <c r="N189" s="22">
        <v>1</v>
      </c>
      <c r="O189" s="22">
        <v>0</v>
      </c>
      <c r="P189" s="22">
        <v>-4.025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399011</v>
      </c>
      <c r="B190" s="21" t="s">
        <v>279</v>
      </c>
      <c r="C190" s="21">
        <v>4586.76</v>
      </c>
      <c r="D190" s="21">
        <v>5364.437</v>
      </c>
      <c r="E190" s="21">
        <v>0</v>
      </c>
      <c r="F190" s="21">
        <v>0</v>
      </c>
      <c r="G190" s="21">
        <v>0</v>
      </c>
      <c r="H190" s="21">
        <v>1</v>
      </c>
      <c r="I190" s="19">
        <v>1.385</v>
      </c>
      <c r="J190" s="19">
        <v>15.681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-19.753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399012</v>
      </c>
      <c r="B191" s="21" t="s">
        <v>280</v>
      </c>
      <c r="C191" s="21">
        <v>2728.558</v>
      </c>
      <c r="D191" s="21">
        <v>3356.961</v>
      </c>
      <c r="E191" s="21">
        <v>0</v>
      </c>
      <c r="F191" s="21">
        <v>0</v>
      </c>
      <c r="G191" s="21">
        <v>0</v>
      </c>
      <c r="H191" s="21">
        <v>1</v>
      </c>
      <c r="I191" s="19">
        <v>3.194</v>
      </c>
      <c r="J191" s="19">
        <v>21.316</v>
      </c>
      <c r="K191" s="22">
        <v>4</v>
      </c>
      <c r="L191" s="22">
        <v>1</v>
      </c>
      <c r="M191" s="22">
        <v>0</v>
      </c>
      <c r="N191" s="22">
        <v>1</v>
      </c>
      <c r="O191" s="22">
        <v>0</v>
      </c>
      <c r="P191" s="22">
        <v>-3.679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399013</v>
      </c>
      <c r="B192" s="21" t="s">
        <v>281</v>
      </c>
      <c r="C192" s="21">
        <v>4223.974</v>
      </c>
      <c r="D192" s="21">
        <v>4797.504</v>
      </c>
      <c r="E192" s="21">
        <v>0</v>
      </c>
      <c r="F192" s="21">
        <v>0</v>
      </c>
      <c r="G192" s="21">
        <v>0</v>
      </c>
      <c r="H192" s="21">
        <v>1</v>
      </c>
      <c r="I192" s="19">
        <v>0.141</v>
      </c>
      <c r="J192" s="19">
        <v>12.079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-18.788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399015</v>
      </c>
      <c r="B193" s="21" t="s">
        <v>282</v>
      </c>
      <c r="C193" s="21">
        <v>2127.192</v>
      </c>
      <c r="D193" s="21">
        <v>2623.529</v>
      </c>
      <c r="E193" s="21">
        <v>0</v>
      </c>
      <c r="F193" s="21">
        <v>0</v>
      </c>
      <c r="G193" s="21">
        <v>0</v>
      </c>
      <c r="H193" s="21">
        <v>1</v>
      </c>
      <c r="I193" s="19">
        <v>1.938</v>
      </c>
      <c r="J193" s="19">
        <v>20.49</v>
      </c>
      <c r="K193" s="22">
        <v>4</v>
      </c>
      <c r="L193" s="22">
        <v>2</v>
      </c>
      <c r="M193" s="22">
        <v>0</v>
      </c>
      <c r="N193" s="22">
        <v>0</v>
      </c>
      <c r="O193" s="22">
        <v>0</v>
      </c>
      <c r="P193" s="22">
        <v>-19.966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399016</v>
      </c>
      <c r="B194" s="21" t="s">
        <v>283</v>
      </c>
      <c r="C194" s="21">
        <v>3800.553</v>
      </c>
      <c r="D194" s="21">
        <v>4539.656</v>
      </c>
      <c r="E194" s="21">
        <v>0</v>
      </c>
      <c r="F194" s="21">
        <v>0</v>
      </c>
      <c r="G194" s="21">
        <v>0</v>
      </c>
      <c r="H194" s="21">
        <v>1</v>
      </c>
      <c r="I194" s="19">
        <v>1.765</v>
      </c>
      <c r="J194" s="19">
        <v>17.758</v>
      </c>
      <c r="K194" s="22">
        <v>4</v>
      </c>
      <c r="L194" s="22">
        <v>0</v>
      </c>
      <c r="M194" s="22">
        <v>-1</v>
      </c>
      <c r="N194" s="22">
        <v>1</v>
      </c>
      <c r="O194" s="22">
        <v>0</v>
      </c>
      <c r="P194" s="22">
        <v>-13.204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399017</v>
      </c>
      <c r="B195" s="21" t="s">
        <v>284</v>
      </c>
      <c r="C195" s="21">
        <v>3257.23</v>
      </c>
      <c r="D195" s="21">
        <v>3968.429</v>
      </c>
      <c r="E195" s="21">
        <v>0</v>
      </c>
      <c r="F195" s="21">
        <v>0</v>
      </c>
      <c r="G195" s="21">
        <v>0</v>
      </c>
      <c r="H195" s="21">
        <v>1</v>
      </c>
      <c r="I195" s="19">
        <v>1.858</v>
      </c>
      <c r="J195" s="19">
        <v>19.447</v>
      </c>
      <c r="K195" s="22">
        <v>4</v>
      </c>
      <c r="L195" s="22">
        <v>0</v>
      </c>
      <c r="M195" s="22">
        <v>0</v>
      </c>
      <c r="N195" s="22">
        <v>0</v>
      </c>
      <c r="O195" s="22">
        <v>0</v>
      </c>
      <c r="P195" s="22">
        <v>-3.882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399018</v>
      </c>
      <c r="B196" s="21" t="s">
        <v>285</v>
      </c>
      <c r="C196" s="21">
        <v>3798.032</v>
      </c>
      <c r="D196" s="21">
        <v>4664.809</v>
      </c>
      <c r="E196" s="21">
        <v>0</v>
      </c>
      <c r="F196" s="21">
        <v>0</v>
      </c>
      <c r="G196" s="21">
        <v>0</v>
      </c>
      <c r="H196" s="21">
        <v>1</v>
      </c>
      <c r="I196" s="19">
        <v>2.445</v>
      </c>
      <c r="J196" s="19">
        <v>20.572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-2.294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399019</v>
      </c>
      <c r="B197" s="21" t="s">
        <v>286</v>
      </c>
      <c r="C197" s="21">
        <v>3153.523</v>
      </c>
      <c r="D197" s="21">
        <v>4010.844</v>
      </c>
      <c r="E197" s="21">
        <v>0</v>
      </c>
      <c r="F197" s="21">
        <v>0</v>
      </c>
      <c r="G197" s="21">
        <v>0</v>
      </c>
      <c r="H197" s="21">
        <v>1</v>
      </c>
      <c r="I197" s="19">
        <v>1.021</v>
      </c>
      <c r="J197" s="19">
        <v>22.178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-4.753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399020</v>
      </c>
      <c r="B198" s="21" t="s">
        <v>287</v>
      </c>
      <c r="C198" s="21">
        <v>1226.643</v>
      </c>
      <c r="D198" s="21">
        <v>1593.354</v>
      </c>
      <c r="E198" s="21">
        <v>0</v>
      </c>
      <c r="F198" s="21">
        <v>0</v>
      </c>
      <c r="G198" s="21">
        <v>0</v>
      </c>
      <c r="H198" s="21">
        <v>1</v>
      </c>
      <c r="I198" s="19">
        <v>1.725</v>
      </c>
      <c r="J198" s="19">
        <v>24.343</v>
      </c>
      <c r="K198" s="22">
        <v>4</v>
      </c>
      <c r="L198" s="22">
        <v>2</v>
      </c>
      <c r="M198" s="22">
        <v>0</v>
      </c>
      <c r="N198" s="22">
        <v>0</v>
      </c>
      <c r="O198" s="22">
        <v>0</v>
      </c>
      <c r="P198" s="22">
        <v>-7.725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399100</v>
      </c>
      <c r="B199" s="21" t="s">
        <v>288</v>
      </c>
      <c r="C199" s="21">
        <v>8435.897</v>
      </c>
      <c r="D199" s="21">
        <v>9954.758</v>
      </c>
      <c r="E199" s="21">
        <v>0</v>
      </c>
      <c r="F199" s="21">
        <v>0</v>
      </c>
      <c r="G199" s="21">
        <v>0</v>
      </c>
      <c r="H199" s="21">
        <v>1</v>
      </c>
      <c r="I199" s="19">
        <v>2.456</v>
      </c>
      <c r="J199" s="19">
        <v>17.339</v>
      </c>
      <c r="K199" s="22">
        <v>4</v>
      </c>
      <c r="L199" s="22">
        <v>0</v>
      </c>
      <c r="M199" s="22">
        <v>0</v>
      </c>
      <c r="N199" s="22">
        <v>1</v>
      </c>
      <c r="O199" s="22">
        <v>0</v>
      </c>
      <c r="P199" s="22">
        <v>-3.97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399101</v>
      </c>
      <c r="B200" s="21" t="s">
        <v>289</v>
      </c>
      <c r="C200" s="21">
        <v>10244.098</v>
      </c>
      <c r="D200" s="21">
        <v>12129.909</v>
      </c>
      <c r="E200" s="21">
        <v>0</v>
      </c>
      <c r="F200" s="21">
        <v>0</v>
      </c>
      <c r="G200" s="21">
        <v>0</v>
      </c>
      <c r="H200" s="21">
        <v>1</v>
      </c>
      <c r="I200" s="19">
        <v>2.819</v>
      </c>
      <c r="J200" s="19">
        <v>17.927</v>
      </c>
      <c r="K200" s="22">
        <v>3</v>
      </c>
      <c r="L200" s="22">
        <v>2</v>
      </c>
      <c r="M200" s="22">
        <v>0</v>
      </c>
      <c r="N200" s="22">
        <v>0</v>
      </c>
      <c r="O200" s="22">
        <v>0</v>
      </c>
      <c r="P200" s="22">
        <v>-9.092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399102</v>
      </c>
      <c r="B201" s="21" t="s">
        <v>290</v>
      </c>
      <c r="C201" s="21">
        <v>2471.87</v>
      </c>
      <c r="D201" s="21">
        <v>3084.834</v>
      </c>
      <c r="E201" s="21">
        <v>0</v>
      </c>
      <c r="F201" s="21">
        <v>0</v>
      </c>
      <c r="G201" s="21">
        <v>0</v>
      </c>
      <c r="H201" s="21">
        <v>1</v>
      </c>
      <c r="I201" s="19">
        <v>3.721</v>
      </c>
      <c r="J201" s="19">
        <v>22.852</v>
      </c>
      <c r="K201" s="22">
        <v>3</v>
      </c>
      <c r="L201" s="22">
        <v>2</v>
      </c>
      <c r="M201" s="22">
        <v>1</v>
      </c>
      <c r="N201" s="22">
        <v>-1</v>
      </c>
      <c r="O201" s="22">
        <v>0</v>
      </c>
      <c r="P201" s="22">
        <v>-3.84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399103</v>
      </c>
      <c r="B202" s="21" t="s">
        <v>291</v>
      </c>
      <c r="C202" s="21">
        <v>6750.854</v>
      </c>
      <c r="D202" s="21">
        <v>7670.94</v>
      </c>
      <c r="E202" s="21">
        <v>0</v>
      </c>
      <c r="F202" s="21">
        <v>0</v>
      </c>
      <c r="G202" s="21">
        <v>0</v>
      </c>
      <c r="H202" s="21">
        <v>1</v>
      </c>
      <c r="I202" s="19">
        <v>3.211</v>
      </c>
      <c r="J202" s="19">
        <v>14.82</v>
      </c>
      <c r="K202" s="22">
        <v>3</v>
      </c>
      <c r="L202" s="22">
        <v>0</v>
      </c>
      <c r="M202" s="22">
        <v>0</v>
      </c>
      <c r="N202" s="22">
        <v>1</v>
      </c>
      <c r="O202" s="22">
        <v>0</v>
      </c>
      <c r="P202" s="22">
        <v>-6.044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399106</v>
      </c>
      <c r="B203" s="21" t="s">
        <v>292</v>
      </c>
      <c r="C203" s="21">
        <v>1791.564</v>
      </c>
      <c r="D203" s="21">
        <v>2119.618</v>
      </c>
      <c r="E203" s="21">
        <v>0</v>
      </c>
      <c r="F203" s="21">
        <v>0</v>
      </c>
      <c r="G203" s="21">
        <v>0</v>
      </c>
      <c r="H203" s="21">
        <v>1</v>
      </c>
      <c r="I203" s="19">
        <v>2.551</v>
      </c>
      <c r="J203" s="19">
        <v>17.633</v>
      </c>
      <c r="K203" s="22">
        <v>4</v>
      </c>
      <c r="L203" s="22">
        <v>2</v>
      </c>
      <c r="M203" s="22">
        <v>-1</v>
      </c>
      <c r="N203" s="22">
        <v>1</v>
      </c>
      <c r="O203" s="22">
        <v>0</v>
      </c>
      <c r="P203" s="22">
        <v>-4.054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399107</v>
      </c>
      <c r="B204" s="21" t="s">
        <v>293</v>
      </c>
      <c r="C204" s="21">
        <v>1873.889</v>
      </c>
      <c r="D204" s="21">
        <v>2217.31</v>
      </c>
      <c r="E204" s="21">
        <v>0</v>
      </c>
      <c r="F204" s="21">
        <v>0</v>
      </c>
      <c r="G204" s="21">
        <v>0</v>
      </c>
      <c r="H204" s="21">
        <v>1</v>
      </c>
      <c r="I204" s="19">
        <v>2.55</v>
      </c>
      <c r="J204" s="19">
        <v>17.643</v>
      </c>
      <c r="K204" s="22">
        <v>4</v>
      </c>
      <c r="L204" s="22">
        <v>1</v>
      </c>
      <c r="M204" s="22">
        <v>0</v>
      </c>
      <c r="N204" s="22">
        <v>0</v>
      </c>
      <c r="O204" s="22">
        <v>0</v>
      </c>
      <c r="P204" s="22">
        <v>-14.326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399108</v>
      </c>
      <c r="B205" s="21" t="s">
        <v>294</v>
      </c>
      <c r="C205" s="21">
        <v>1132.072</v>
      </c>
      <c r="D205" s="21">
        <v>1246.568</v>
      </c>
      <c r="E205" s="21">
        <v>0</v>
      </c>
      <c r="F205" s="21">
        <v>0</v>
      </c>
      <c r="G205" s="21">
        <v>0</v>
      </c>
      <c r="H205" s="21">
        <v>1</v>
      </c>
      <c r="I205" s="19">
        <v>2.607</v>
      </c>
      <c r="J205" s="19">
        <v>11.553</v>
      </c>
      <c r="K205" s="22">
        <v>4</v>
      </c>
      <c r="L205" s="22">
        <v>1</v>
      </c>
      <c r="M205" s="22">
        <v>0</v>
      </c>
      <c r="N205" s="22">
        <v>1</v>
      </c>
      <c r="O205" s="22">
        <v>0</v>
      </c>
      <c r="P205" s="22">
        <v>-12.933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399232</v>
      </c>
      <c r="B206" s="21" t="s">
        <v>295</v>
      </c>
      <c r="C206" s="21">
        <v>2402.197</v>
      </c>
      <c r="D206" s="21">
        <v>2886.139</v>
      </c>
      <c r="E206" s="21">
        <v>0</v>
      </c>
      <c r="F206" s="21">
        <v>0</v>
      </c>
      <c r="G206" s="21">
        <v>0</v>
      </c>
      <c r="H206" s="21">
        <v>1</v>
      </c>
      <c r="I206" s="19">
        <v>1.191</v>
      </c>
      <c r="J206" s="19">
        <v>17.759</v>
      </c>
      <c r="K206" s="22">
        <v>4</v>
      </c>
      <c r="L206" s="22">
        <v>2</v>
      </c>
      <c r="M206" s="22">
        <v>0</v>
      </c>
      <c r="N206" s="22">
        <v>0</v>
      </c>
      <c r="O206" s="22">
        <v>0</v>
      </c>
      <c r="P206" s="22">
        <v>-11.12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399233</v>
      </c>
      <c r="B207" s="21" t="s">
        <v>296</v>
      </c>
      <c r="C207" s="21">
        <v>2279.667</v>
      </c>
      <c r="D207" s="21">
        <v>2731.863</v>
      </c>
      <c r="E207" s="21">
        <v>0</v>
      </c>
      <c r="F207" s="21">
        <v>0</v>
      </c>
      <c r="G207" s="21">
        <v>0</v>
      </c>
      <c r="H207" s="21">
        <v>1</v>
      </c>
      <c r="I207" s="19">
        <v>2.926</v>
      </c>
      <c r="J207" s="19">
        <v>18.995</v>
      </c>
      <c r="K207" s="22">
        <v>4</v>
      </c>
      <c r="L207" s="22">
        <v>1</v>
      </c>
      <c r="M207" s="22">
        <v>0</v>
      </c>
      <c r="N207" s="22">
        <v>1</v>
      </c>
      <c r="O207" s="22">
        <v>0</v>
      </c>
      <c r="P207" s="22">
        <v>-13.561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399235</v>
      </c>
      <c r="B208" s="21" t="s">
        <v>297</v>
      </c>
      <c r="C208" s="21">
        <v>818.013</v>
      </c>
      <c r="D208" s="21">
        <v>989.54</v>
      </c>
      <c r="E208" s="21">
        <v>0</v>
      </c>
      <c r="F208" s="21">
        <v>0</v>
      </c>
      <c r="G208" s="21">
        <v>0</v>
      </c>
      <c r="H208" s="21">
        <v>1</v>
      </c>
      <c r="I208" s="19">
        <v>1.268</v>
      </c>
      <c r="J208" s="19">
        <v>18.382</v>
      </c>
      <c r="K208" s="22">
        <v>4</v>
      </c>
      <c r="L208" s="22">
        <v>0</v>
      </c>
      <c r="M208" s="22">
        <v>0</v>
      </c>
      <c r="N208" s="22">
        <v>1</v>
      </c>
      <c r="O208" s="22">
        <v>0</v>
      </c>
      <c r="P208" s="22">
        <v>-16.736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399236</v>
      </c>
      <c r="B209" s="21" t="s">
        <v>298</v>
      </c>
      <c r="C209" s="21">
        <v>1173.32</v>
      </c>
      <c r="D209" s="21">
        <v>1397.356</v>
      </c>
      <c r="E209" s="21">
        <v>0</v>
      </c>
      <c r="F209" s="21">
        <v>0</v>
      </c>
      <c r="G209" s="21">
        <v>0</v>
      </c>
      <c r="H209" s="21">
        <v>1</v>
      </c>
      <c r="I209" s="19">
        <v>0.05</v>
      </c>
      <c r="J209" s="19">
        <v>16.075</v>
      </c>
      <c r="K209" s="22">
        <v>4</v>
      </c>
      <c r="L209" s="22">
        <v>0</v>
      </c>
      <c r="M209" s="22">
        <v>0</v>
      </c>
      <c r="N209" s="22">
        <v>1</v>
      </c>
      <c r="O209" s="22">
        <v>0</v>
      </c>
      <c r="P209" s="22">
        <v>-11.512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399240</v>
      </c>
      <c r="B210" s="21" t="s">
        <v>299</v>
      </c>
      <c r="C210" s="21">
        <v>1271.991</v>
      </c>
      <c r="D210" s="21">
        <v>1526.806</v>
      </c>
      <c r="E210" s="21">
        <v>0</v>
      </c>
      <c r="F210" s="21">
        <v>0</v>
      </c>
      <c r="G210" s="21">
        <v>0</v>
      </c>
      <c r="H210" s="21">
        <v>1</v>
      </c>
      <c r="I210" s="19">
        <v>1.013</v>
      </c>
      <c r="J210" s="19">
        <v>17.534</v>
      </c>
      <c r="K210" s="22">
        <v>4</v>
      </c>
      <c r="L210" s="22">
        <v>0</v>
      </c>
      <c r="M210" s="22">
        <v>0</v>
      </c>
      <c r="N210" s="22">
        <v>1</v>
      </c>
      <c r="O210" s="22">
        <v>0</v>
      </c>
      <c r="P210" s="22">
        <v>-15.011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399243</v>
      </c>
      <c r="B211" s="21" t="s">
        <v>300</v>
      </c>
      <c r="C211" s="21">
        <v>1141.629</v>
      </c>
      <c r="D211" s="21">
        <v>1427.103</v>
      </c>
      <c r="E211" s="21">
        <v>0</v>
      </c>
      <c r="F211" s="21">
        <v>0</v>
      </c>
      <c r="G211" s="21">
        <v>0</v>
      </c>
      <c r="H211" s="21">
        <v>1</v>
      </c>
      <c r="I211" s="19">
        <v>6.717</v>
      </c>
      <c r="J211" s="19">
        <v>25.377</v>
      </c>
      <c r="K211" s="22">
        <v>4</v>
      </c>
      <c r="L211" s="22">
        <v>0</v>
      </c>
      <c r="M211" s="22">
        <v>0</v>
      </c>
      <c r="N211" s="22">
        <v>0</v>
      </c>
      <c r="O211" s="22">
        <v>0</v>
      </c>
      <c r="P211" s="22">
        <v>-3.03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399261</v>
      </c>
      <c r="B212" s="21" t="s">
        <v>301</v>
      </c>
      <c r="C212" s="21">
        <v>2843.909</v>
      </c>
      <c r="D212" s="21">
        <v>3587.209</v>
      </c>
      <c r="E212" s="21">
        <v>0</v>
      </c>
      <c r="F212" s="21">
        <v>0</v>
      </c>
      <c r="G212" s="21">
        <v>0</v>
      </c>
      <c r="H212" s="21">
        <v>1</v>
      </c>
      <c r="I212" s="19">
        <v>8.667</v>
      </c>
      <c r="J212" s="19">
        <v>27.592</v>
      </c>
      <c r="K212" s="22">
        <v>4</v>
      </c>
      <c r="L212" s="22">
        <v>2</v>
      </c>
      <c r="M212" s="22">
        <v>-1</v>
      </c>
      <c r="N212" s="22">
        <v>1</v>
      </c>
      <c r="O212" s="22">
        <v>0</v>
      </c>
      <c r="P212" s="22">
        <v>-11.21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399262</v>
      </c>
      <c r="B213" s="21" t="s">
        <v>302</v>
      </c>
      <c r="C213" s="21">
        <v>1616.215</v>
      </c>
      <c r="D213" s="21">
        <v>1984.333</v>
      </c>
      <c r="E213" s="21">
        <v>0</v>
      </c>
      <c r="F213" s="21">
        <v>0</v>
      </c>
      <c r="G213" s="21">
        <v>0</v>
      </c>
      <c r="H213" s="21">
        <v>1</v>
      </c>
      <c r="I213" s="19">
        <v>5.245</v>
      </c>
      <c r="J213" s="19">
        <v>22.823</v>
      </c>
      <c r="K213" s="22">
        <v>4</v>
      </c>
      <c r="L213" s="22">
        <v>0</v>
      </c>
      <c r="M213" s="22">
        <v>0</v>
      </c>
      <c r="N213" s="22">
        <v>0</v>
      </c>
      <c r="O213" s="22">
        <v>0</v>
      </c>
      <c r="P213" s="22">
        <v>-9.964</v>
      </c>
      <c r="Q213" s="22">
        <v>0</v>
      </c>
      <c r="R213" s="22">
        <v>-1</v>
      </c>
      <c r="S213" s="23"/>
      <c r="T213" s="23"/>
      <c r="U213" s="23"/>
      <c r="V213" s="23"/>
      <c r="W213" s="23"/>
    </row>
    <row r="214" ht="16.5" spans="1:23">
      <c r="A214" s="21">
        <v>399263</v>
      </c>
      <c r="B214" s="21" t="s">
        <v>303</v>
      </c>
      <c r="C214" s="21">
        <v>1674.826</v>
      </c>
      <c r="D214" s="21">
        <v>2129.525</v>
      </c>
      <c r="E214" s="21">
        <v>0</v>
      </c>
      <c r="F214" s="21">
        <v>0</v>
      </c>
      <c r="G214" s="21">
        <v>0</v>
      </c>
      <c r="H214" s="21">
        <v>1</v>
      </c>
      <c r="I214" s="19">
        <v>5.925</v>
      </c>
      <c r="J214" s="19">
        <v>26.012</v>
      </c>
      <c r="K214" s="22">
        <v>4</v>
      </c>
      <c r="L214" s="22">
        <v>2</v>
      </c>
      <c r="M214" s="22">
        <v>0</v>
      </c>
      <c r="N214" s="22">
        <v>-1</v>
      </c>
      <c r="O214" s="22">
        <v>0</v>
      </c>
      <c r="P214" s="22">
        <v>-21.77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399265</v>
      </c>
      <c r="B215" s="21" t="s">
        <v>304</v>
      </c>
      <c r="C215" s="21">
        <v>835.385</v>
      </c>
      <c r="D215" s="21">
        <v>1045.136</v>
      </c>
      <c r="E215" s="21">
        <v>0</v>
      </c>
      <c r="F215" s="21">
        <v>0</v>
      </c>
      <c r="G215" s="21">
        <v>0</v>
      </c>
      <c r="H215" s="21">
        <v>1</v>
      </c>
      <c r="I215" s="19">
        <v>8.369</v>
      </c>
      <c r="J215" s="19">
        <v>26.759</v>
      </c>
      <c r="K215" s="22">
        <v>4</v>
      </c>
      <c r="L215" s="22">
        <v>2</v>
      </c>
      <c r="M215" s="22">
        <v>0</v>
      </c>
      <c r="N215" s="22">
        <v>0</v>
      </c>
      <c r="O215" s="22">
        <v>0</v>
      </c>
      <c r="P215" s="22">
        <v>-68.616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399269</v>
      </c>
      <c r="B216" s="21" t="s">
        <v>305</v>
      </c>
      <c r="C216" s="21">
        <v>3679.539</v>
      </c>
      <c r="D216" s="21">
        <v>4713.69</v>
      </c>
      <c r="E216" s="21">
        <v>0</v>
      </c>
      <c r="F216" s="21">
        <v>0</v>
      </c>
      <c r="G216" s="21">
        <v>0</v>
      </c>
      <c r="H216" s="21">
        <v>1</v>
      </c>
      <c r="I216" s="19">
        <v>9.155</v>
      </c>
      <c r="J216" s="19">
        <v>29.086</v>
      </c>
      <c r="K216" s="22">
        <v>4</v>
      </c>
      <c r="L216" s="22">
        <v>2</v>
      </c>
      <c r="M216" s="22">
        <v>0</v>
      </c>
      <c r="N216" s="22">
        <v>1</v>
      </c>
      <c r="O216" s="22">
        <v>0</v>
      </c>
      <c r="P216" s="22">
        <v>-18.003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399274</v>
      </c>
      <c r="B217" s="21" t="s">
        <v>306</v>
      </c>
      <c r="C217" s="21">
        <v>3428.3</v>
      </c>
      <c r="D217" s="21">
        <v>4142.87</v>
      </c>
      <c r="E217" s="21">
        <v>0</v>
      </c>
      <c r="F217" s="21">
        <v>0</v>
      </c>
      <c r="G217" s="21">
        <v>0</v>
      </c>
      <c r="H217" s="21">
        <v>1</v>
      </c>
      <c r="I217" s="19">
        <v>4.777</v>
      </c>
      <c r="J217" s="19">
        <v>21.202</v>
      </c>
      <c r="K217" s="22">
        <v>4</v>
      </c>
      <c r="L217" s="22">
        <v>0</v>
      </c>
      <c r="M217" s="22">
        <v>0</v>
      </c>
      <c r="N217" s="22">
        <v>0</v>
      </c>
      <c r="O217" s="22">
        <v>0</v>
      </c>
      <c r="P217" s="22">
        <v>-9.831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399275</v>
      </c>
      <c r="B218" s="21" t="s">
        <v>307</v>
      </c>
      <c r="C218" s="21">
        <v>2241.552</v>
      </c>
      <c r="D218" s="21">
        <v>2698.868</v>
      </c>
      <c r="E218" s="21">
        <v>0</v>
      </c>
      <c r="F218" s="21">
        <v>0</v>
      </c>
      <c r="G218" s="21">
        <v>0</v>
      </c>
      <c r="H218" s="21">
        <v>1</v>
      </c>
      <c r="I218" s="19">
        <v>6.418</v>
      </c>
      <c r="J218" s="19">
        <v>22.276</v>
      </c>
      <c r="K218" s="22">
        <v>4</v>
      </c>
      <c r="L218" s="22">
        <v>0</v>
      </c>
      <c r="M218" s="22">
        <v>-1</v>
      </c>
      <c r="N218" s="22">
        <v>1</v>
      </c>
      <c r="O218" s="22">
        <v>0</v>
      </c>
      <c r="P218" s="22">
        <v>-4.243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399276</v>
      </c>
      <c r="B219" s="21" t="s">
        <v>308</v>
      </c>
      <c r="C219" s="21">
        <v>4217.212</v>
      </c>
      <c r="D219" s="21">
        <v>5176.762</v>
      </c>
      <c r="E219" s="21">
        <v>0</v>
      </c>
      <c r="F219" s="21">
        <v>0</v>
      </c>
      <c r="G219" s="21">
        <v>0</v>
      </c>
      <c r="H219" s="21">
        <v>1</v>
      </c>
      <c r="I219" s="19">
        <v>3.89</v>
      </c>
      <c r="J219" s="19">
        <v>21.705</v>
      </c>
      <c r="K219" s="22">
        <v>4</v>
      </c>
      <c r="L219" s="22">
        <v>0</v>
      </c>
      <c r="M219" s="22">
        <v>0</v>
      </c>
      <c r="N219" s="22">
        <v>1</v>
      </c>
      <c r="O219" s="22">
        <v>0</v>
      </c>
      <c r="P219" s="22">
        <v>-4.216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399277</v>
      </c>
      <c r="B220" s="21" t="s">
        <v>309</v>
      </c>
      <c r="C220" s="21">
        <v>2293.949</v>
      </c>
      <c r="D220" s="21">
        <v>2736.101</v>
      </c>
      <c r="E220" s="21">
        <v>0</v>
      </c>
      <c r="F220" s="21">
        <v>0</v>
      </c>
      <c r="G220" s="21">
        <v>0</v>
      </c>
      <c r="H220" s="21">
        <v>1</v>
      </c>
      <c r="I220" s="19">
        <v>2.79</v>
      </c>
      <c r="J220" s="19">
        <v>18.499</v>
      </c>
      <c r="K220" s="22">
        <v>2</v>
      </c>
      <c r="L220" s="22">
        <v>2</v>
      </c>
      <c r="M220" s="22">
        <v>1</v>
      </c>
      <c r="N220" s="22">
        <v>0</v>
      </c>
      <c r="O220" s="22">
        <v>0</v>
      </c>
      <c r="P220" s="22">
        <v>-2.399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399278</v>
      </c>
      <c r="B221" s="21" t="s">
        <v>310</v>
      </c>
      <c r="C221" s="21">
        <v>1408.331</v>
      </c>
      <c r="D221" s="21">
        <v>1639.59</v>
      </c>
      <c r="E221" s="21">
        <v>0</v>
      </c>
      <c r="F221" s="21">
        <v>0</v>
      </c>
      <c r="G221" s="21">
        <v>0</v>
      </c>
      <c r="H221" s="21">
        <v>1</v>
      </c>
      <c r="I221" s="19">
        <v>2.62</v>
      </c>
      <c r="J221" s="19">
        <v>16.355</v>
      </c>
      <c r="K221" s="22">
        <v>4</v>
      </c>
      <c r="L221" s="22">
        <v>2</v>
      </c>
      <c r="M221" s="22">
        <v>0</v>
      </c>
      <c r="N221" s="22">
        <v>1</v>
      </c>
      <c r="O221" s="22">
        <v>0</v>
      </c>
      <c r="P221" s="22">
        <v>-14.49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399279</v>
      </c>
      <c r="B222" s="21" t="s">
        <v>311</v>
      </c>
      <c r="C222" s="21">
        <v>2757.745</v>
      </c>
      <c r="D222" s="21">
        <v>3372.705</v>
      </c>
      <c r="E222" s="21">
        <v>0</v>
      </c>
      <c r="F222" s="21">
        <v>0</v>
      </c>
      <c r="G222" s="21">
        <v>0</v>
      </c>
      <c r="H222" s="21">
        <v>1</v>
      </c>
      <c r="I222" s="19">
        <v>4.714</v>
      </c>
      <c r="J222" s="19">
        <v>22.088</v>
      </c>
      <c r="K222" s="22">
        <v>4</v>
      </c>
      <c r="L222" s="22">
        <v>0</v>
      </c>
      <c r="M222" s="22">
        <v>0</v>
      </c>
      <c r="N222" s="22">
        <v>0</v>
      </c>
      <c r="O222" s="22">
        <v>0</v>
      </c>
      <c r="P222" s="22">
        <v>-8.032</v>
      </c>
      <c r="Q222" s="22">
        <v>0</v>
      </c>
      <c r="R222" s="22">
        <v>1</v>
      </c>
      <c r="S222" s="23"/>
      <c r="T222" s="23"/>
      <c r="U222" s="23"/>
      <c r="V222" s="23"/>
      <c r="W222" s="23"/>
    </row>
    <row r="223" ht="16.5" spans="1:23">
      <c r="A223" s="21">
        <v>399280</v>
      </c>
      <c r="B223" s="21" t="s">
        <v>312</v>
      </c>
      <c r="C223" s="21">
        <v>1812.362</v>
      </c>
      <c r="D223" s="21">
        <v>2132.091</v>
      </c>
      <c r="E223" s="21">
        <v>0</v>
      </c>
      <c r="F223" s="21">
        <v>0</v>
      </c>
      <c r="G223" s="21">
        <v>0</v>
      </c>
      <c r="H223" s="21">
        <v>1</v>
      </c>
      <c r="I223" s="19">
        <v>4.948</v>
      </c>
      <c r="J223" s="19">
        <v>19.202</v>
      </c>
      <c r="K223" s="22">
        <v>4</v>
      </c>
      <c r="L223" s="22">
        <v>1</v>
      </c>
      <c r="M223" s="22">
        <v>0</v>
      </c>
      <c r="N223" s="22">
        <v>0</v>
      </c>
      <c r="O223" s="22">
        <v>0</v>
      </c>
      <c r="P223" s="22">
        <v>-12.011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399281</v>
      </c>
      <c r="B224" s="21" t="s">
        <v>313</v>
      </c>
      <c r="C224" s="21">
        <v>2742.433</v>
      </c>
      <c r="D224" s="21">
        <v>3528.694</v>
      </c>
      <c r="E224" s="21">
        <v>0</v>
      </c>
      <c r="F224" s="21">
        <v>0</v>
      </c>
      <c r="G224" s="21">
        <v>0</v>
      </c>
      <c r="H224" s="21">
        <v>1</v>
      </c>
      <c r="I224" s="19">
        <v>0.836</v>
      </c>
      <c r="J224" s="19">
        <v>22.931</v>
      </c>
      <c r="K224" s="22">
        <v>4</v>
      </c>
      <c r="L224" s="22">
        <v>1</v>
      </c>
      <c r="M224" s="22">
        <v>0</v>
      </c>
      <c r="N224" s="22">
        <v>1</v>
      </c>
      <c r="O224" s="22">
        <v>0</v>
      </c>
      <c r="P224" s="22">
        <v>-0.004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399285</v>
      </c>
      <c r="B225" s="21" t="s">
        <v>314</v>
      </c>
      <c r="C225" s="21">
        <v>3573.711</v>
      </c>
      <c r="D225" s="21">
        <v>4309.39</v>
      </c>
      <c r="E225" s="21">
        <v>0</v>
      </c>
      <c r="F225" s="21">
        <v>0</v>
      </c>
      <c r="G225" s="21">
        <v>0</v>
      </c>
      <c r="H225" s="21">
        <v>1</v>
      </c>
      <c r="I225" s="19">
        <v>4.067</v>
      </c>
      <c r="J225" s="19">
        <v>20.445</v>
      </c>
      <c r="K225" s="22">
        <v>3</v>
      </c>
      <c r="L225" s="22">
        <v>0</v>
      </c>
      <c r="M225" s="22">
        <v>1</v>
      </c>
      <c r="N225" s="22">
        <v>0</v>
      </c>
      <c r="O225" s="22">
        <v>0</v>
      </c>
      <c r="P225" s="22">
        <v>-6.715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399289</v>
      </c>
      <c r="B226" s="21" t="s">
        <v>315</v>
      </c>
      <c r="C226" s="21">
        <v>118.253</v>
      </c>
      <c r="D226" s="21">
        <v>119.406</v>
      </c>
      <c r="E226" s="21">
        <v>0</v>
      </c>
      <c r="F226" s="21">
        <v>0</v>
      </c>
      <c r="G226" s="21">
        <v>0</v>
      </c>
      <c r="H226" s="21">
        <v>1</v>
      </c>
      <c r="I226" s="19">
        <v>0.347</v>
      </c>
      <c r="J226" s="19">
        <v>1.309</v>
      </c>
      <c r="K226" s="22">
        <v>4</v>
      </c>
      <c r="L226" s="22">
        <v>1</v>
      </c>
      <c r="M226" s="22">
        <v>0</v>
      </c>
      <c r="N226" s="22">
        <v>0</v>
      </c>
      <c r="O226" s="22">
        <v>0</v>
      </c>
      <c r="P226" s="22">
        <v>-4.085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399290</v>
      </c>
      <c r="B227" s="21" t="s">
        <v>316</v>
      </c>
      <c r="C227" s="21">
        <v>160.236</v>
      </c>
      <c r="D227" s="21">
        <v>171.363</v>
      </c>
      <c r="E227" s="21">
        <v>0</v>
      </c>
      <c r="F227" s="21">
        <v>0</v>
      </c>
      <c r="G227" s="21">
        <v>0</v>
      </c>
      <c r="H227" s="21">
        <v>1</v>
      </c>
      <c r="I227" s="19">
        <v>1.799</v>
      </c>
      <c r="J227" s="19">
        <v>8.176</v>
      </c>
      <c r="K227" s="22">
        <v>4</v>
      </c>
      <c r="L227" s="22">
        <v>0</v>
      </c>
      <c r="M227" s="22">
        <v>0</v>
      </c>
      <c r="N227" s="22">
        <v>0</v>
      </c>
      <c r="O227" s="22">
        <v>0</v>
      </c>
      <c r="P227" s="22">
        <v>-2.646</v>
      </c>
      <c r="Q227" s="22">
        <v>0</v>
      </c>
      <c r="R227" s="22">
        <v>1</v>
      </c>
      <c r="S227" s="23"/>
      <c r="T227" s="23"/>
      <c r="U227" s="23"/>
      <c r="V227" s="23"/>
      <c r="W227" s="23"/>
    </row>
    <row r="228" ht="16.5" spans="1:23">
      <c r="A228" s="21">
        <v>399292</v>
      </c>
      <c r="B228" s="21" t="s">
        <v>317</v>
      </c>
      <c r="C228" s="21">
        <v>952.892</v>
      </c>
      <c r="D228" s="21">
        <v>1180.776</v>
      </c>
      <c r="E228" s="21">
        <v>0</v>
      </c>
      <c r="F228" s="21">
        <v>0</v>
      </c>
      <c r="G228" s="21">
        <v>0</v>
      </c>
      <c r="H228" s="21">
        <v>1</v>
      </c>
      <c r="I228" s="19">
        <v>3.332</v>
      </c>
      <c r="J228" s="19">
        <v>21.989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-6.795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399293</v>
      </c>
      <c r="B229" s="21" t="s">
        <v>318</v>
      </c>
      <c r="C229" s="21">
        <v>3409.403</v>
      </c>
      <c r="D229" s="21">
        <v>4250.455</v>
      </c>
      <c r="E229" s="21">
        <v>0</v>
      </c>
      <c r="F229" s="21">
        <v>0</v>
      </c>
      <c r="G229" s="21">
        <v>0</v>
      </c>
      <c r="H229" s="21">
        <v>1</v>
      </c>
      <c r="I229" s="19">
        <v>6.03</v>
      </c>
      <c r="J229" s="19">
        <v>24.624</v>
      </c>
      <c r="K229" s="22">
        <v>4</v>
      </c>
      <c r="L229" s="22">
        <v>2</v>
      </c>
      <c r="M229" s="22">
        <v>-1</v>
      </c>
      <c r="N229" s="22">
        <v>1</v>
      </c>
      <c r="O229" s="22">
        <v>0</v>
      </c>
      <c r="P229" s="22">
        <v>-13.267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399296</v>
      </c>
      <c r="B230" s="21" t="s">
        <v>319</v>
      </c>
      <c r="C230" s="21">
        <v>3666.848</v>
      </c>
      <c r="D230" s="21">
        <v>4569.865</v>
      </c>
      <c r="E230" s="21">
        <v>0</v>
      </c>
      <c r="F230" s="21">
        <v>0</v>
      </c>
      <c r="G230" s="21">
        <v>0</v>
      </c>
      <c r="H230" s="21">
        <v>1</v>
      </c>
      <c r="I230" s="19">
        <v>1.966</v>
      </c>
      <c r="J230" s="19">
        <v>21.338</v>
      </c>
      <c r="K230" s="22">
        <v>4</v>
      </c>
      <c r="L230" s="22">
        <v>0</v>
      </c>
      <c r="M230" s="22">
        <v>0</v>
      </c>
      <c r="N230" s="22">
        <v>0</v>
      </c>
      <c r="O230" s="22">
        <v>0</v>
      </c>
      <c r="P230" s="22">
        <v>-12.161</v>
      </c>
      <c r="Q230" s="22">
        <v>0</v>
      </c>
      <c r="R230" s="22">
        <v>-1</v>
      </c>
      <c r="S230" s="23"/>
      <c r="T230" s="23"/>
      <c r="U230" s="23"/>
      <c r="V230" s="23"/>
      <c r="W230" s="23"/>
    </row>
    <row r="231" ht="16.5" spans="1:23">
      <c r="A231" s="21">
        <v>399297</v>
      </c>
      <c r="B231" s="21" t="s">
        <v>320</v>
      </c>
      <c r="C231" s="21">
        <v>4615.638</v>
      </c>
      <c r="D231" s="21">
        <v>5443.513</v>
      </c>
      <c r="E231" s="21">
        <v>0</v>
      </c>
      <c r="F231" s="21">
        <v>0</v>
      </c>
      <c r="G231" s="21">
        <v>0</v>
      </c>
      <c r="H231" s="21">
        <v>1</v>
      </c>
      <c r="I231" s="19">
        <v>2.18</v>
      </c>
      <c r="J231" s="19">
        <v>17.057</v>
      </c>
      <c r="K231" s="22">
        <v>4</v>
      </c>
      <c r="L231" s="22">
        <v>2</v>
      </c>
      <c r="M231" s="22">
        <v>0</v>
      </c>
      <c r="N231" s="22">
        <v>0</v>
      </c>
      <c r="O231" s="22">
        <v>0</v>
      </c>
      <c r="P231" s="22">
        <v>-16.357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399298</v>
      </c>
      <c r="B232" s="21" t="s">
        <v>321</v>
      </c>
      <c r="C232" s="21">
        <v>209.773</v>
      </c>
      <c r="D232" s="21">
        <v>211.594</v>
      </c>
      <c r="E232" s="21">
        <v>0</v>
      </c>
      <c r="F232" s="21">
        <v>0</v>
      </c>
      <c r="G232" s="21">
        <v>0</v>
      </c>
      <c r="H232" s="21">
        <v>1</v>
      </c>
      <c r="I232" s="19">
        <v>0.337</v>
      </c>
      <c r="J232" s="19">
        <v>1.194</v>
      </c>
      <c r="K232" s="22">
        <v>4</v>
      </c>
      <c r="L232" s="22">
        <v>2</v>
      </c>
      <c r="M232" s="22">
        <v>0</v>
      </c>
      <c r="N232" s="22">
        <v>0</v>
      </c>
      <c r="O232" s="22">
        <v>0</v>
      </c>
      <c r="P232" s="22">
        <v>-51.489</v>
      </c>
      <c r="Q232" s="22">
        <v>0</v>
      </c>
      <c r="R232" s="22">
        <v>1</v>
      </c>
      <c r="S232" s="23"/>
      <c r="T232" s="23"/>
      <c r="U232" s="23"/>
      <c r="V232" s="23"/>
      <c r="W232" s="23"/>
    </row>
    <row r="233" ht="16.5" spans="1:23">
      <c r="A233" s="21">
        <v>399299</v>
      </c>
      <c r="B233" s="21" t="s">
        <v>322</v>
      </c>
      <c r="C233" s="21">
        <v>241.068</v>
      </c>
      <c r="D233" s="21">
        <v>243.381</v>
      </c>
      <c r="E233" s="21">
        <v>0</v>
      </c>
      <c r="F233" s="21">
        <v>0</v>
      </c>
      <c r="G233" s="21">
        <v>0</v>
      </c>
      <c r="H233" s="21">
        <v>1</v>
      </c>
      <c r="I233" s="19">
        <v>0.37</v>
      </c>
      <c r="J233" s="19">
        <v>1.317</v>
      </c>
      <c r="K233" s="22">
        <v>4</v>
      </c>
      <c r="L233" s="22">
        <v>2</v>
      </c>
      <c r="M233" s="22">
        <v>0</v>
      </c>
      <c r="N233" s="22">
        <v>1</v>
      </c>
      <c r="O233" s="22">
        <v>0</v>
      </c>
      <c r="P233" s="22">
        <v>-17.119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399300</v>
      </c>
      <c r="B234" s="21" t="s">
        <v>183</v>
      </c>
      <c r="C234" s="21">
        <v>3624.906</v>
      </c>
      <c r="D234" s="21">
        <v>4031.854</v>
      </c>
      <c r="E234" s="21">
        <v>0</v>
      </c>
      <c r="F234" s="21">
        <v>0</v>
      </c>
      <c r="G234" s="21">
        <v>0</v>
      </c>
      <c r="H234" s="21">
        <v>1</v>
      </c>
      <c r="I234" s="19">
        <v>1.073</v>
      </c>
      <c r="J234" s="19">
        <v>11.058</v>
      </c>
      <c r="K234" s="22">
        <v>4</v>
      </c>
      <c r="L234" s="22">
        <v>0</v>
      </c>
      <c r="M234" s="22">
        <v>0</v>
      </c>
      <c r="N234" s="22">
        <v>0</v>
      </c>
      <c r="O234" s="22">
        <v>0</v>
      </c>
      <c r="P234" s="22">
        <v>-10.458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399301</v>
      </c>
      <c r="B235" s="21" t="s">
        <v>323</v>
      </c>
      <c r="C235" s="21">
        <v>213.558</v>
      </c>
      <c r="D235" s="21">
        <v>215.411</v>
      </c>
      <c r="E235" s="21">
        <v>0</v>
      </c>
      <c r="F235" s="21">
        <v>0</v>
      </c>
      <c r="G235" s="21">
        <v>0</v>
      </c>
      <c r="H235" s="21">
        <v>1</v>
      </c>
      <c r="I235" s="19">
        <v>0.337</v>
      </c>
      <c r="J235" s="19">
        <v>1.195</v>
      </c>
      <c r="K235" s="22">
        <v>4</v>
      </c>
      <c r="L235" s="22">
        <v>0</v>
      </c>
      <c r="M235" s="22">
        <v>-1</v>
      </c>
      <c r="N235" s="22">
        <v>1</v>
      </c>
      <c r="O235" s="22">
        <v>0</v>
      </c>
      <c r="P235" s="22">
        <v>-8.273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399302</v>
      </c>
      <c r="B236" s="21" t="s">
        <v>324</v>
      </c>
      <c r="C236" s="21">
        <v>217.394</v>
      </c>
      <c r="D236" s="21">
        <v>219.491</v>
      </c>
      <c r="E236" s="21">
        <v>0</v>
      </c>
      <c r="F236" s="21">
        <v>0</v>
      </c>
      <c r="G236" s="21">
        <v>0</v>
      </c>
      <c r="H236" s="21">
        <v>1</v>
      </c>
      <c r="I236" s="19">
        <v>0.339</v>
      </c>
      <c r="J236" s="19">
        <v>1.291</v>
      </c>
      <c r="K236" s="22">
        <v>4</v>
      </c>
      <c r="L236" s="22">
        <v>1</v>
      </c>
      <c r="M236" s="22">
        <v>0</v>
      </c>
      <c r="N236" s="22">
        <v>1</v>
      </c>
      <c r="O236" s="22">
        <v>0</v>
      </c>
      <c r="P236" s="22">
        <v>-8.548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399303</v>
      </c>
      <c r="B237" s="21" t="s">
        <v>325</v>
      </c>
      <c r="C237" s="21">
        <v>6978.03</v>
      </c>
      <c r="D237" s="21">
        <v>8506.185</v>
      </c>
      <c r="E237" s="21">
        <v>0</v>
      </c>
      <c r="F237" s="21">
        <v>0</v>
      </c>
      <c r="G237" s="21">
        <v>0</v>
      </c>
      <c r="H237" s="21">
        <v>1</v>
      </c>
      <c r="I237" s="19">
        <v>2.962</v>
      </c>
      <c r="J237" s="19">
        <v>20.395</v>
      </c>
      <c r="K237" s="22">
        <v>2</v>
      </c>
      <c r="L237" s="22">
        <v>1</v>
      </c>
      <c r="M237" s="22">
        <v>1</v>
      </c>
      <c r="N237" s="22">
        <v>0</v>
      </c>
      <c r="O237" s="22">
        <v>0</v>
      </c>
      <c r="P237" s="22">
        <v>-3.337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399306</v>
      </c>
      <c r="B238" s="21" t="s">
        <v>326</v>
      </c>
      <c r="C238" s="21">
        <v>1345.436</v>
      </c>
      <c r="D238" s="21">
        <v>1534.957</v>
      </c>
      <c r="E238" s="21">
        <v>0</v>
      </c>
      <c r="F238" s="21">
        <v>0</v>
      </c>
      <c r="G238" s="21">
        <v>0</v>
      </c>
      <c r="H238" s="21">
        <v>1</v>
      </c>
      <c r="I238" s="19">
        <v>3.236</v>
      </c>
      <c r="J238" s="19">
        <v>15.183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-8.767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399307</v>
      </c>
      <c r="B239" s="21" t="s">
        <v>327</v>
      </c>
      <c r="C239" s="21">
        <v>296.262</v>
      </c>
      <c r="D239" s="21">
        <v>320.589</v>
      </c>
      <c r="E239" s="21">
        <v>0</v>
      </c>
      <c r="F239" s="21">
        <v>0</v>
      </c>
      <c r="G239" s="21">
        <v>0</v>
      </c>
      <c r="H239" s="21">
        <v>1</v>
      </c>
      <c r="I239" s="19">
        <v>2.22</v>
      </c>
      <c r="J239" s="19">
        <v>9.64</v>
      </c>
      <c r="K239" s="22">
        <v>4</v>
      </c>
      <c r="L239" s="22">
        <v>2</v>
      </c>
      <c r="M239" s="22">
        <v>0</v>
      </c>
      <c r="N239" s="22">
        <v>0</v>
      </c>
      <c r="O239" s="22">
        <v>0</v>
      </c>
      <c r="P239" s="22">
        <v>-33.561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399310</v>
      </c>
      <c r="B240" s="21" t="s">
        <v>328</v>
      </c>
      <c r="C240" s="21">
        <v>5923.414</v>
      </c>
      <c r="D240" s="21">
        <v>6631.11</v>
      </c>
      <c r="E240" s="21">
        <v>0</v>
      </c>
      <c r="F240" s="21">
        <v>0</v>
      </c>
      <c r="G240" s="21">
        <v>0</v>
      </c>
      <c r="H240" s="21">
        <v>1</v>
      </c>
      <c r="I240" s="19">
        <v>0.754</v>
      </c>
      <c r="J240" s="19">
        <v>11.346</v>
      </c>
      <c r="K240" s="22">
        <v>4</v>
      </c>
      <c r="L240" s="22">
        <v>0</v>
      </c>
      <c r="M240" s="22">
        <v>-1</v>
      </c>
      <c r="N240" s="22">
        <v>1</v>
      </c>
      <c r="O240" s="22">
        <v>0</v>
      </c>
      <c r="P240" s="22">
        <v>-13.355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399311</v>
      </c>
      <c r="B241" s="21" t="s">
        <v>329</v>
      </c>
      <c r="C241" s="21">
        <v>3782.385</v>
      </c>
      <c r="D241" s="21">
        <v>4233.506</v>
      </c>
      <c r="E241" s="21">
        <v>0</v>
      </c>
      <c r="F241" s="21">
        <v>0</v>
      </c>
      <c r="G241" s="21">
        <v>0</v>
      </c>
      <c r="H241" s="21">
        <v>1</v>
      </c>
      <c r="I241" s="19">
        <v>1.448</v>
      </c>
      <c r="J241" s="19">
        <v>11.95</v>
      </c>
      <c r="K241" s="22">
        <v>4</v>
      </c>
      <c r="L241" s="22">
        <v>0</v>
      </c>
      <c r="M241" s="22">
        <v>0</v>
      </c>
      <c r="N241" s="22">
        <v>0</v>
      </c>
      <c r="O241" s="22">
        <v>0</v>
      </c>
      <c r="P241" s="22">
        <v>-4.544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399312</v>
      </c>
      <c r="B242" s="21" t="s">
        <v>330</v>
      </c>
      <c r="C242" s="21">
        <v>4089.5</v>
      </c>
      <c r="D242" s="21">
        <v>4557.954</v>
      </c>
      <c r="E242" s="21">
        <v>0</v>
      </c>
      <c r="F242" s="21">
        <v>0</v>
      </c>
      <c r="G242" s="21">
        <v>0</v>
      </c>
      <c r="H242" s="21">
        <v>1</v>
      </c>
      <c r="I242" s="19">
        <v>1.439</v>
      </c>
      <c r="J242" s="19">
        <v>11.569</v>
      </c>
      <c r="K242" s="22">
        <v>4</v>
      </c>
      <c r="L242" s="22">
        <v>1</v>
      </c>
      <c r="M242" s="22">
        <v>0</v>
      </c>
      <c r="N242" s="22">
        <v>1</v>
      </c>
      <c r="O242" s="22">
        <v>0</v>
      </c>
      <c r="P242" s="22">
        <v>-15.225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399313</v>
      </c>
      <c r="B243" s="21" t="s">
        <v>331</v>
      </c>
      <c r="C243" s="21">
        <v>4379.965</v>
      </c>
      <c r="D243" s="21">
        <v>4867.344</v>
      </c>
      <c r="E243" s="21">
        <v>0</v>
      </c>
      <c r="F243" s="21">
        <v>0</v>
      </c>
      <c r="G243" s="21">
        <v>0</v>
      </c>
      <c r="H243" s="21">
        <v>1</v>
      </c>
      <c r="I243" s="19">
        <v>0.284</v>
      </c>
      <c r="J243" s="19">
        <v>10.269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-16.629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399314</v>
      </c>
      <c r="B244" s="21" t="s">
        <v>332</v>
      </c>
      <c r="C244" s="21">
        <v>4026.131</v>
      </c>
      <c r="D244" s="21">
        <v>4476.088</v>
      </c>
      <c r="E244" s="21">
        <v>0</v>
      </c>
      <c r="F244" s="21">
        <v>0</v>
      </c>
      <c r="G244" s="21">
        <v>0</v>
      </c>
      <c r="H244" s="21">
        <v>1</v>
      </c>
      <c r="I244" s="19">
        <v>0.947</v>
      </c>
      <c r="J244" s="19">
        <v>10.904</v>
      </c>
      <c r="K244" s="22">
        <v>4</v>
      </c>
      <c r="L244" s="22">
        <v>0</v>
      </c>
      <c r="M244" s="22">
        <v>0</v>
      </c>
      <c r="N244" s="22">
        <v>0</v>
      </c>
      <c r="O244" s="22">
        <v>0</v>
      </c>
      <c r="P244" s="22">
        <v>-20.443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399315</v>
      </c>
      <c r="B245" s="21" t="s">
        <v>333</v>
      </c>
      <c r="C245" s="21">
        <v>3432.59</v>
      </c>
      <c r="D245" s="21">
        <v>3899.688</v>
      </c>
      <c r="E245" s="21">
        <v>0</v>
      </c>
      <c r="F245" s="21">
        <v>0</v>
      </c>
      <c r="G245" s="21">
        <v>0</v>
      </c>
      <c r="H245" s="21">
        <v>1</v>
      </c>
      <c r="I245" s="19">
        <v>2.259</v>
      </c>
      <c r="J245" s="19">
        <v>13.967</v>
      </c>
      <c r="K245" s="22">
        <v>4</v>
      </c>
      <c r="L245" s="22">
        <v>1</v>
      </c>
      <c r="M245" s="22">
        <v>0</v>
      </c>
      <c r="N245" s="22">
        <v>0</v>
      </c>
      <c r="O245" s="22">
        <v>0</v>
      </c>
      <c r="P245" s="22">
        <v>-3.049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399316</v>
      </c>
      <c r="B246" s="21" t="s">
        <v>334</v>
      </c>
      <c r="C246" s="21">
        <v>4356.603</v>
      </c>
      <c r="D246" s="21">
        <v>5056.314</v>
      </c>
      <c r="E246" s="21">
        <v>0</v>
      </c>
      <c r="F246" s="21">
        <v>0</v>
      </c>
      <c r="G246" s="21">
        <v>0</v>
      </c>
      <c r="H246" s="21">
        <v>1</v>
      </c>
      <c r="I246" s="19">
        <v>1.012</v>
      </c>
      <c r="J246" s="19">
        <v>14.71</v>
      </c>
      <c r="K246" s="22">
        <v>4</v>
      </c>
      <c r="L246" s="22">
        <v>0</v>
      </c>
      <c r="M246" s="22">
        <v>-1</v>
      </c>
      <c r="N246" s="22">
        <v>1</v>
      </c>
      <c r="O246" s="22">
        <v>0</v>
      </c>
      <c r="P246" s="22">
        <v>-12.481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399317</v>
      </c>
      <c r="B247" s="21" t="s">
        <v>335</v>
      </c>
      <c r="C247" s="21">
        <v>5009.81</v>
      </c>
      <c r="D247" s="21">
        <v>5772.913</v>
      </c>
      <c r="E247" s="21">
        <v>0</v>
      </c>
      <c r="F247" s="21">
        <v>0</v>
      </c>
      <c r="G247" s="21">
        <v>0</v>
      </c>
      <c r="H247" s="21">
        <v>1</v>
      </c>
      <c r="I247" s="19">
        <v>2.912</v>
      </c>
      <c r="J247" s="19">
        <v>15.745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399318</v>
      </c>
      <c r="B248" s="21" t="s">
        <v>336</v>
      </c>
      <c r="C248" s="21">
        <v>4716.814</v>
      </c>
      <c r="D248" s="21">
        <v>5197.855</v>
      </c>
      <c r="E248" s="21">
        <v>0</v>
      </c>
      <c r="F248" s="21">
        <v>0</v>
      </c>
      <c r="G248" s="21">
        <v>0</v>
      </c>
      <c r="H248" s="21">
        <v>1</v>
      </c>
      <c r="I248" s="19">
        <v>1.166</v>
      </c>
      <c r="J248" s="19">
        <v>10.313</v>
      </c>
      <c r="K248" s="22">
        <v>4</v>
      </c>
      <c r="L248" s="22">
        <v>1</v>
      </c>
      <c r="M248" s="22">
        <v>0</v>
      </c>
      <c r="N248" s="22">
        <v>1</v>
      </c>
      <c r="O248" s="22">
        <v>0</v>
      </c>
      <c r="P248" s="22">
        <v>-30.78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399319</v>
      </c>
      <c r="B249" s="21" t="s">
        <v>337</v>
      </c>
      <c r="C249" s="21">
        <v>2167.699</v>
      </c>
      <c r="D249" s="21">
        <v>2438.737</v>
      </c>
      <c r="E249" s="21">
        <v>0</v>
      </c>
      <c r="F249" s="21">
        <v>0</v>
      </c>
      <c r="G249" s="21">
        <v>0</v>
      </c>
      <c r="H249" s="21">
        <v>1</v>
      </c>
      <c r="I249" s="19">
        <v>1.743</v>
      </c>
      <c r="J249" s="19">
        <v>12.663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-11.83</v>
      </c>
      <c r="Q249" s="22">
        <v>0</v>
      </c>
      <c r="R249" s="22">
        <v>1</v>
      </c>
      <c r="S249" s="23"/>
      <c r="T249" s="23"/>
      <c r="U249" s="23"/>
      <c r="V249" s="23"/>
      <c r="W249" s="23"/>
    </row>
    <row r="250" ht="16.5" spans="1:23">
      <c r="A250" s="21">
        <v>399326</v>
      </c>
      <c r="B250" s="21" t="s">
        <v>338</v>
      </c>
      <c r="C250" s="21">
        <v>3496.464</v>
      </c>
      <c r="D250" s="21">
        <v>4296.315</v>
      </c>
      <c r="E250" s="21">
        <v>0</v>
      </c>
      <c r="F250" s="21">
        <v>0</v>
      </c>
      <c r="G250" s="21">
        <v>0</v>
      </c>
      <c r="H250" s="21">
        <v>1</v>
      </c>
      <c r="I250" s="19">
        <v>3.459</v>
      </c>
      <c r="J250" s="19">
        <v>21.432</v>
      </c>
      <c r="K250" s="22">
        <v>4</v>
      </c>
      <c r="L250" s="22">
        <v>0</v>
      </c>
      <c r="M250" s="22">
        <v>0</v>
      </c>
      <c r="N250" s="22">
        <v>1</v>
      </c>
      <c r="O250" s="22">
        <v>0</v>
      </c>
      <c r="P250" s="22">
        <v>-25.403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399330</v>
      </c>
      <c r="B251" s="21" t="s">
        <v>339</v>
      </c>
      <c r="C251" s="21">
        <v>4171.97</v>
      </c>
      <c r="D251" s="21">
        <v>4753.908</v>
      </c>
      <c r="E251" s="21">
        <v>0</v>
      </c>
      <c r="F251" s="21">
        <v>0</v>
      </c>
      <c r="G251" s="21">
        <v>0</v>
      </c>
      <c r="H251" s="21">
        <v>1</v>
      </c>
      <c r="I251" s="19">
        <v>0.396</v>
      </c>
      <c r="J251" s="19">
        <v>12.589</v>
      </c>
      <c r="K251" s="22">
        <v>4</v>
      </c>
      <c r="L251" s="22">
        <v>0</v>
      </c>
      <c r="M251" s="22">
        <v>0</v>
      </c>
      <c r="N251" s="22">
        <v>0</v>
      </c>
      <c r="O251" s="22">
        <v>0</v>
      </c>
      <c r="P251" s="22">
        <v>-15.064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399333</v>
      </c>
      <c r="B252" s="21" t="s">
        <v>340</v>
      </c>
      <c r="C252" s="21">
        <v>7077.133</v>
      </c>
      <c r="D252" s="21">
        <v>8175.519</v>
      </c>
      <c r="E252" s="21">
        <v>0</v>
      </c>
      <c r="F252" s="21">
        <v>0</v>
      </c>
      <c r="G252" s="21">
        <v>0</v>
      </c>
      <c r="H252" s="21">
        <v>1</v>
      </c>
      <c r="I252" s="19">
        <v>1.511</v>
      </c>
      <c r="J252" s="19">
        <v>14.743</v>
      </c>
      <c r="K252" s="22">
        <v>4</v>
      </c>
      <c r="L252" s="22">
        <v>0</v>
      </c>
      <c r="M252" s="22">
        <v>0</v>
      </c>
      <c r="N252" s="22">
        <v>1</v>
      </c>
      <c r="O252" s="22">
        <v>0</v>
      </c>
      <c r="P252" s="22">
        <v>-13.48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399337</v>
      </c>
      <c r="B253" s="21" t="s">
        <v>341</v>
      </c>
      <c r="C253" s="21">
        <v>4021.625</v>
      </c>
      <c r="D253" s="21">
        <v>4802.62</v>
      </c>
      <c r="E253" s="21">
        <v>0</v>
      </c>
      <c r="F253" s="21">
        <v>0</v>
      </c>
      <c r="G253" s="21">
        <v>0</v>
      </c>
      <c r="H253" s="21">
        <v>1</v>
      </c>
      <c r="I253" s="19">
        <v>3.057</v>
      </c>
      <c r="J253" s="19">
        <v>18.822</v>
      </c>
      <c r="K253" s="22">
        <v>4</v>
      </c>
      <c r="L253" s="22">
        <v>1</v>
      </c>
      <c r="M253" s="22">
        <v>0</v>
      </c>
      <c r="N253" s="22">
        <v>0</v>
      </c>
      <c r="O253" s="22">
        <v>0</v>
      </c>
      <c r="P253" s="22">
        <v>-3.186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399344</v>
      </c>
      <c r="B254" s="21" t="s">
        <v>342</v>
      </c>
      <c r="C254" s="21">
        <v>5146.749</v>
      </c>
      <c r="D254" s="21">
        <v>5929.032</v>
      </c>
      <c r="E254" s="21">
        <v>0</v>
      </c>
      <c r="F254" s="21">
        <v>0</v>
      </c>
      <c r="G254" s="21">
        <v>0</v>
      </c>
      <c r="H254" s="21">
        <v>1</v>
      </c>
      <c r="I254" s="19">
        <v>2.221</v>
      </c>
      <c r="J254" s="19">
        <v>15.122</v>
      </c>
      <c r="K254" s="22">
        <v>4</v>
      </c>
      <c r="L254" s="22">
        <v>0</v>
      </c>
      <c r="M254" s="22">
        <v>0</v>
      </c>
      <c r="N254" s="22">
        <v>1</v>
      </c>
      <c r="O254" s="22">
        <v>0</v>
      </c>
      <c r="P254" s="22">
        <v>-6.888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399346</v>
      </c>
      <c r="B255" s="21" t="s">
        <v>343</v>
      </c>
      <c r="C255" s="21">
        <v>2719.096</v>
      </c>
      <c r="D255" s="21">
        <v>3178.221</v>
      </c>
      <c r="E255" s="21">
        <v>0</v>
      </c>
      <c r="F255" s="21">
        <v>0</v>
      </c>
      <c r="G255" s="21">
        <v>0</v>
      </c>
      <c r="H255" s="21">
        <v>1</v>
      </c>
      <c r="I255" s="19">
        <v>0.489</v>
      </c>
      <c r="J255" s="19">
        <v>14.864</v>
      </c>
      <c r="K255" s="22">
        <v>4</v>
      </c>
      <c r="L255" s="22">
        <v>0</v>
      </c>
      <c r="M255" s="22">
        <v>0</v>
      </c>
      <c r="N255" s="22">
        <v>0</v>
      </c>
      <c r="O255" s="22">
        <v>0</v>
      </c>
      <c r="P255" s="22">
        <v>-10.473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399352</v>
      </c>
      <c r="B256" s="21" t="s">
        <v>344</v>
      </c>
      <c r="C256" s="21">
        <v>8060.919</v>
      </c>
      <c r="D256" s="21">
        <v>9506.63</v>
      </c>
      <c r="E256" s="21">
        <v>0</v>
      </c>
      <c r="F256" s="21">
        <v>0</v>
      </c>
      <c r="G256" s="21">
        <v>0</v>
      </c>
      <c r="H256" s="21">
        <v>1</v>
      </c>
      <c r="I256" s="19">
        <v>1.296</v>
      </c>
      <c r="J256" s="19">
        <v>16.306</v>
      </c>
      <c r="K256" s="22">
        <v>4</v>
      </c>
      <c r="L256" s="22">
        <v>1</v>
      </c>
      <c r="M256" s="22">
        <v>0</v>
      </c>
      <c r="N256" s="22">
        <v>0</v>
      </c>
      <c r="O256" s="22">
        <v>0</v>
      </c>
      <c r="P256" s="22">
        <v>-8.047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399354</v>
      </c>
      <c r="B257" s="21" t="s">
        <v>345</v>
      </c>
      <c r="C257" s="21">
        <v>6707.854</v>
      </c>
      <c r="D257" s="21">
        <v>7428.899</v>
      </c>
      <c r="E257" s="21">
        <v>0</v>
      </c>
      <c r="F257" s="21">
        <v>0</v>
      </c>
      <c r="G257" s="21">
        <v>0</v>
      </c>
      <c r="H257" s="21">
        <v>1</v>
      </c>
      <c r="I257" s="19">
        <v>1.409</v>
      </c>
      <c r="J257" s="19">
        <v>10.978</v>
      </c>
      <c r="K257" s="22">
        <v>4</v>
      </c>
      <c r="L257" s="22">
        <v>2</v>
      </c>
      <c r="M257" s="22">
        <v>-1</v>
      </c>
      <c r="N257" s="22">
        <v>1</v>
      </c>
      <c r="O257" s="22">
        <v>0</v>
      </c>
      <c r="P257" s="22">
        <v>-21.122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399355</v>
      </c>
      <c r="B258" s="21" t="s">
        <v>346</v>
      </c>
      <c r="C258" s="21">
        <v>2952.993</v>
      </c>
      <c r="D258" s="21">
        <v>3379.71</v>
      </c>
      <c r="E258" s="21">
        <v>0</v>
      </c>
      <c r="F258" s="21">
        <v>0</v>
      </c>
      <c r="G258" s="21">
        <v>0</v>
      </c>
      <c r="H258" s="21">
        <v>1</v>
      </c>
      <c r="I258" s="19">
        <v>2.497</v>
      </c>
      <c r="J258" s="19">
        <v>14.808</v>
      </c>
      <c r="K258" s="22">
        <v>4</v>
      </c>
      <c r="L258" s="22">
        <v>2</v>
      </c>
      <c r="M258" s="22">
        <v>-1</v>
      </c>
      <c r="N258" s="22">
        <v>1</v>
      </c>
      <c r="O258" s="22">
        <v>0</v>
      </c>
      <c r="P258" s="22">
        <v>-25.292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399357</v>
      </c>
      <c r="B259" s="21" t="s">
        <v>347</v>
      </c>
      <c r="C259" s="21">
        <v>2768.71</v>
      </c>
      <c r="D259" s="21">
        <v>3036.665</v>
      </c>
      <c r="E259" s="21">
        <v>0</v>
      </c>
      <c r="F259" s="21">
        <v>0</v>
      </c>
      <c r="G259" s="21">
        <v>0</v>
      </c>
      <c r="H259" s="21">
        <v>1</v>
      </c>
      <c r="I259" s="19">
        <v>2.019</v>
      </c>
      <c r="J259" s="19">
        <v>10.665</v>
      </c>
      <c r="K259" s="22">
        <v>4</v>
      </c>
      <c r="L259" s="22">
        <v>1</v>
      </c>
      <c r="M259" s="22">
        <v>0</v>
      </c>
      <c r="N259" s="22">
        <v>0</v>
      </c>
      <c r="O259" s="22">
        <v>0</v>
      </c>
      <c r="P259" s="22">
        <v>-5.172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399362</v>
      </c>
      <c r="B260" s="21" t="s">
        <v>348</v>
      </c>
      <c r="C260" s="21">
        <v>5688.603</v>
      </c>
      <c r="D260" s="21">
        <v>6636.553</v>
      </c>
      <c r="E260" s="21">
        <v>0</v>
      </c>
      <c r="F260" s="21">
        <v>0</v>
      </c>
      <c r="G260" s="21">
        <v>0</v>
      </c>
      <c r="H260" s="21">
        <v>1</v>
      </c>
      <c r="I260" s="19">
        <v>2.163</v>
      </c>
      <c r="J260" s="19">
        <v>16.138</v>
      </c>
      <c r="K260" s="22">
        <v>4</v>
      </c>
      <c r="L260" s="22">
        <v>0</v>
      </c>
      <c r="M260" s="22">
        <v>0</v>
      </c>
      <c r="N260" s="22">
        <v>1</v>
      </c>
      <c r="O260" s="22">
        <v>0</v>
      </c>
      <c r="P260" s="22">
        <v>-22.13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399363</v>
      </c>
      <c r="B261" s="21" t="s">
        <v>349</v>
      </c>
      <c r="C261" s="21">
        <v>4673.56</v>
      </c>
      <c r="D261" s="21">
        <v>5706.424</v>
      </c>
      <c r="E261" s="21">
        <v>0</v>
      </c>
      <c r="F261" s="21">
        <v>0</v>
      </c>
      <c r="G261" s="21">
        <v>0</v>
      </c>
      <c r="H261" s="21">
        <v>1</v>
      </c>
      <c r="I261" s="19">
        <v>4.895</v>
      </c>
      <c r="J261" s="19">
        <v>22.109</v>
      </c>
      <c r="K261" s="22">
        <v>4</v>
      </c>
      <c r="L261" s="22">
        <v>1</v>
      </c>
      <c r="M261" s="22">
        <v>0</v>
      </c>
      <c r="N261" s="22">
        <v>1</v>
      </c>
      <c r="O261" s="22">
        <v>0</v>
      </c>
      <c r="P261" s="22">
        <v>-11.369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399364</v>
      </c>
      <c r="B262" s="21" t="s">
        <v>350</v>
      </c>
      <c r="C262" s="21">
        <v>7640.624</v>
      </c>
      <c r="D262" s="21">
        <v>8653.289</v>
      </c>
      <c r="E262" s="21">
        <v>0</v>
      </c>
      <c r="F262" s="21">
        <v>0</v>
      </c>
      <c r="G262" s="21">
        <v>0</v>
      </c>
      <c r="H262" s="21">
        <v>1</v>
      </c>
      <c r="I262" s="19">
        <v>2.837</v>
      </c>
      <c r="J262" s="19">
        <v>14.208</v>
      </c>
      <c r="K262" s="22">
        <v>4</v>
      </c>
      <c r="L262" s="22">
        <v>1</v>
      </c>
      <c r="M262" s="22">
        <v>0</v>
      </c>
      <c r="N262" s="22">
        <v>1</v>
      </c>
      <c r="O262" s="22">
        <v>0</v>
      </c>
      <c r="P262" s="22">
        <v>-12.211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399366</v>
      </c>
      <c r="B263" s="21" t="s">
        <v>351</v>
      </c>
      <c r="C263" s="21">
        <v>1369.148</v>
      </c>
      <c r="D263" s="21">
        <v>1675.37</v>
      </c>
      <c r="E263" s="21">
        <v>0</v>
      </c>
      <c r="F263" s="21">
        <v>0</v>
      </c>
      <c r="G263" s="21">
        <v>0</v>
      </c>
      <c r="H263" s="21">
        <v>1</v>
      </c>
      <c r="I263" s="19">
        <v>10.627</v>
      </c>
      <c r="J263" s="19">
        <v>26.963</v>
      </c>
      <c r="K263" s="22">
        <v>4</v>
      </c>
      <c r="L263" s="22">
        <v>0</v>
      </c>
      <c r="M263" s="22">
        <v>0</v>
      </c>
      <c r="N263" s="22">
        <v>0</v>
      </c>
      <c r="O263" s="22">
        <v>0</v>
      </c>
      <c r="P263" s="22">
        <v>-5.65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399368</v>
      </c>
      <c r="B264" s="21" t="s">
        <v>352</v>
      </c>
      <c r="C264" s="21">
        <v>6365.511</v>
      </c>
      <c r="D264" s="21">
        <v>7557.202</v>
      </c>
      <c r="E264" s="21">
        <v>0</v>
      </c>
      <c r="F264" s="21">
        <v>0</v>
      </c>
      <c r="G264" s="21">
        <v>0</v>
      </c>
      <c r="H264" s="21">
        <v>1</v>
      </c>
      <c r="I264" s="19">
        <v>4.076</v>
      </c>
      <c r="J264" s="19">
        <v>19.202</v>
      </c>
      <c r="K264" s="22">
        <v>4</v>
      </c>
      <c r="L264" s="22">
        <v>2</v>
      </c>
      <c r="M264" s="22">
        <v>0</v>
      </c>
      <c r="N264" s="22">
        <v>1</v>
      </c>
      <c r="O264" s="22">
        <v>0</v>
      </c>
      <c r="P264" s="22">
        <v>-15.683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399371</v>
      </c>
      <c r="B265" s="21" t="s">
        <v>353</v>
      </c>
      <c r="C265" s="21">
        <v>6094.098</v>
      </c>
      <c r="D265" s="21">
        <v>6748.091</v>
      </c>
      <c r="E265" s="21">
        <v>0</v>
      </c>
      <c r="F265" s="21">
        <v>0</v>
      </c>
      <c r="G265" s="21">
        <v>0</v>
      </c>
      <c r="H265" s="21">
        <v>1</v>
      </c>
      <c r="I265" s="19">
        <v>0.283</v>
      </c>
      <c r="J265" s="19">
        <v>9.947</v>
      </c>
      <c r="K265" s="22">
        <v>4</v>
      </c>
      <c r="L265" s="22">
        <v>0</v>
      </c>
      <c r="M265" s="22">
        <v>0</v>
      </c>
      <c r="N265" s="22">
        <v>0</v>
      </c>
      <c r="O265" s="22">
        <v>0</v>
      </c>
      <c r="P265" s="22">
        <v>-13.447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399375</v>
      </c>
      <c r="B266" s="21" t="s">
        <v>71</v>
      </c>
      <c r="C266" s="21">
        <v>4653.999</v>
      </c>
      <c r="D266" s="21">
        <v>5115.401</v>
      </c>
      <c r="E266" s="21">
        <v>0</v>
      </c>
      <c r="F266" s="21">
        <v>0</v>
      </c>
      <c r="G266" s="21">
        <v>0</v>
      </c>
      <c r="H266" s="21">
        <v>1</v>
      </c>
      <c r="I266" s="19">
        <v>0.255</v>
      </c>
      <c r="J266" s="19">
        <v>9.252</v>
      </c>
      <c r="K266" s="22">
        <v>4</v>
      </c>
      <c r="L266" s="22">
        <v>2</v>
      </c>
      <c r="M266" s="22">
        <v>0</v>
      </c>
      <c r="N266" s="22">
        <v>0</v>
      </c>
      <c r="O266" s="22">
        <v>0</v>
      </c>
      <c r="P266" s="22">
        <v>-14.674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399376</v>
      </c>
      <c r="B267" s="21" t="s">
        <v>354</v>
      </c>
      <c r="C267" s="21">
        <v>4189.775</v>
      </c>
      <c r="D267" s="21">
        <v>4902.763</v>
      </c>
      <c r="E267" s="21">
        <v>0</v>
      </c>
      <c r="F267" s="21">
        <v>0</v>
      </c>
      <c r="G267" s="21">
        <v>0</v>
      </c>
      <c r="H267" s="21">
        <v>1</v>
      </c>
      <c r="I267" s="19">
        <v>1.095</v>
      </c>
      <c r="J267" s="19">
        <v>15.478</v>
      </c>
      <c r="K267" s="22">
        <v>4</v>
      </c>
      <c r="L267" s="22">
        <v>2</v>
      </c>
      <c r="M267" s="22">
        <v>0</v>
      </c>
      <c r="N267" s="22">
        <v>0</v>
      </c>
      <c r="O267" s="22">
        <v>0</v>
      </c>
      <c r="P267" s="22">
        <v>-43.19</v>
      </c>
      <c r="Q267" s="22">
        <v>0</v>
      </c>
      <c r="R267" s="22">
        <v>1</v>
      </c>
      <c r="S267" s="23"/>
      <c r="T267" s="23"/>
      <c r="U267" s="23"/>
      <c r="V267" s="23"/>
      <c r="W267" s="23"/>
    </row>
    <row r="268" ht="16.5" spans="1:23">
      <c r="A268" s="21">
        <v>399377</v>
      </c>
      <c r="B268" s="21" t="s">
        <v>355</v>
      </c>
      <c r="C268" s="21">
        <v>6038.113</v>
      </c>
      <c r="D268" s="21">
        <v>6750.636</v>
      </c>
      <c r="E268" s="21">
        <v>0</v>
      </c>
      <c r="F268" s="21">
        <v>0</v>
      </c>
      <c r="G268" s="21">
        <v>0</v>
      </c>
      <c r="H268" s="21">
        <v>1</v>
      </c>
      <c r="I268" s="19">
        <v>0.874</v>
      </c>
      <c r="J268" s="19">
        <v>11.337</v>
      </c>
      <c r="K268" s="22">
        <v>4</v>
      </c>
      <c r="L268" s="22">
        <v>2</v>
      </c>
      <c r="M268" s="22">
        <v>-1</v>
      </c>
      <c r="N268" s="22">
        <v>1</v>
      </c>
      <c r="O268" s="22">
        <v>0</v>
      </c>
      <c r="P268" s="22">
        <v>-19.428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399378</v>
      </c>
      <c r="B269" s="21" t="s">
        <v>356</v>
      </c>
      <c r="C269" s="21">
        <v>2238.586</v>
      </c>
      <c r="D269" s="21">
        <v>2496.194</v>
      </c>
      <c r="E269" s="21">
        <v>0</v>
      </c>
      <c r="F269" s="21">
        <v>0</v>
      </c>
      <c r="G269" s="21">
        <v>0</v>
      </c>
      <c r="H269" s="21">
        <v>1</v>
      </c>
      <c r="I269" s="19">
        <v>0.708</v>
      </c>
      <c r="J269" s="19">
        <v>10.955</v>
      </c>
      <c r="K269" s="22">
        <v>4</v>
      </c>
      <c r="L269" s="22">
        <v>0</v>
      </c>
      <c r="M269" s="22">
        <v>0</v>
      </c>
      <c r="N269" s="22">
        <v>0</v>
      </c>
      <c r="O269" s="22">
        <v>0</v>
      </c>
      <c r="P269" s="22">
        <v>-10.306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399379</v>
      </c>
      <c r="B270" s="21" t="s">
        <v>357</v>
      </c>
      <c r="C270" s="21">
        <v>7161.614</v>
      </c>
      <c r="D270" s="21">
        <v>7991.148</v>
      </c>
      <c r="E270" s="21">
        <v>0</v>
      </c>
      <c r="F270" s="21">
        <v>0</v>
      </c>
      <c r="G270" s="21">
        <v>0</v>
      </c>
      <c r="H270" s="21">
        <v>1</v>
      </c>
      <c r="I270" s="19">
        <v>2.666</v>
      </c>
      <c r="J270" s="19">
        <v>12.769</v>
      </c>
      <c r="K270" s="22">
        <v>4</v>
      </c>
      <c r="L270" s="22">
        <v>0</v>
      </c>
      <c r="M270" s="22">
        <v>-1</v>
      </c>
      <c r="N270" s="22">
        <v>1</v>
      </c>
      <c r="O270" s="22">
        <v>0</v>
      </c>
      <c r="P270" s="22">
        <v>-11.505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399380</v>
      </c>
      <c r="B271" s="21" t="s">
        <v>358</v>
      </c>
      <c r="C271" s="21">
        <v>1404.677</v>
      </c>
      <c r="D271" s="21">
        <v>1573.887</v>
      </c>
      <c r="E271" s="21">
        <v>0</v>
      </c>
      <c r="F271" s="21">
        <v>0</v>
      </c>
      <c r="G271" s="21">
        <v>0</v>
      </c>
      <c r="H271" s="21">
        <v>1</v>
      </c>
      <c r="I271" s="19">
        <v>2.636</v>
      </c>
      <c r="J271" s="19">
        <v>13.103</v>
      </c>
      <c r="K271" s="22">
        <v>4</v>
      </c>
      <c r="L271" s="22">
        <v>1</v>
      </c>
      <c r="M271" s="22">
        <v>0</v>
      </c>
      <c r="N271" s="22">
        <v>1</v>
      </c>
      <c r="O271" s="22">
        <v>0</v>
      </c>
      <c r="P271" s="22">
        <v>-9.21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399382</v>
      </c>
      <c r="B272" s="21" t="s">
        <v>359</v>
      </c>
      <c r="C272" s="21">
        <v>2290.455</v>
      </c>
      <c r="D272" s="21">
        <v>2617.571</v>
      </c>
      <c r="E272" s="21">
        <v>0</v>
      </c>
      <c r="F272" s="21">
        <v>0</v>
      </c>
      <c r="G272" s="21">
        <v>0</v>
      </c>
      <c r="H272" s="21">
        <v>1</v>
      </c>
      <c r="I272" s="19">
        <v>3.643</v>
      </c>
      <c r="J272" s="19">
        <v>15.685</v>
      </c>
      <c r="K272" s="22">
        <v>1</v>
      </c>
      <c r="L272" s="22">
        <v>1</v>
      </c>
      <c r="M272" s="22">
        <v>1</v>
      </c>
      <c r="N272" s="22">
        <v>0</v>
      </c>
      <c r="O272" s="22">
        <v>0</v>
      </c>
      <c r="P272" s="22">
        <v>-3.66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399386</v>
      </c>
      <c r="B273" s="21" t="s">
        <v>360</v>
      </c>
      <c r="C273" s="21">
        <v>5216.713</v>
      </c>
      <c r="D273" s="21">
        <v>5901.336</v>
      </c>
      <c r="E273" s="21">
        <v>0</v>
      </c>
      <c r="F273" s="21">
        <v>0</v>
      </c>
      <c r="G273" s="21">
        <v>0</v>
      </c>
      <c r="H273" s="21">
        <v>1</v>
      </c>
      <c r="I273" s="19">
        <v>5.44</v>
      </c>
      <c r="J273" s="19">
        <v>16.41</v>
      </c>
      <c r="K273" s="22">
        <v>4</v>
      </c>
      <c r="L273" s="22">
        <v>1</v>
      </c>
      <c r="M273" s="22">
        <v>-1</v>
      </c>
      <c r="N273" s="22">
        <v>1</v>
      </c>
      <c r="O273" s="22">
        <v>0</v>
      </c>
      <c r="P273" s="22">
        <v>-3.676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399387</v>
      </c>
      <c r="B274" s="21" t="s">
        <v>361</v>
      </c>
      <c r="C274" s="21">
        <v>4838.741</v>
      </c>
      <c r="D274" s="21">
        <v>5616.349</v>
      </c>
      <c r="E274" s="21">
        <v>0</v>
      </c>
      <c r="F274" s="21">
        <v>0</v>
      </c>
      <c r="G274" s="21">
        <v>0</v>
      </c>
      <c r="H274" s="21">
        <v>1</v>
      </c>
      <c r="I274" s="19">
        <v>0.138</v>
      </c>
      <c r="J274" s="19">
        <v>13.964</v>
      </c>
      <c r="K274" s="22">
        <v>4</v>
      </c>
      <c r="L274" s="22">
        <v>1</v>
      </c>
      <c r="M274" s="22">
        <v>0</v>
      </c>
      <c r="N274" s="22">
        <v>1</v>
      </c>
      <c r="O274" s="22">
        <v>0</v>
      </c>
      <c r="P274" s="22">
        <v>-38.95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399388</v>
      </c>
      <c r="B275" s="21" t="s">
        <v>362</v>
      </c>
      <c r="C275" s="21">
        <v>4156.164</v>
      </c>
      <c r="D275" s="21">
        <v>4988.793</v>
      </c>
      <c r="E275" s="21">
        <v>0</v>
      </c>
      <c r="F275" s="21">
        <v>0</v>
      </c>
      <c r="G275" s="21">
        <v>0</v>
      </c>
      <c r="H275" s="21">
        <v>1</v>
      </c>
      <c r="I275" s="19">
        <v>0.903</v>
      </c>
      <c r="J275" s="19">
        <v>17.442</v>
      </c>
      <c r="K275" s="22">
        <v>4</v>
      </c>
      <c r="L275" s="22">
        <v>1</v>
      </c>
      <c r="M275" s="22">
        <v>0</v>
      </c>
      <c r="N275" s="22">
        <v>1</v>
      </c>
      <c r="O275" s="22">
        <v>0</v>
      </c>
      <c r="P275" s="22">
        <v>-52.055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399389</v>
      </c>
      <c r="B276" s="21" t="s">
        <v>363</v>
      </c>
      <c r="C276" s="21">
        <v>3830.843</v>
      </c>
      <c r="D276" s="21">
        <v>4865.536</v>
      </c>
      <c r="E276" s="21">
        <v>0</v>
      </c>
      <c r="F276" s="21">
        <v>0</v>
      </c>
      <c r="G276" s="21">
        <v>0</v>
      </c>
      <c r="H276" s="21">
        <v>1</v>
      </c>
      <c r="I276" s="19">
        <v>9.329</v>
      </c>
      <c r="J276" s="19">
        <v>28.611</v>
      </c>
      <c r="K276" s="22">
        <v>4</v>
      </c>
      <c r="L276" s="22">
        <v>1</v>
      </c>
      <c r="M276" s="22">
        <v>0</v>
      </c>
      <c r="N276" s="22">
        <v>1</v>
      </c>
      <c r="O276" s="22">
        <v>0</v>
      </c>
      <c r="P276" s="22">
        <v>-28.527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399392</v>
      </c>
      <c r="B277" s="21" t="s">
        <v>364</v>
      </c>
      <c r="C277" s="21">
        <v>2177.901</v>
      </c>
      <c r="D277" s="21">
        <v>2479.211</v>
      </c>
      <c r="E277" s="21">
        <v>0</v>
      </c>
      <c r="F277" s="21">
        <v>0</v>
      </c>
      <c r="G277" s="21">
        <v>0</v>
      </c>
      <c r="H277" s="21">
        <v>1</v>
      </c>
      <c r="I277" s="19">
        <v>2.863</v>
      </c>
      <c r="J277" s="19">
        <v>14.668</v>
      </c>
      <c r="K277" s="22">
        <v>4</v>
      </c>
      <c r="L277" s="22">
        <v>1</v>
      </c>
      <c r="M277" s="22">
        <v>0</v>
      </c>
      <c r="N277" s="22">
        <v>0</v>
      </c>
      <c r="O277" s="22">
        <v>0</v>
      </c>
      <c r="P277" s="22">
        <v>-28.698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399394</v>
      </c>
      <c r="B278" s="21" t="s">
        <v>365</v>
      </c>
      <c r="C278" s="21">
        <v>7753.082</v>
      </c>
      <c r="D278" s="21">
        <v>8775.446</v>
      </c>
      <c r="E278" s="21">
        <v>0</v>
      </c>
      <c r="F278" s="21">
        <v>0</v>
      </c>
      <c r="G278" s="21">
        <v>0</v>
      </c>
      <c r="H278" s="21">
        <v>1</v>
      </c>
      <c r="I278" s="19">
        <v>5.278</v>
      </c>
      <c r="J278" s="19">
        <v>16.313</v>
      </c>
      <c r="K278" s="22">
        <v>4</v>
      </c>
      <c r="L278" s="22">
        <v>2</v>
      </c>
      <c r="M278" s="22">
        <v>0</v>
      </c>
      <c r="N278" s="22">
        <v>1</v>
      </c>
      <c r="O278" s="22">
        <v>0</v>
      </c>
      <c r="P278" s="22">
        <v>-22.519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399395</v>
      </c>
      <c r="B279" s="21" t="s">
        <v>366</v>
      </c>
      <c r="C279" s="21">
        <v>4923.49</v>
      </c>
      <c r="D279" s="21">
        <v>5874.951</v>
      </c>
      <c r="E279" s="21">
        <v>0</v>
      </c>
      <c r="F279" s="21">
        <v>0</v>
      </c>
      <c r="G279" s="21">
        <v>0</v>
      </c>
      <c r="H279" s="21">
        <v>1</v>
      </c>
      <c r="I279" s="19">
        <v>4.308</v>
      </c>
      <c r="J279" s="19">
        <v>19.805</v>
      </c>
      <c r="K279" s="22">
        <v>4</v>
      </c>
      <c r="L279" s="22">
        <v>2</v>
      </c>
      <c r="M279" s="22">
        <v>0</v>
      </c>
      <c r="N279" s="22">
        <v>1</v>
      </c>
      <c r="O279" s="22">
        <v>0</v>
      </c>
      <c r="P279" s="22">
        <v>-10.399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399399</v>
      </c>
      <c r="B280" s="21" t="s">
        <v>367</v>
      </c>
      <c r="C280" s="21">
        <v>6540.118</v>
      </c>
      <c r="D280" s="21">
        <v>7255.301</v>
      </c>
      <c r="E280" s="21">
        <v>0</v>
      </c>
      <c r="F280" s="21">
        <v>0</v>
      </c>
      <c r="G280" s="21">
        <v>0</v>
      </c>
      <c r="H280" s="21">
        <v>1</v>
      </c>
      <c r="I280" s="19">
        <v>0.092</v>
      </c>
      <c r="J280" s="19">
        <v>9.94</v>
      </c>
      <c r="K280" s="22">
        <v>4</v>
      </c>
      <c r="L280" s="22">
        <v>0</v>
      </c>
      <c r="M280" s="22">
        <v>0</v>
      </c>
      <c r="N280" s="22">
        <v>1</v>
      </c>
      <c r="O280" s="22">
        <v>0</v>
      </c>
      <c r="P280" s="22">
        <v>-17.451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399400</v>
      </c>
      <c r="B281" s="21" t="s">
        <v>368</v>
      </c>
      <c r="C281" s="21">
        <v>3227.115</v>
      </c>
      <c r="D281" s="21">
        <v>3596.865</v>
      </c>
      <c r="E281" s="21">
        <v>0</v>
      </c>
      <c r="F281" s="21">
        <v>0</v>
      </c>
      <c r="G281" s="21">
        <v>0</v>
      </c>
      <c r="H281" s="21">
        <v>1</v>
      </c>
      <c r="I281" s="19">
        <v>1.452</v>
      </c>
      <c r="J281" s="19">
        <v>11.583</v>
      </c>
      <c r="K281" s="22">
        <v>4</v>
      </c>
      <c r="L281" s="22">
        <v>0</v>
      </c>
      <c r="M281" s="22">
        <v>0</v>
      </c>
      <c r="N281" s="22">
        <v>1</v>
      </c>
      <c r="O281" s="22">
        <v>0</v>
      </c>
      <c r="P281" s="22">
        <v>-3.966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399401</v>
      </c>
      <c r="B282" s="21" t="s">
        <v>369</v>
      </c>
      <c r="C282" s="21">
        <v>3478.197</v>
      </c>
      <c r="D282" s="21">
        <v>3990.181</v>
      </c>
      <c r="E282" s="21">
        <v>0</v>
      </c>
      <c r="F282" s="21">
        <v>0</v>
      </c>
      <c r="G282" s="21">
        <v>0</v>
      </c>
      <c r="H282" s="21">
        <v>1</v>
      </c>
      <c r="I282" s="19">
        <v>1.691</v>
      </c>
      <c r="J282" s="19">
        <v>14.305</v>
      </c>
      <c r="K282" s="22">
        <v>4</v>
      </c>
      <c r="L282" s="22">
        <v>0</v>
      </c>
      <c r="M282" s="22">
        <v>0</v>
      </c>
      <c r="N282" s="22">
        <v>1</v>
      </c>
      <c r="O282" s="22">
        <v>0</v>
      </c>
      <c r="P282" s="22">
        <v>-12.11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399402</v>
      </c>
      <c r="B283" s="21" t="s">
        <v>370</v>
      </c>
      <c r="C283" s="21">
        <v>2732.483</v>
      </c>
      <c r="D283" s="21">
        <v>3130.59</v>
      </c>
      <c r="E283" s="21">
        <v>0</v>
      </c>
      <c r="F283" s="21">
        <v>0</v>
      </c>
      <c r="G283" s="21">
        <v>0</v>
      </c>
      <c r="H283" s="21">
        <v>1</v>
      </c>
      <c r="I283" s="19">
        <v>0.813</v>
      </c>
      <c r="J283" s="19">
        <v>13.426</v>
      </c>
      <c r="K283" s="22">
        <v>4</v>
      </c>
      <c r="L283" s="22">
        <v>2</v>
      </c>
      <c r="M283" s="22">
        <v>-1</v>
      </c>
      <c r="N283" s="22">
        <v>1</v>
      </c>
      <c r="O283" s="22">
        <v>0</v>
      </c>
      <c r="P283" s="22">
        <v>-15.151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399403</v>
      </c>
      <c r="B284" s="21" t="s">
        <v>371</v>
      </c>
      <c r="C284" s="21">
        <v>7046.982</v>
      </c>
      <c r="D284" s="21">
        <v>7690.569</v>
      </c>
      <c r="E284" s="21">
        <v>0</v>
      </c>
      <c r="F284" s="21">
        <v>0</v>
      </c>
      <c r="G284" s="21">
        <v>0</v>
      </c>
      <c r="H284" s="21">
        <v>1</v>
      </c>
      <c r="I284" s="19">
        <v>2.191</v>
      </c>
      <c r="J284" s="19">
        <v>10.376</v>
      </c>
      <c r="K284" s="22">
        <v>4</v>
      </c>
      <c r="L284" s="22">
        <v>0</v>
      </c>
      <c r="M284" s="22">
        <v>0</v>
      </c>
      <c r="N284" s="22">
        <v>1</v>
      </c>
      <c r="O284" s="22">
        <v>0</v>
      </c>
      <c r="P284" s="22">
        <v>-17.35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399404</v>
      </c>
      <c r="B285" s="21" t="s">
        <v>372</v>
      </c>
      <c r="C285" s="21">
        <v>6073.034</v>
      </c>
      <c r="D285" s="21">
        <v>6681.427</v>
      </c>
      <c r="E285" s="21">
        <v>0</v>
      </c>
      <c r="F285" s="21">
        <v>0</v>
      </c>
      <c r="G285" s="21">
        <v>0</v>
      </c>
      <c r="H285" s="21">
        <v>1</v>
      </c>
      <c r="I285" s="19">
        <v>1.799</v>
      </c>
      <c r="J285" s="19">
        <v>10.741</v>
      </c>
      <c r="K285" s="22">
        <v>4</v>
      </c>
      <c r="L285" s="22">
        <v>2</v>
      </c>
      <c r="M285" s="22">
        <v>0</v>
      </c>
      <c r="N285" s="22">
        <v>1</v>
      </c>
      <c r="O285" s="22">
        <v>0</v>
      </c>
      <c r="P285" s="22">
        <v>-12.184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399405</v>
      </c>
      <c r="B286" s="21" t="s">
        <v>373</v>
      </c>
      <c r="C286" s="21">
        <v>1991.468</v>
      </c>
      <c r="D286" s="21">
        <v>2322.095</v>
      </c>
      <c r="E286" s="21">
        <v>0</v>
      </c>
      <c r="F286" s="21">
        <v>0</v>
      </c>
      <c r="G286" s="21">
        <v>0</v>
      </c>
      <c r="H286" s="21">
        <v>1</v>
      </c>
      <c r="I286" s="19">
        <v>2.354</v>
      </c>
      <c r="J286" s="19">
        <v>16.257</v>
      </c>
      <c r="K286" s="22">
        <v>4</v>
      </c>
      <c r="L286" s="22">
        <v>1</v>
      </c>
      <c r="M286" s="22">
        <v>0</v>
      </c>
      <c r="N286" s="22">
        <v>1</v>
      </c>
      <c r="O286" s="22">
        <v>0</v>
      </c>
      <c r="P286" s="22">
        <v>-14.487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399406</v>
      </c>
      <c r="B287" s="21" t="s">
        <v>374</v>
      </c>
      <c r="C287" s="21">
        <v>11587.218</v>
      </c>
      <c r="D287" s="21">
        <v>12533.909</v>
      </c>
      <c r="E287" s="21">
        <v>0</v>
      </c>
      <c r="F287" s="21">
        <v>0</v>
      </c>
      <c r="G287" s="21">
        <v>0</v>
      </c>
      <c r="H287" s="21">
        <v>1</v>
      </c>
      <c r="I287" s="19">
        <v>0.224</v>
      </c>
      <c r="J287" s="19">
        <v>7.76</v>
      </c>
      <c r="K287" s="22">
        <v>4</v>
      </c>
      <c r="L287" s="22">
        <v>1</v>
      </c>
      <c r="M287" s="22">
        <v>-1</v>
      </c>
      <c r="N287" s="22">
        <v>1</v>
      </c>
      <c r="O287" s="22">
        <v>0</v>
      </c>
      <c r="P287" s="22">
        <v>-4.647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399407</v>
      </c>
      <c r="B288" s="21" t="s">
        <v>375</v>
      </c>
      <c r="C288" s="21">
        <v>2010.147</v>
      </c>
      <c r="D288" s="21">
        <v>2413.658</v>
      </c>
      <c r="E288" s="21">
        <v>0</v>
      </c>
      <c r="F288" s="21">
        <v>0</v>
      </c>
      <c r="G288" s="21">
        <v>0</v>
      </c>
      <c r="H288" s="21">
        <v>1</v>
      </c>
      <c r="I288" s="19">
        <v>3.313</v>
      </c>
      <c r="J288" s="19">
        <v>19.477</v>
      </c>
      <c r="K288" s="22">
        <v>4</v>
      </c>
      <c r="L288" s="22">
        <v>2</v>
      </c>
      <c r="M288" s="22">
        <v>-1</v>
      </c>
      <c r="N288" s="22">
        <v>1</v>
      </c>
      <c r="O288" s="22">
        <v>0</v>
      </c>
      <c r="P288" s="22">
        <v>-9.253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399408</v>
      </c>
      <c r="B289" s="21" t="s">
        <v>376</v>
      </c>
      <c r="C289" s="21">
        <v>12981.36</v>
      </c>
      <c r="D289" s="21">
        <v>14195.602</v>
      </c>
      <c r="E289" s="21">
        <v>0</v>
      </c>
      <c r="F289" s="21">
        <v>0</v>
      </c>
      <c r="G289" s="21">
        <v>0</v>
      </c>
      <c r="H289" s="21">
        <v>1</v>
      </c>
      <c r="I289" s="19">
        <v>1.097</v>
      </c>
      <c r="J289" s="19">
        <v>9.557</v>
      </c>
      <c r="K289" s="22">
        <v>4</v>
      </c>
      <c r="L289" s="22">
        <v>2</v>
      </c>
      <c r="M289" s="22">
        <v>0</v>
      </c>
      <c r="N289" s="22">
        <v>1</v>
      </c>
      <c r="O289" s="22">
        <v>0</v>
      </c>
      <c r="P289" s="22">
        <v>-7.636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399410</v>
      </c>
      <c r="B290" s="21" t="s">
        <v>377</v>
      </c>
      <c r="C290" s="21">
        <v>1564.929</v>
      </c>
      <c r="D290" s="21">
        <v>2001.103</v>
      </c>
      <c r="E290" s="21">
        <v>0</v>
      </c>
      <c r="F290" s="21">
        <v>0</v>
      </c>
      <c r="G290" s="21">
        <v>0</v>
      </c>
      <c r="H290" s="21">
        <v>1</v>
      </c>
      <c r="I290" s="19">
        <v>10.636</v>
      </c>
      <c r="J290" s="19">
        <v>30.115</v>
      </c>
      <c r="K290" s="22">
        <v>4</v>
      </c>
      <c r="L290" s="22">
        <v>2</v>
      </c>
      <c r="M290" s="22">
        <v>-1</v>
      </c>
      <c r="N290" s="22">
        <v>1</v>
      </c>
      <c r="O290" s="22">
        <v>0</v>
      </c>
      <c r="P290" s="22">
        <v>-7.537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399413</v>
      </c>
      <c r="B291" s="21" t="s">
        <v>378</v>
      </c>
      <c r="C291" s="21">
        <v>154.017</v>
      </c>
      <c r="D291" s="21">
        <v>165.483</v>
      </c>
      <c r="E291" s="21">
        <v>0</v>
      </c>
      <c r="F291" s="21">
        <v>0</v>
      </c>
      <c r="G291" s="21">
        <v>0</v>
      </c>
      <c r="H291" s="21">
        <v>1</v>
      </c>
      <c r="I291" s="19">
        <v>2.305</v>
      </c>
      <c r="J291" s="19">
        <v>9.074</v>
      </c>
      <c r="K291" s="22">
        <v>4</v>
      </c>
      <c r="L291" s="22">
        <v>2</v>
      </c>
      <c r="M291" s="22">
        <v>-1</v>
      </c>
      <c r="N291" s="22">
        <v>1</v>
      </c>
      <c r="O291" s="22">
        <v>0</v>
      </c>
      <c r="P291" s="22">
        <v>-4.712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399415</v>
      </c>
      <c r="B292" s="21" t="s">
        <v>379</v>
      </c>
      <c r="C292" s="21">
        <v>5265.7</v>
      </c>
      <c r="D292" s="21">
        <v>6193.706</v>
      </c>
      <c r="E292" s="21">
        <v>0</v>
      </c>
      <c r="F292" s="21">
        <v>0</v>
      </c>
      <c r="G292" s="21">
        <v>0</v>
      </c>
      <c r="H292" s="21">
        <v>1</v>
      </c>
      <c r="I292" s="19">
        <v>3.253</v>
      </c>
      <c r="J292" s="19">
        <v>17.749</v>
      </c>
      <c r="K292" s="22">
        <v>4</v>
      </c>
      <c r="L292" s="22">
        <v>0</v>
      </c>
      <c r="M292" s="22">
        <v>-1</v>
      </c>
      <c r="N292" s="22">
        <v>0</v>
      </c>
      <c r="O292" s="22">
        <v>0</v>
      </c>
      <c r="P292" s="22">
        <v>-2.438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399416</v>
      </c>
      <c r="B293" s="21" t="s">
        <v>380</v>
      </c>
      <c r="C293" s="21">
        <v>3248.974</v>
      </c>
      <c r="D293" s="21">
        <v>3963.044</v>
      </c>
      <c r="E293" s="21">
        <v>0</v>
      </c>
      <c r="F293" s="21">
        <v>0</v>
      </c>
      <c r="G293" s="21">
        <v>0</v>
      </c>
      <c r="H293" s="21">
        <v>1</v>
      </c>
      <c r="I293" s="19">
        <v>6.567</v>
      </c>
      <c r="J293" s="19">
        <v>23.402</v>
      </c>
      <c r="K293" s="22">
        <v>4</v>
      </c>
      <c r="L293" s="22">
        <v>1</v>
      </c>
      <c r="M293" s="22">
        <v>0</v>
      </c>
      <c r="N293" s="22">
        <v>0</v>
      </c>
      <c r="O293" s="22">
        <v>0</v>
      </c>
      <c r="P293" s="22">
        <v>-15.852</v>
      </c>
      <c r="Q293" s="22">
        <v>0</v>
      </c>
      <c r="R293" s="22">
        <v>-1</v>
      </c>
      <c r="S293" s="23"/>
      <c r="T293" s="23"/>
      <c r="U293" s="23"/>
      <c r="V293" s="23"/>
      <c r="W293" s="23"/>
    </row>
    <row r="294" ht="16.5" spans="1:23">
      <c r="A294" s="21">
        <v>399420</v>
      </c>
      <c r="B294" s="21" t="s">
        <v>381</v>
      </c>
      <c r="C294" s="21">
        <v>1249.335</v>
      </c>
      <c r="D294" s="21">
        <v>1477.353</v>
      </c>
      <c r="E294" s="21">
        <v>0</v>
      </c>
      <c r="F294" s="21">
        <v>0</v>
      </c>
      <c r="G294" s="21">
        <v>0</v>
      </c>
      <c r="H294" s="21">
        <v>1</v>
      </c>
      <c r="I294" s="19">
        <v>2.479</v>
      </c>
      <c r="J294" s="19">
        <v>17.531</v>
      </c>
      <c r="K294" s="22">
        <v>4</v>
      </c>
      <c r="L294" s="22">
        <v>1</v>
      </c>
      <c r="M294" s="22">
        <v>0</v>
      </c>
      <c r="N294" s="22">
        <v>0</v>
      </c>
      <c r="O294" s="22">
        <v>0</v>
      </c>
      <c r="P294" s="22">
        <v>-7.884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399422</v>
      </c>
      <c r="B295" s="21" t="s">
        <v>382</v>
      </c>
      <c r="C295" s="21">
        <v>2764.105</v>
      </c>
      <c r="D295" s="21">
        <v>3169.089</v>
      </c>
      <c r="E295" s="21">
        <v>0</v>
      </c>
      <c r="F295" s="21">
        <v>0</v>
      </c>
      <c r="G295" s="21">
        <v>0</v>
      </c>
      <c r="H295" s="21">
        <v>1</v>
      </c>
      <c r="I295" s="19">
        <v>0.694</v>
      </c>
      <c r="J295" s="19">
        <v>13.384</v>
      </c>
      <c r="K295" s="22">
        <v>4</v>
      </c>
      <c r="L295" s="22">
        <v>1</v>
      </c>
      <c r="M295" s="22">
        <v>0</v>
      </c>
      <c r="N295" s="22">
        <v>0</v>
      </c>
      <c r="O295" s="22">
        <v>0</v>
      </c>
      <c r="P295" s="22">
        <v>-12.981</v>
      </c>
      <c r="Q295" s="22">
        <v>0</v>
      </c>
      <c r="R295" s="22">
        <v>-1</v>
      </c>
      <c r="S295" s="23"/>
      <c r="T295" s="23"/>
      <c r="U295" s="23"/>
      <c r="V295" s="23"/>
      <c r="W295" s="23"/>
    </row>
    <row r="296" ht="16.5" spans="1:23">
      <c r="A296" s="21">
        <v>399427</v>
      </c>
      <c r="B296" s="21" t="s">
        <v>383</v>
      </c>
      <c r="C296" s="21">
        <v>2139.628</v>
      </c>
      <c r="D296" s="21">
        <v>2475.492</v>
      </c>
      <c r="E296" s="21">
        <v>0</v>
      </c>
      <c r="F296" s="21">
        <v>0</v>
      </c>
      <c r="G296" s="21">
        <v>0</v>
      </c>
      <c r="H296" s="21">
        <v>1</v>
      </c>
      <c r="I296" s="19">
        <v>1.685</v>
      </c>
      <c r="J296" s="19">
        <v>15.024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-16.482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399428</v>
      </c>
      <c r="B297" s="21" t="s">
        <v>384</v>
      </c>
      <c r="C297" s="21">
        <v>2779.133</v>
      </c>
      <c r="D297" s="21">
        <v>3447.621</v>
      </c>
      <c r="E297" s="21">
        <v>0</v>
      </c>
      <c r="F297" s="21">
        <v>0</v>
      </c>
      <c r="G297" s="21">
        <v>0</v>
      </c>
      <c r="H297" s="21">
        <v>1</v>
      </c>
      <c r="I297" s="19">
        <v>6.688</v>
      </c>
      <c r="J297" s="19">
        <v>24.781</v>
      </c>
      <c r="K297" s="22">
        <v>4</v>
      </c>
      <c r="L297" s="22">
        <v>1</v>
      </c>
      <c r="M297" s="22">
        <v>0</v>
      </c>
      <c r="N297" s="22">
        <v>1</v>
      </c>
      <c r="O297" s="22">
        <v>0</v>
      </c>
      <c r="P297" s="22">
        <v>-30.551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399429</v>
      </c>
      <c r="B298" s="21" t="s">
        <v>385</v>
      </c>
      <c r="C298" s="21">
        <v>1157.252</v>
      </c>
      <c r="D298" s="21">
        <v>1325.245</v>
      </c>
      <c r="E298" s="21">
        <v>0</v>
      </c>
      <c r="F298" s="21">
        <v>0</v>
      </c>
      <c r="G298" s="21">
        <v>0</v>
      </c>
      <c r="H298" s="21">
        <v>1</v>
      </c>
      <c r="I298" s="19">
        <v>2.078</v>
      </c>
      <c r="J298" s="19">
        <v>14.491</v>
      </c>
      <c r="K298" s="22">
        <v>4</v>
      </c>
      <c r="L298" s="22">
        <v>0</v>
      </c>
      <c r="M298" s="22">
        <v>0</v>
      </c>
      <c r="N298" s="22">
        <v>1</v>
      </c>
      <c r="O298" s="22">
        <v>0</v>
      </c>
      <c r="P298" s="22">
        <v>-32.848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399437</v>
      </c>
      <c r="B299" s="21" t="s">
        <v>386</v>
      </c>
      <c r="C299" s="21">
        <v>5513.818</v>
      </c>
      <c r="D299" s="21">
        <v>6518.349</v>
      </c>
      <c r="E299" s="21">
        <v>0</v>
      </c>
      <c r="F299" s="21">
        <v>0</v>
      </c>
      <c r="G299" s="21">
        <v>0</v>
      </c>
      <c r="H299" s="21">
        <v>1</v>
      </c>
      <c r="I299" s="19">
        <v>2.598</v>
      </c>
      <c r="J299" s="19">
        <v>17.608</v>
      </c>
      <c r="K299" s="22">
        <v>4</v>
      </c>
      <c r="L299" s="22">
        <v>2</v>
      </c>
      <c r="M299" s="22">
        <v>0</v>
      </c>
      <c r="N299" s="22">
        <v>1</v>
      </c>
      <c r="O299" s="22">
        <v>0</v>
      </c>
      <c r="P299" s="22">
        <v>-9.441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399440</v>
      </c>
      <c r="B300" s="21" t="s">
        <v>387</v>
      </c>
      <c r="C300" s="21">
        <v>1113.268</v>
      </c>
      <c r="D300" s="21">
        <v>1291.763</v>
      </c>
      <c r="E300" s="21">
        <v>0</v>
      </c>
      <c r="F300" s="21">
        <v>0</v>
      </c>
      <c r="G300" s="21">
        <v>0</v>
      </c>
      <c r="H300" s="21">
        <v>1</v>
      </c>
      <c r="I300" s="19">
        <v>4.776</v>
      </c>
      <c r="J300" s="19">
        <v>17.934</v>
      </c>
      <c r="K300" s="22">
        <v>4</v>
      </c>
      <c r="L300" s="22">
        <v>2</v>
      </c>
      <c r="M300" s="22">
        <v>0</v>
      </c>
      <c r="N300" s="22">
        <v>0</v>
      </c>
      <c r="O300" s="22">
        <v>0</v>
      </c>
      <c r="P300" s="22">
        <v>-18.52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399441</v>
      </c>
      <c r="B301" s="21" t="s">
        <v>388</v>
      </c>
      <c r="C301" s="21">
        <v>1874.122</v>
      </c>
      <c r="D301" s="21">
        <v>2203.744</v>
      </c>
      <c r="E301" s="21">
        <v>0</v>
      </c>
      <c r="F301" s="21">
        <v>0</v>
      </c>
      <c r="G301" s="21">
        <v>0</v>
      </c>
      <c r="H301" s="21">
        <v>1</v>
      </c>
      <c r="I301" s="19">
        <v>7.896</v>
      </c>
      <c r="J301" s="19">
        <v>21.673</v>
      </c>
      <c r="K301" s="22">
        <v>4</v>
      </c>
      <c r="L301" s="22">
        <v>1</v>
      </c>
      <c r="M301" s="22">
        <v>0</v>
      </c>
      <c r="N301" s="22">
        <v>1</v>
      </c>
      <c r="O301" s="22">
        <v>0</v>
      </c>
      <c r="P301" s="22">
        <v>-6.206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399481</v>
      </c>
      <c r="B302" s="21" t="s">
        <v>101</v>
      </c>
      <c r="C302" s="21">
        <v>127.829</v>
      </c>
      <c r="D302" s="21">
        <v>127.974</v>
      </c>
      <c r="E302" s="21">
        <v>0</v>
      </c>
      <c r="F302" s="21">
        <v>0</v>
      </c>
      <c r="G302" s="21">
        <v>0</v>
      </c>
      <c r="H302" s="21">
        <v>1</v>
      </c>
      <c r="I302" s="19">
        <v>0.055</v>
      </c>
      <c r="J302" s="19">
        <v>0.168</v>
      </c>
      <c r="K302" s="22">
        <v>4</v>
      </c>
      <c r="L302" s="22">
        <v>1</v>
      </c>
      <c r="M302" s="22">
        <v>0</v>
      </c>
      <c r="N302" s="22">
        <v>1</v>
      </c>
      <c r="O302" s="22">
        <v>0</v>
      </c>
      <c r="P302" s="22">
        <v>-6.492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399551</v>
      </c>
      <c r="B303" s="21" t="s">
        <v>389</v>
      </c>
      <c r="C303" s="21">
        <v>7161.258</v>
      </c>
      <c r="D303" s="21">
        <v>8329.461</v>
      </c>
      <c r="E303" s="21">
        <v>0</v>
      </c>
      <c r="F303" s="21">
        <v>0</v>
      </c>
      <c r="G303" s="21">
        <v>0</v>
      </c>
      <c r="H303" s="21">
        <v>1</v>
      </c>
      <c r="I303" s="19">
        <v>0.076</v>
      </c>
      <c r="J303" s="19">
        <v>14.09</v>
      </c>
      <c r="K303" s="22">
        <v>4</v>
      </c>
      <c r="L303" s="22">
        <v>1</v>
      </c>
      <c r="M303" s="22">
        <v>0</v>
      </c>
      <c r="N303" s="22">
        <v>1</v>
      </c>
      <c r="O303" s="22">
        <v>0</v>
      </c>
      <c r="P303" s="22">
        <v>-3.611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399606</v>
      </c>
      <c r="B304" s="21" t="s">
        <v>390</v>
      </c>
      <c r="C304" s="21">
        <v>2007.728</v>
      </c>
      <c r="D304" s="21">
        <v>2459.136</v>
      </c>
      <c r="E304" s="21">
        <v>0</v>
      </c>
      <c r="F304" s="21">
        <v>0</v>
      </c>
      <c r="G304" s="21">
        <v>0</v>
      </c>
      <c r="H304" s="21">
        <v>1</v>
      </c>
      <c r="I304" s="19">
        <v>4.521</v>
      </c>
      <c r="J304" s="19">
        <v>22.047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399608</v>
      </c>
      <c r="B305" s="21" t="s">
        <v>391</v>
      </c>
      <c r="C305" s="21">
        <v>2643.293</v>
      </c>
      <c r="D305" s="21">
        <v>3145.397</v>
      </c>
      <c r="E305" s="21">
        <v>0</v>
      </c>
      <c r="F305" s="21">
        <v>0</v>
      </c>
      <c r="G305" s="21">
        <v>0</v>
      </c>
      <c r="H305" s="21">
        <v>1</v>
      </c>
      <c r="I305" s="19">
        <v>0.277</v>
      </c>
      <c r="J305" s="19">
        <v>16.196</v>
      </c>
      <c r="K305" s="22">
        <v>4</v>
      </c>
      <c r="L305" s="22">
        <v>1</v>
      </c>
      <c r="M305" s="22">
        <v>0</v>
      </c>
      <c r="N305" s="22">
        <v>0</v>
      </c>
      <c r="O305" s="22">
        <v>0</v>
      </c>
      <c r="P305" s="22">
        <v>-11.862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399610</v>
      </c>
      <c r="B306" s="21" t="s">
        <v>392</v>
      </c>
      <c r="C306" s="21">
        <v>5146.098</v>
      </c>
      <c r="D306" s="21">
        <v>6437.607</v>
      </c>
      <c r="E306" s="21">
        <v>0</v>
      </c>
      <c r="F306" s="21">
        <v>0</v>
      </c>
      <c r="G306" s="21">
        <v>0</v>
      </c>
      <c r="H306" s="21">
        <v>1</v>
      </c>
      <c r="I306" s="19">
        <v>6.306</v>
      </c>
      <c r="J306" s="19">
        <v>25.103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399611</v>
      </c>
      <c r="B307" s="21" t="s">
        <v>393</v>
      </c>
      <c r="C307" s="21">
        <v>2011.081</v>
      </c>
      <c r="D307" s="21">
        <v>2385.435</v>
      </c>
      <c r="E307" s="21">
        <v>0</v>
      </c>
      <c r="F307" s="21">
        <v>0</v>
      </c>
      <c r="G307" s="21">
        <v>0</v>
      </c>
      <c r="H307" s="21">
        <v>1</v>
      </c>
      <c r="I307" s="19">
        <v>3.622</v>
      </c>
      <c r="J307" s="19">
        <v>18.747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399612</v>
      </c>
      <c r="B308" s="21" t="s">
        <v>394</v>
      </c>
      <c r="C308" s="21">
        <v>1726.222</v>
      </c>
      <c r="D308" s="21">
        <v>2040.397</v>
      </c>
      <c r="E308" s="21">
        <v>0</v>
      </c>
      <c r="F308" s="21">
        <v>0</v>
      </c>
      <c r="G308" s="21">
        <v>0</v>
      </c>
      <c r="H308" s="21">
        <v>1</v>
      </c>
      <c r="I308" s="19">
        <v>2.999</v>
      </c>
      <c r="J308" s="19">
        <v>17.935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399614</v>
      </c>
      <c r="B309" s="21" t="s">
        <v>395</v>
      </c>
      <c r="C309" s="21">
        <v>2295.514</v>
      </c>
      <c r="D309" s="21">
        <v>2660.074</v>
      </c>
      <c r="E309" s="21">
        <v>0</v>
      </c>
      <c r="F309" s="21">
        <v>0</v>
      </c>
      <c r="G309" s="21">
        <v>0</v>
      </c>
      <c r="H309" s="21">
        <v>1</v>
      </c>
      <c r="I309" s="19">
        <v>2.635</v>
      </c>
      <c r="J309" s="19">
        <v>15.979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399618</v>
      </c>
      <c r="B310" s="21" t="s">
        <v>396</v>
      </c>
      <c r="C310" s="21">
        <v>7502.513</v>
      </c>
      <c r="D310" s="21">
        <v>8461.781</v>
      </c>
      <c r="E310" s="21">
        <v>0</v>
      </c>
      <c r="F310" s="21">
        <v>0</v>
      </c>
      <c r="G310" s="21">
        <v>0</v>
      </c>
      <c r="H310" s="21">
        <v>1</v>
      </c>
      <c r="I310" s="19">
        <v>2.986</v>
      </c>
      <c r="J310" s="19">
        <v>13.984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399619</v>
      </c>
      <c r="B311" s="21" t="s">
        <v>397</v>
      </c>
      <c r="C311" s="21">
        <v>5995.631</v>
      </c>
      <c r="D311" s="21">
        <v>6974.28</v>
      </c>
      <c r="E311" s="21">
        <v>0</v>
      </c>
      <c r="F311" s="21">
        <v>0</v>
      </c>
      <c r="G311" s="21">
        <v>0</v>
      </c>
      <c r="H311" s="21">
        <v>1</v>
      </c>
      <c r="I311" s="19">
        <v>1.543</v>
      </c>
      <c r="J311" s="19">
        <v>15.358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-2.114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399620</v>
      </c>
      <c r="B312" s="21" t="s">
        <v>398</v>
      </c>
      <c r="C312" s="21">
        <v>3719.279</v>
      </c>
      <c r="D312" s="21">
        <v>4580.434</v>
      </c>
      <c r="E312" s="21">
        <v>0</v>
      </c>
      <c r="F312" s="21">
        <v>0</v>
      </c>
      <c r="G312" s="21">
        <v>0</v>
      </c>
      <c r="H312" s="21">
        <v>1</v>
      </c>
      <c r="I312" s="19">
        <v>0.341</v>
      </c>
      <c r="J312" s="19">
        <v>19.078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399621</v>
      </c>
      <c r="B313" s="21" t="s">
        <v>399</v>
      </c>
      <c r="C313" s="21">
        <v>3788.393</v>
      </c>
      <c r="D313" s="21">
        <v>5590.857</v>
      </c>
      <c r="E313" s="21">
        <v>0</v>
      </c>
      <c r="F313" s="21">
        <v>0</v>
      </c>
      <c r="G313" s="21">
        <v>0</v>
      </c>
      <c r="H313" s="21">
        <v>1</v>
      </c>
      <c r="I313" s="19">
        <v>17.823</v>
      </c>
      <c r="J313" s="19">
        <v>44.316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399623</v>
      </c>
      <c r="B314" s="21" t="s">
        <v>400</v>
      </c>
      <c r="C314" s="21">
        <v>6435.747</v>
      </c>
      <c r="D314" s="21">
        <v>7516.919</v>
      </c>
      <c r="E314" s="21">
        <v>0</v>
      </c>
      <c r="F314" s="21">
        <v>0</v>
      </c>
      <c r="G314" s="21">
        <v>0</v>
      </c>
      <c r="H314" s="21">
        <v>1</v>
      </c>
      <c r="I314" s="19">
        <v>0.986</v>
      </c>
      <c r="J314" s="19">
        <v>15.227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-17.676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399624</v>
      </c>
      <c r="B315" s="21" t="s">
        <v>401</v>
      </c>
      <c r="C315" s="21">
        <v>1773.001</v>
      </c>
      <c r="D315" s="21">
        <v>2137.007</v>
      </c>
      <c r="E315" s="21">
        <v>0</v>
      </c>
      <c r="F315" s="21">
        <v>0</v>
      </c>
      <c r="G315" s="21">
        <v>0</v>
      </c>
      <c r="H315" s="21">
        <v>1</v>
      </c>
      <c r="I315" s="19">
        <v>1.251</v>
      </c>
      <c r="J315" s="19">
        <v>18.071</v>
      </c>
      <c r="K315" s="22">
        <v>4</v>
      </c>
      <c r="L315" s="22">
        <v>0</v>
      </c>
      <c r="M315" s="22">
        <v>0</v>
      </c>
      <c r="N315" s="22">
        <v>1</v>
      </c>
      <c r="O315" s="22">
        <v>0</v>
      </c>
      <c r="P315" s="22">
        <v>-1.535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399625</v>
      </c>
      <c r="B316" s="21" t="s">
        <v>402</v>
      </c>
      <c r="C316" s="21">
        <v>1589.708</v>
      </c>
      <c r="D316" s="21">
        <v>1893.75</v>
      </c>
      <c r="E316" s="21">
        <v>0</v>
      </c>
      <c r="F316" s="21">
        <v>0</v>
      </c>
      <c r="G316" s="21">
        <v>0</v>
      </c>
      <c r="H316" s="21">
        <v>1</v>
      </c>
      <c r="I316" s="19">
        <v>2.318</v>
      </c>
      <c r="J316" s="19">
        <v>18.001</v>
      </c>
      <c r="K316" s="22">
        <v>4</v>
      </c>
      <c r="L316" s="22">
        <v>2</v>
      </c>
      <c r="M316" s="22">
        <v>-1</v>
      </c>
      <c r="N316" s="22">
        <v>1</v>
      </c>
      <c r="O316" s="22">
        <v>0</v>
      </c>
      <c r="P316" s="22">
        <v>-1.54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399626</v>
      </c>
      <c r="B317" s="21" t="s">
        <v>403</v>
      </c>
      <c r="C317" s="21">
        <v>1250.574</v>
      </c>
      <c r="D317" s="21">
        <v>1480.514</v>
      </c>
      <c r="E317" s="21">
        <v>0</v>
      </c>
      <c r="F317" s="21">
        <v>0</v>
      </c>
      <c r="G317" s="21">
        <v>0</v>
      </c>
      <c r="H317" s="21">
        <v>1</v>
      </c>
      <c r="I317" s="19">
        <v>0.95</v>
      </c>
      <c r="J317" s="19">
        <v>16.333</v>
      </c>
      <c r="K317" s="22">
        <v>3</v>
      </c>
      <c r="L317" s="22">
        <v>0</v>
      </c>
      <c r="M317" s="22">
        <v>0</v>
      </c>
      <c r="N317" s="22">
        <v>0</v>
      </c>
      <c r="O317" s="22">
        <v>0</v>
      </c>
      <c r="P317" s="22">
        <v>-1.185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399628</v>
      </c>
      <c r="B318" s="21" t="s">
        <v>404</v>
      </c>
      <c r="C318" s="21">
        <v>1648.116</v>
      </c>
      <c r="D318" s="21">
        <v>2006.627</v>
      </c>
      <c r="E318" s="21">
        <v>0</v>
      </c>
      <c r="F318" s="21">
        <v>0</v>
      </c>
      <c r="G318" s="21">
        <v>0</v>
      </c>
      <c r="H318" s="21">
        <v>1</v>
      </c>
      <c r="I318" s="19">
        <v>0.564</v>
      </c>
      <c r="J318" s="19">
        <v>18.33</v>
      </c>
      <c r="K318" s="22">
        <v>4</v>
      </c>
      <c r="L318" s="22">
        <v>2</v>
      </c>
      <c r="M318" s="22">
        <v>0</v>
      </c>
      <c r="N318" s="22">
        <v>0</v>
      </c>
      <c r="O318" s="22">
        <v>0</v>
      </c>
      <c r="P318" s="22">
        <v>-1.074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399629</v>
      </c>
      <c r="B319" s="21" t="s">
        <v>405</v>
      </c>
      <c r="C319" s="21">
        <v>2301.654</v>
      </c>
      <c r="D319" s="21">
        <v>2677.434</v>
      </c>
      <c r="E319" s="21">
        <v>0</v>
      </c>
      <c r="F319" s="21">
        <v>0</v>
      </c>
      <c r="G319" s="21">
        <v>0</v>
      </c>
      <c r="H319" s="21">
        <v>1</v>
      </c>
      <c r="I319" s="19">
        <v>0.234</v>
      </c>
      <c r="J319" s="19">
        <v>14.236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399630</v>
      </c>
      <c r="B320" s="21" t="s">
        <v>406</v>
      </c>
      <c r="C320" s="21">
        <v>1130.416</v>
      </c>
      <c r="D320" s="21">
        <v>1330.308</v>
      </c>
      <c r="E320" s="21">
        <v>0</v>
      </c>
      <c r="F320" s="21">
        <v>0</v>
      </c>
      <c r="G320" s="21">
        <v>0</v>
      </c>
      <c r="H320" s="21">
        <v>1</v>
      </c>
      <c r="I320" s="19">
        <v>1.443</v>
      </c>
      <c r="J320" s="19">
        <v>16.252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-16.768</v>
      </c>
      <c r="Q320" s="22">
        <v>0</v>
      </c>
      <c r="R320" s="22">
        <v>-1</v>
      </c>
      <c r="S320" s="23"/>
      <c r="T320" s="23"/>
      <c r="U320" s="23"/>
      <c r="V320" s="23"/>
      <c r="W320" s="23"/>
    </row>
    <row r="321" ht="16.5" spans="1:23">
      <c r="A321" s="21">
        <v>399632</v>
      </c>
      <c r="B321" s="21" t="s">
        <v>407</v>
      </c>
      <c r="C321" s="21">
        <v>3854.069</v>
      </c>
      <c r="D321" s="21">
        <v>4340.779</v>
      </c>
      <c r="E321" s="21">
        <v>0</v>
      </c>
      <c r="F321" s="21">
        <v>0</v>
      </c>
      <c r="G321" s="21">
        <v>0</v>
      </c>
      <c r="H321" s="21">
        <v>1</v>
      </c>
      <c r="I321" s="19">
        <v>1.72</v>
      </c>
      <c r="J321" s="19">
        <v>12.74</v>
      </c>
      <c r="K321" s="22">
        <v>4</v>
      </c>
      <c r="L321" s="22">
        <v>1</v>
      </c>
      <c r="M321" s="22">
        <v>0</v>
      </c>
      <c r="N321" s="22">
        <v>0</v>
      </c>
      <c r="O321" s="22">
        <v>0</v>
      </c>
      <c r="P321" s="22">
        <v>-15.31</v>
      </c>
      <c r="Q321" s="22">
        <v>0</v>
      </c>
      <c r="R321" s="22">
        <v>-1</v>
      </c>
      <c r="S321" s="23"/>
      <c r="T321" s="23"/>
      <c r="U321" s="23"/>
      <c r="V321" s="23"/>
      <c r="W321" s="23"/>
    </row>
    <row r="322" ht="16.5" spans="1:23">
      <c r="A322" s="21">
        <v>399633</v>
      </c>
      <c r="B322" s="21" t="s">
        <v>408</v>
      </c>
      <c r="C322" s="21">
        <v>4409.666</v>
      </c>
      <c r="D322" s="21">
        <v>5063.618</v>
      </c>
      <c r="E322" s="21">
        <v>0</v>
      </c>
      <c r="F322" s="21">
        <v>0</v>
      </c>
      <c r="G322" s="21">
        <v>0</v>
      </c>
      <c r="H322" s="21">
        <v>1</v>
      </c>
      <c r="I322" s="19">
        <v>2.002</v>
      </c>
      <c r="J322" s="19">
        <v>14.658</v>
      </c>
      <c r="K322" s="22">
        <v>4</v>
      </c>
      <c r="L322" s="22">
        <v>1</v>
      </c>
      <c r="M322" s="22">
        <v>0</v>
      </c>
      <c r="N322" s="22">
        <v>1</v>
      </c>
      <c r="O322" s="22">
        <v>0</v>
      </c>
      <c r="P322" s="22">
        <v>-12.877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399634</v>
      </c>
      <c r="B323" s="21" t="s">
        <v>409</v>
      </c>
      <c r="C323" s="21">
        <v>2974.156</v>
      </c>
      <c r="D323" s="21">
        <v>3443.549</v>
      </c>
      <c r="E323" s="21">
        <v>0</v>
      </c>
      <c r="F323" s="21">
        <v>0</v>
      </c>
      <c r="G323" s="21">
        <v>0</v>
      </c>
      <c r="H323" s="21">
        <v>1</v>
      </c>
      <c r="I323" s="19">
        <v>3.117</v>
      </c>
      <c r="J323" s="19">
        <v>16.323</v>
      </c>
      <c r="K323" s="22">
        <v>4</v>
      </c>
      <c r="L323" s="22">
        <v>0</v>
      </c>
      <c r="M323" s="22">
        <v>0</v>
      </c>
      <c r="N323" s="22">
        <v>1</v>
      </c>
      <c r="O323" s="22">
        <v>0</v>
      </c>
      <c r="P323" s="22">
        <v>-14.477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399635</v>
      </c>
      <c r="B324" s="21" t="s">
        <v>410</v>
      </c>
      <c r="C324" s="21">
        <v>1381.423</v>
      </c>
      <c r="D324" s="21">
        <v>1652.806</v>
      </c>
      <c r="E324" s="21">
        <v>0</v>
      </c>
      <c r="F324" s="21">
        <v>0</v>
      </c>
      <c r="G324" s="21">
        <v>0</v>
      </c>
      <c r="H324" s="21">
        <v>1</v>
      </c>
      <c r="I324" s="19">
        <v>2.243</v>
      </c>
      <c r="J324" s="19">
        <v>18.295</v>
      </c>
      <c r="K324" s="22">
        <v>4</v>
      </c>
      <c r="L324" s="22">
        <v>0</v>
      </c>
      <c r="M324" s="22">
        <v>0</v>
      </c>
      <c r="N324" s="22">
        <v>1</v>
      </c>
      <c r="O324" s="22">
        <v>0</v>
      </c>
      <c r="P324" s="22">
        <v>-4.821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399636</v>
      </c>
      <c r="B325" s="21" t="s">
        <v>411</v>
      </c>
      <c r="C325" s="21">
        <v>4195.568</v>
      </c>
      <c r="D325" s="21">
        <v>5111.876</v>
      </c>
      <c r="E325" s="21">
        <v>0</v>
      </c>
      <c r="F325" s="21">
        <v>0</v>
      </c>
      <c r="G325" s="21">
        <v>0</v>
      </c>
      <c r="H325" s="21">
        <v>1</v>
      </c>
      <c r="I325" s="19">
        <v>4.434</v>
      </c>
      <c r="J325" s="19">
        <v>21.565</v>
      </c>
      <c r="K325" s="22">
        <v>4</v>
      </c>
      <c r="L325" s="22">
        <v>2</v>
      </c>
      <c r="M325" s="22">
        <v>-1</v>
      </c>
      <c r="N325" s="22">
        <v>1</v>
      </c>
      <c r="O325" s="22">
        <v>0</v>
      </c>
      <c r="P325" s="22">
        <v>-5.219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399639</v>
      </c>
      <c r="B326" s="21" t="s">
        <v>412</v>
      </c>
      <c r="C326" s="21">
        <v>1471.725</v>
      </c>
      <c r="D326" s="21">
        <v>1647.185</v>
      </c>
      <c r="E326" s="21">
        <v>0</v>
      </c>
      <c r="F326" s="21">
        <v>0</v>
      </c>
      <c r="G326" s="21">
        <v>0</v>
      </c>
      <c r="H326" s="21">
        <v>1</v>
      </c>
      <c r="I326" s="19">
        <v>2.375</v>
      </c>
      <c r="J326" s="19">
        <v>12.775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-2.329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399640</v>
      </c>
      <c r="B327" s="21" t="s">
        <v>413</v>
      </c>
      <c r="C327" s="21">
        <v>1826.672</v>
      </c>
      <c r="D327" s="21">
        <v>2268.965</v>
      </c>
      <c r="E327" s="21">
        <v>0</v>
      </c>
      <c r="F327" s="21">
        <v>0</v>
      </c>
      <c r="G327" s="21">
        <v>0</v>
      </c>
      <c r="H327" s="21">
        <v>1</v>
      </c>
      <c r="I327" s="19">
        <v>3.257</v>
      </c>
      <c r="J327" s="19">
        <v>22.115</v>
      </c>
      <c r="K327" s="22">
        <v>4</v>
      </c>
      <c r="L327" s="22">
        <v>2</v>
      </c>
      <c r="M327" s="22">
        <v>-1</v>
      </c>
      <c r="N327" s="22">
        <v>1</v>
      </c>
      <c r="O327" s="22">
        <v>0</v>
      </c>
      <c r="P327" s="22">
        <v>-0.399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399641</v>
      </c>
      <c r="B328" s="21" t="s">
        <v>414</v>
      </c>
      <c r="C328" s="21">
        <v>1848.867</v>
      </c>
      <c r="D328" s="21">
        <v>2173.078</v>
      </c>
      <c r="E328" s="21">
        <v>0</v>
      </c>
      <c r="F328" s="21">
        <v>0</v>
      </c>
      <c r="G328" s="21">
        <v>0</v>
      </c>
      <c r="H328" s="21">
        <v>1</v>
      </c>
      <c r="I328" s="19">
        <v>1.659</v>
      </c>
      <c r="J328" s="19">
        <v>16.331</v>
      </c>
      <c r="K328" s="22">
        <v>4</v>
      </c>
      <c r="L328" s="22">
        <v>1</v>
      </c>
      <c r="M328" s="22">
        <v>0</v>
      </c>
      <c r="N328" s="22">
        <v>0</v>
      </c>
      <c r="O328" s="22">
        <v>0</v>
      </c>
      <c r="P328" s="22">
        <v>-12.103</v>
      </c>
      <c r="Q328" s="22">
        <v>0</v>
      </c>
      <c r="R328" s="22">
        <v>-1</v>
      </c>
      <c r="S328" s="23"/>
      <c r="T328" s="23"/>
      <c r="U328" s="23"/>
      <c r="V328" s="23"/>
      <c r="W328" s="23"/>
    </row>
    <row r="329" ht="16.5" spans="1:23">
      <c r="A329" s="21">
        <v>399642</v>
      </c>
      <c r="B329" s="21" t="s">
        <v>415</v>
      </c>
      <c r="C329" s="21">
        <v>1548.342</v>
      </c>
      <c r="D329" s="21">
        <v>1838.36</v>
      </c>
      <c r="E329" s="21">
        <v>0</v>
      </c>
      <c r="F329" s="21">
        <v>0</v>
      </c>
      <c r="G329" s="21">
        <v>0</v>
      </c>
      <c r="H329" s="21">
        <v>1</v>
      </c>
      <c r="I329" s="19">
        <v>0.583</v>
      </c>
      <c r="J329" s="19">
        <v>16.267</v>
      </c>
      <c r="K329" s="22">
        <v>0</v>
      </c>
      <c r="L329" s="22">
        <v>1</v>
      </c>
      <c r="M329" s="22">
        <v>0</v>
      </c>
      <c r="N329" s="22">
        <v>1</v>
      </c>
      <c r="O329" s="22">
        <v>0</v>
      </c>
      <c r="P329" s="22">
        <v>-1.733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399643</v>
      </c>
      <c r="B330" s="21" t="s">
        <v>416</v>
      </c>
      <c r="C330" s="21">
        <v>2222.121</v>
      </c>
      <c r="D330" s="21">
        <v>2741.389</v>
      </c>
      <c r="E330" s="21">
        <v>0</v>
      </c>
      <c r="F330" s="21">
        <v>0</v>
      </c>
      <c r="G330" s="21">
        <v>0</v>
      </c>
      <c r="H330" s="21">
        <v>1</v>
      </c>
      <c r="I330" s="19">
        <v>3.434</v>
      </c>
      <c r="J330" s="19">
        <v>21.725</v>
      </c>
      <c r="K330" s="22">
        <v>0</v>
      </c>
      <c r="L330" s="22">
        <v>1</v>
      </c>
      <c r="M330" s="22">
        <v>0</v>
      </c>
      <c r="N330" s="22">
        <v>0</v>
      </c>
      <c r="O330" s="22">
        <v>0</v>
      </c>
      <c r="P330" s="22">
        <v>-1.873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399647</v>
      </c>
      <c r="B331" s="21" t="s">
        <v>417</v>
      </c>
      <c r="C331" s="21">
        <v>7371.722</v>
      </c>
      <c r="D331" s="21">
        <v>8304.693</v>
      </c>
      <c r="E331" s="21">
        <v>0</v>
      </c>
      <c r="F331" s="21">
        <v>0</v>
      </c>
      <c r="G331" s="21">
        <v>0</v>
      </c>
      <c r="H331" s="21">
        <v>1</v>
      </c>
      <c r="I331" s="19">
        <v>2.987</v>
      </c>
      <c r="J331" s="19">
        <v>13.886</v>
      </c>
      <c r="K331" s="22">
        <v>4</v>
      </c>
      <c r="L331" s="22">
        <v>2</v>
      </c>
      <c r="M331" s="22">
        <v>-1</v>
      </c>
      <c r="N331" s="22">
        <v>1</v>
      </c>
      <c r="O331" s="22">
        <v>0</v>
      </c>
      <c r="P331" s="22">
        <v>-12.951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399649</v>
      </c>
      <c r="B332" s="21" t="s">
        <v>418</v>
      </c>
      <c r="C332" s="21">
        <v>2496.075</v>
      </c>
      <c r="D332" s="21">
        <v>2820.375</v>
      </c>
      <c r="E332" s="21">
        <v>0</v>
      </c>
      <c r="F332" s="21">
        <v>0</v>
      </c>
      <c r="G332" s="21">
        <v>0</v>
      </c>
      <c r="H332" s="21">
        <v>1</v>
      </c>
      <c r="I332" s="19">
        <v>2.527</v>
      </c>
      <c r="J332" s="19">
        <v>13.735</v>
      </c>
      <c r="K332" s="22">
        <v>4</v>
      </c>
      <c r="L332" s="22">
        <v>0</v>
      </c>
      <c r="M332" s="22">
        <v>0</v>
      </c>
      <c r="N332" s="22">
        <v>1</v>
      </c>
      <c r="O332" s="22">
        <v>0</v>
      </c>
      <c r="P332" s="22">
        <v>-9.685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399656</v>
      </c>
      <c r="B333" s="21" t="s">
        <v>419</v>
      </c>
      <c r="C333" s="21">
        <v>4960.218</v>
      </c>
      <c r="D333" s="21">
        <v>5560.654</v>
      </c>
      <c r="E333" s="21">
        <v>0</v>
      </c>
      <c r="F333" s="21">
        <v>0</v>
      </c>
      <c r="G333" s="21">
        <v>0</v>
      </c>
      <c r="H333" s="21">
        <v>1</v>
      </c>
      <c r="I333" s="19">
        <v>0.357</v>
      </c>
      <c r="J333" s="19">
        <v>11.117</v>
      </c>
      <c r="K333" s="22">
        <v>4</v>
      </c>
      <c r="L333" s="22">
        <v>2</v>
      </c>
      <c r="M333" s="22">
        <v>-1</v>
      </c>
      <c r="N333" s="22">
        <v>1</v>
      </c>
      <c r="O333" s="22">
        <v>0</v>
      </c>
      <c r="P333" s="22">
        <v>-2.805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399657</v>
      </c>
      <c r="B334" s="21" t="s">
        <v>420</v>
      </c>
      <c r="C334" s="21">
        <v>5233.845</v>
      </c>
      <c r="D334" s="21">
        <v>5951.871</v>
      </c>
      <c r="E334" s="21">
        <v>0</v>
      </c>
      <c r="F334" s="21">
        <v>0</v>
      </c>
      <c r="G334" s="21">
        <v>0</v>
      </c>
      <c r="H334" s="21">
        <v>1</v>
      </c>
      <c r="I334" s="19">
        <v>1.436</v>
      </c>
      <c r="J334" s="19">
        <v>13.327</v>
      </c>
      <c r="K334" s="22">
        <v>4</v>
      </c>
      <c r="L334" s="22">
        <v>2</v>
      </c>
      <c r="M334" s="22">
        <v>0</v>
      </c>
      <c r="N334" s="22">
        <v>1</v>
      </c>
      <c r="O334" s="22">
        <v>0</v>
      </c>
      <c r="P334" s="22">
        <v>-17.461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399658</v>
      </c>
      <c r="B335" s="21" t="s">
        <v>421</v>
      </c>
      <c r="C335" s="21">
        <v>3447.8</v>
      </c>
      <c r="D335" s="21">
        <v>3961.174</v>
      </c>
      <c r="E335" s="21">
        <v>0</v>
      </c>
      <c r="F335" s="21">
        <v>0</v>
      </c>
      <c r="G335" s="21">
        <v>0</v>
      </c>
      <c r="H335" s="21">
        <v>1</v>
      </c>
      <c r="I335" s="19">
        <v>2.483</v>
      </c>
      <c r="J335" s="19">
        <v>15.121</v>
      </c>
      <c r="K335" s="22">
        <v>4</v>
      </c>
      <c r="L335" s="22">
        <v>2</v>
      </c>
      <c r="M335" s="22">
        <v>-1</v>
      </c>
      <c r="N335" s="22">
        <v>1</v>
      </c>
      <c r="O335" s="22">
        <v>0</v>
      </c>
      <c r="P335" s="22">
        <v>-2.273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399659</v>
      </c>
      <c r="B336" s="21" t="s">
        <v>422</v>
      </c>
      <c r="C336" s="21">
        <v>3349.327</v>
      </c>
      <c r="D336" s="21">
        <v>3896.959</v>
      </c>
      <c r="E336" s="21">
        <v>0</v>
      </c>
      <c r="F336" s="21">
        <v>0</v>
      </c>
      <c r="G336" s="21">
        <v>0</v>
      </c>
      <c r="H336" s="21">
        <v>1</v>
      </c>
      <c r="I336" s="19">
        <v>1.7</v>
      </c>
      <c r="J336" s="19">
        <v>15.514</v>
      </c>
      <c r="K336" s="22">
        <v>4</v>
      </c>
      <c r="L336" s="22">
        <v>1</v>
      </c>
      <c r="M336" s="22">
        <v>0</v>
      </c>
      <c r="N336" s="22">
        <v>1</v>
      </c>
      <c r="O336" s="22">
        <v>0</v>
      </c>
      <c r="P336" s="22">
        <v>-5.635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399660</v>
      </c>
      <c r="B337" s="21" t="s">
        <v>423</v>
      </c>
      <c r="C337" s="21">
        <v>1747.434</v>
      </c>
      <c r="D337" s="21">
        <v>2061.795</v>
      </c>
      <c r="E337" s="21">
        <v>0</v>
      </c>
      <c r="F337" s="21">
        <v>0</v>
      </c>
      <c r="G337" s="21">
        <v>0</v>
      </c>
      <c r="H337" s="21">
        <v>1</v>
      </c>
      <c r="I337" s="19">
        <v>4.047</v>
      </c>
      <c r="J337" s="19">
        <v>18.677</v>
      </c>
      <c r="K337" s="22">
        <v>4</v>
      </c>
      <c r="L337" s="22">
        <v>1</v>
      </c>
      <c r="M337" s="22">
        <v>-1</v>
      </c>
      <c r="N337" s="22">
        <v>1</v>
      </c>
      <c r="O337" s="22">
        <v>0</v>
      </c>
      <c r="P337" s="22">
        <v>-8.621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399661</v>
      </c>
      <c r="B338" s="21" t="s">
        <v>424</v>
      </c>
      <c r="C338" s="21">
        <v>5030.526</v>
      </c>
      <c r="D338" s="21">
        <v>5480.989</v>
      </c>
      <c r="E338" s="21">
        <v>0</v>
      </c>
      <c r="F338" s="21">
        <v>0</v>
      </c>
      <c r="G338" s="21">
        <v>0</v>
      </c>
      <c r="H338" s="21">
        <v>1</v>
      </c>
      <c r="I338" s="19">
        <v>0.592</v>
      </c>
      <c r="J338" s="19">
        <v>8.762</v>
      </c>
      <c r="K338" s="22">
        <v>4</v>
      </c>
      <c r="L338" s="22">
        <v>2</v>
      </c>
      <c r="M338" s="22">
        <v>-1</v>
      </c>
      <c r="N338" s="22">
        <v>1</v>
      </c>
      <c r="O338" s="22">
        <v>0</v>
      </c>
      <c r="P338" s="22">
        <v>-3.06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399662</v>
      </c>
      <c r="B339" s="21" t="s">
        <v>425</v>
      </c>
      <c r="C339" s="21">
        <v>1443.609</v>
      </c>
      <c r="D339" s="21">
        <v>1754.647</v>
      </c>
      <c r="E339" s="21">
        <v>0</v>
      </c>
      <c r="F339" s="21">
        <v>0</v>
      </c>
      <c r="G339" s="21">
        <v>0</v>
      </c>
      <c r="H339" s="21">
        <v>1</v>
      </c>
      <c r="I339" s="19">
        <v>2.575</v>
      </c>
      <c r="J339" s="19">
        <v>19.845</v>
      </c>
      <c r="K339" s="22">
        <v>4</v>
      </c>
      <c r="L339" s="22">
        <v>0</v>
      </c>
      <c r="M339" s="22">
        <v>0</v>
      </c>
      <c r="N339" s="22">
        <v>1</v>
      </c>
      <c r="O339" s="22">
        <v>0</v>
      </c>
      <c r="P339" s="22">
        <v>-8.981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399663</v>
      </c>
      <c r="B340" s="21" t="s">
        <v>426</v>
      </c>
      <c r="C340" s="21">
        <v>1648.198</v>
      </c>
      <c r="D340" s="21">
        <v>1806.138</v>
      </c>
      <c r="E340" s="21">
        <v>0</v>
      </c>
      <c r="F340" s="21">
        <v>0</v>
      </c>
      <c r="G340" s="21">
        <v>0</v>
      </c>
      <c r="H340" s="21">
        <v>1</v>
      </c>
      <c r="I340" s="19">
        <v>0.921</v>
      </c>
      <c r="J340" s="19">
        <v>9.585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-8.557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399664</v>
      </c>
      <c r="B341" s="21" t="s">
        <v>427</v>
      </c>
      <c r="C341" s="21">
        <v>944.828</v>
      </c>
      <c r="D341" s="21">
        <v>1184.829</v>
      </c>
      <c r="E341" s="21">
        <v>0</v>
      </c>
      <c r="F341" s="21">
        <v>0</v>
      </c>
      <c r="G341" s="21">
        <v>0</v>
      </c>
      <c r="H341" s="21">
        <v>1</v>
      </c>
      <c r="I341" s="19">
        <v>1.829</v>
      </c>
      <c r="J341" s="19">
        <v>21.715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-6.865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399665</v>
      </c>
      <c r="B342" s="21" t="s">
        <v>428</v>
      </c>
      <c r="C342" s="21">
        <v>1811.309</v>
      </c>
      <c r="D342" s="21">
        <v>2038.413</v>
      </c>
      <c r="E342" s="21">
        <v>0</v>
      </c>
      <c r="F342" s="21">
        <v>0</v>
      </c>
      <c r="G342" s="21">
        <v>0</v>
      </c>
      <c r="H342" s="21">
        <v>1</v>
      </c>
      <c r="I342" s="19">
        <v>2.034</v>
      </c>
      <c r="J342" s="19">
        <v>12.948</v>
      </c>
      <c r="K342" s="22">
        <v>4</v>
      </c>
      <c r="L342" s="22">
        <v>0</v>
      </c>
      <c r="M342" s="22">
        <v>0</v>
      </c>
      <c r="N342" s="22">
        <v>0</v>
      </c>
      <c r="O342" s="22">
        <v>0</v>
      </c>
      <c r="P342" s="22">
        <v>-4.902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399666</v>
      </c>
      <c r="B343" s="21" t="s">
        <v>429</v>
      </c>
      <c r="C343" s="21">
        <v>1266.858</v>
      </c>
      <c r="D343" s="21">
        <v>1593.179</v>
      </c>
      <c r="E343" s="21">
        <v>0</v>
      </c>
      <c r="F343" s="21">
        <v>0</v>
      </c>
      <c r="G343" s="21">
        <v>0</v>
      </c>
      <c r="H343" s="21">
        <v>1</v>
      </c>
      <c r="I343" s="19">
        <v>2.177</v>
      </c>
      <c r="J343" s="19">
        <v>22.213</v>
      </c>
      <c r="K343" s="22">
        <v>4</v>
      </c>
      <c r="L343" s="22">
        <v>0</v>
      </c>
      <c r="M343" s="22">
        <v>-1</v>
      </c>
      <c r="N343" s="22">
        <v>1</v>
      </c>
      <c r="O343" s="22">
        <v>0</v>
      </c>
      <c r="P343" s="22">
        <v>-10.203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399667</v>
      </c>
      <c r="B344" s="21" t="s">
        <v>430</v>
      </c>
      <c r="C344" s="21">
        <v>2730.016</v>
      </c>
      <c r="D344" s="21">
        <v>3476.647</v>
      </c>
      <c r="E344" s="21">
        <v>0</v>
      </c>
      <c r="F344" s="21">
        <v>0</v>
      </c>
      <c r="G344" s="21">
        <v>0</v>
      </c>
      <c r="H344" s="21">
        <v>1</v>
      </c>
      <c r="I344" s="19">
        <v>7.549</v>
      </c>
      <c r="J344" s="19">
        <v>27.403</v>
      </c>
      <c r="K344" s="22">
        <v>4</v>
      </c>
      <c r="L344" s="22">
        <v>0</v>
      </c>
      <c r="M344" s="22">
        <v>0</v>
      </c>
      <c r="N344" s="22">
        <v>0</v>
      </c>
      <c r="O344" s="22">
        <v>0</v>
      </c>
      <c r="P344" s="22">
        <v>-9.408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399671</v>
      </c>
      <c r="B345" s="21" t="s">
        <v>431</v>
      </c>
      <c r="C345" s="21">
        <v>6428.876</v>
      </c>
      <c r="D345" s="21">
        <v>7314.785</v>
      </c>
      <c r="E345" s="21">
        <v>0</v>
      </c>
      <c r="F345" s="21">
        <v>0</v>
      </c>
      <c r="G345" s="21">
        <v>0</v>
      </c>
      <c r="H345" s="21">
        <v>1</v>
      </c>
      <c r="I345" s="19">
        <v>6.887</v>
      </c>
      <c r="J345" s="19">
        <v>18.164</v>
      </c>
      <c r="K345" s="22">
        <v>3</v>
      </c>
      <c r="L345" s="22">
        <v>1</v>
      </c>
      <c r="M345" s="22">
        <v>1</v>
      </c>
      <c r="N345" s="22">
        <v>-1</v>
      </c>
      <c r="O345" s="22">
        <v>0</v>
      </c>
      <c r="P345" s="22">
        <v>-0.01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399673</v>
      </c>
      <c r="B346" s="21" t="s">
        <v>432</v>
      </c>
      <c r="C346" s="21">
        <v>1783.776</v>
      </c>
      <c r="D346" s="21">
        <v>2226.529</v>
      </c>
      <c r="E346" s="21">
        <v>0</v>
      </c>
      <c r="F346" s="21">
        <v>0</v>
      </c>
      <c r="G346" s="21">
        <v>0</v>
      </c>
      <c r="H346" s="21">
        <v>1</v>
      </c>
      <c r="I346" s="19">
        <v>4.822</v>
      </c>
      <c r="J346" s="19">
        <v>23.749</v>
      </c>
      <c r="K346" s="22">
        <v>4</v>
      </c>
      <c r="L346" s="22">
        <v>2</v>
      </c>
      <c r="M346" s="22">
        <v>0</v>
      </c>
      <c r="N346" s="22">
        <v>0</v>
      </c>
      <c r="O346" s="22">
        <v>0</v>
      </c>
      <c r="P346" s="22">
        <v>-0.387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399674</v>
      </c>
      <c r="B347" s="21" t="s">
        <v>433</v>
      </c>
      <c r="C347" s="21">
        <v>1645.97</v>
      </c>
      <c r="D347" s="21">
        <v>1947.804</v>
      </c>
      <c r="E347" s="21">
        <v>0</v>
      </c>
      <c r="F347" s="21">
        <v>0</v>
      </c>
      <c r="G347" s="21">
        <v>0</v>
      </c>
      <c r="H347" s="21">
        <v>1</v>
      </c>
      <c r="I347" s="19">
        <v>6.666</v>
      </c>
      <c r="J347" s="19">
        <v>21.129</v>
      </c>
      <c r="K347" s="22">
        <v>4</v>
      </c>
      <c r="L347" s="22">
        <v>2</v>
      </c>
      <c r="M347" s="22">
        <v>-1</v>
      </c>
      <c r="N347" s="22">
        <v>1</v>
      </c>
      <c r="O347" s="22">
        <v>0</v>
      </c>
      <c r="P347" s="22">
        <v>-5.414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399676</v>
      </c>
      <c r="B348" s="21" t="s">
        <v>434</v>
      </c>
      <c r="C348" s="21">
        <v>2769.893</v>
      </c>
      <c r="D348" s="21">
        <v>3524.45</v>
      </c>
      <c r="E348" s="21">
        <v>0</v>
      </c>
      <c r="F348" s="21">
        <v>0</v>
      </c>
      <c r="G348" s="21">
        <v>0</v>
      </c>
      <c r="H348" s="21">
        <v>1</v>
      </c>
      <c r="I348" s="19">
        <v>10.92</v>
      </c>
      <c r="J348" s="19">
        <v>29.991</v>
      </c>
      <c r="K348" s="22">
        <v>4</v>
      </c>
      <c r="L348" s="22">
        <v>2</v>
      </c>
      <c r="M348" s="22">
        <v>0</v>
      </c>
      <c r="N348" s="22">
        <v>1</v>
      </c>
      <c r="O348" s="22">
        <v>0</v>
      </c>
      <c r="P348" s="22">
        <v>-2.74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399678</v>
      </c>
      <c r="B349" s="21" t="s">
        <v>435</v>
      </c>
      <c r="C349" s="21">
        <v>413.629</v>
      </c>
      <c r="D349" s="21">
        <v>517.211</v>
      </c>
      <c r="E349" s="21">
        <v>0</v>
      </c>
      <c r="F349" s="21">
        <v>0</v>
      </c>
      <c r="G349" s="21">
        <v>0</v>
      </c>
      <c r="H349" s="21">
        <v>1</v>
      </c>
      <c r="I349" s="19">
        <v>3.099</v>
      </c>
      <c r="J349" s="19">
        <v>22.505</v>
      </c>
      <c r="K349" s="22">
        <v>4</v>
      </c>
      <c r="L349" s="22">
        <v>2</v>
      </c>
      <c r="M349" s="22">
        <v>0</v>
      </c>
      <c r="N349" s="22">
        <v>1</v>
      </c>
      <c r="O349" s="22">
        <v>0</v>
      </c>
      <c r="P349" s="22">
        <v>-18.702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399679</v>
      </c>
      <c r="B350" s="21" t="s">
        <v>436</v>
      </c>
      <c r="C350" s="21">
        <v>4142.334</v>
      </c>
      <c r="D350" s="21">
        <v>4896.744</v>
      </c>
      <c r="E350" s="21">
        <v>0</v>
      </c>
      <c r="F350" s="21">
        <v>0</v>
      </c>
      <c r="G350" s="21">
        <v>0</v>
      </c>
      <c r="H350" s="21">
        <v>1</v>
      </c>
      <c r="I350" s="19">
        <v>3.385</v>
      </c>
      <c r="J350" s="19">
        <v>18.27</v>
      </c>
      <c r="K350" s="22">
        <v>4</v>
      </c>
      <c r="L350" s="22">
        <v>2</v>
      </c>
      <c r="M350" s="22">
        <v>0</v>
      </c>
      <c r="N350" s="22">
        <v>0</v>
      </c>
      <c r="O350" s="22">
        <v>0</v>
      </c>
      <c r="P350" s="22">
        <v>-15.749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399680</v>
      </c>
      <c r="B351" s="21" t="s">
        <v>437</v>
      </c>
      <c r="C351" s="21">
        <v>533.719</v>
      </c>
      <c r="D351" s="21">
        <v>630.874</v>
      </c>
      <c r="E351" s="21">
        <v>0</v>
      </c>
      <c r="F351" s="21">
        <v>0</v>
      </c>
      <c r="G351" s="21">
        <v>0</v>
      </c>
      <c r="H351" s="21">
        <v>1</v>
      </c>
      <c r="I351" s="19">
        <v>0.406</v>
      </c>
      <c r="J351" s="19">
        <v>15.743</v>
      </c>
      <c r="K351" s="22">
        <v>4</v>
      </c>
      <c r="L351" s="22">
        <v>2</v>
      </c>
      <c r="M351" s="22">
        <v>0</v>
      </c>
      <c r="N351" s="22">
        <v>0</v>
      </c>
      <c r="O351" s="22">
        <v>0</v>
      </c>
      <c r="P351" s="22">
        <v>-18.307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399681</v>
      </c>
      <c r="B352" s="21" t="s">
        <v>438</v>
      </c>
      <c r="C352" s="21">
        <v>793.865</v>
      </c>
      <c r="D352" s="21">
        <v>918.083</v>
      </c>
      <c r="E352" s="21">
        <v>0</v>
      </c>
      <c r="F352" s="21">
        <v>0</v>
      </c>
      <c r="G352" s="21">
        <v>0</v>
      </c>
      <c r="H352" s="21">
        <v>1</v>
      </c>
      <c r="I352" s="19">
        <v>2.686</v>
      </c>
      <c r="J352" s="19">
        <v>15.853</v>
      </c>
      <c r="K352" s="22">
        <v>4</v>
      </c>
      <c r="L352" s="22">
        <v>2</v>
      </c>
      <c r="M352" s="22">
        <v>0</v>
      </c>
      <c r="N352" s="22">
        <v>0</v>
      </c>
      <c r="O352" s="22">
        <v>0</v>
      </c>
      <c r="P352" s="22">
        <v>-18.059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399685</v>
      </c>
      <c r="B353" s="21" t="s">
        <v>439</v>
      </c>
      <c r="C353" s="21">
        <v>1526.372</v>
      </c>
      <c r="D353" s="21">
        <v>1726.506</v>
      </c>
      <c r="E353" s="21">
        <v>0</v>
      </c>
      <c r="F353" s="21">
        <v>0</v>
      </c>
      <c r="G353" s="21">
        <v>0</v>
      </c>
      <c r="H353" s="21">
        <v>1</v>
      </c>
      <c r="I353" s="19">
        <v>2.881</v>
      </c>
      <c r="J353" s="19">
        <v>14.139</v>
      </c>
      <c r="K353" s="22">
        <v>4</v>
      </c>
      <c r="L353" s="22">
        <v>0</v>
      </c>
      <c r="M353" s="22">
        <v>0</v>
      </c>
      <c r="N353" s="22">
        <v>1</v>
      </c>
      <c r="O353" s="22">
        <v>0</v>
      </c>
      <c r="P353" s="22">
        <v>-12.69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399686</v>
      </c>
      <c r="B354" s="21" t="s">
        <v>440</v>
      </c>
      <c r="C354" s="21">
        <v>1795.361</v>
      </c>
      <c r="D354" s="21">
        <v>2132.681</v>
      </c>
      <c r="E354" s="21">
        <v>0</v>
      </c>
      <c r="F354" s="21">
        <v>0</v>
      </c>
      <c r="G354" s="21">
        <v>0</v>
      </c>
      <c r="H354" s="21">
        <v>1</v>
      </c>
      <c r="I354" s="19">
        <v>0.126</v>
      </c>
      <c r="J354" s="19">
        <v>15.923</v>
      </c>
      <c r="K354" s="22">
        <v>3</v>
      </c>
      <c r="L354" s="22">
        <v>1</v>
      </c>
      <c r="M354" s="22">
        <v>1</v>
      </c>
      <c r="N354" s="22">
        <v>-1</v>
      </c>
      <c r="O354" s="22">
        <v>0</v>
      </c>
      <c r="P354" s="22">
        <v>-0.005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399687</v>
      </c>
      <c r="B355" s="21" t="s">
        <v>441</v>
      </c>
      <c r="C355" s="21">
        <v>2494.753</v>
      </c>
      <c r="D355" s="21">
        <v>3064.025</v>
      </c>
      <c r="E355" s="21">
        <v>0</v>
      </c>
      <c r="F355" s="21">
        <v>0</v>
      </c>
      <c r="G355" s="21">
        <v>0</v>
      </c>
      <c r="H355" s="21">
        <v>1</v>
      </c>
      <c r="I355" s="19">
        <v>0.567</v>
      </c>
      <c r="J355" s="19">
        <v>19.041</v>
      </c>
      <c r="K355" s="22">
        <v>3</v>
      </c>
      <c r="L355" s="22">
        <v>0</v>
      </c>
      <c r="M355" s="22">
        <v>1</v>
      </c>
      <c r="N355" s="22">
        <v>-1</v>
      </c>
      <c r="O355" s="22">
        <v>0</v>
      </c>
      <c r="P355" s="22">
        <v>-0.007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399688</v>
      </c>
      <c r="B356" s="21" t="s">
        <v>442</v>
      </c>
      <c r="C356" s="21">
        <v>1804.175</v>
      </c>
      <c r="D356" s="21">
        <v>2725.303</v>
      </c>
      <c r="E356" s="21">
        <v>0</v>
      </c>
      <c r="F356" s="21">
        <v>0</v>
      </c>
      <c r="G356" s="21">
        <v>0</v>
      </c>
      <c r="H356" s="21">
        <v>1</v>
      </c>
      <c r="I356" s="19">
        <v>20.39</v>
      </c>
      <c r="J356" s="19">
        <v>47.297</v>
      </c>
      <c r="K356" s="22">
        <v>4</v>
      </c>
      <c r="L356" s="22">
        <v>1</v>
      </c>
      <c r="M356" s="22">
        <v>0</v>
      </c>
      <c r="N356" s="22">
        <v>0</v>
      </c>
      <c r="O356" s="22">
        <v>0</v>
      </c>
      <c r="P356" s="22">
        <v>-10.45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399692</v>
      </c>
      <c r="B357" s="21" t="s">
        <v>443</v>
      </c>
      <c r="C357" s="21">
        <v>2983.872</v>
      </c>
      <c r="D357" s="21">
        <v>3508.392</v>
      </c>
      <c r="E357" s="21">
        <v>0</v>
      </c>
      <c r="F357" s="21">
        <v>0</v>
      </c>
      <c r="G357" s="21">
        <v>0</v>
      </c>
      <c r="H357" s="21">
        <v>1</v>
      </c>
      <c r="I357" s="19">
        <v>4.14</v>
      </c>
      <c r="J357" s="19">
        <v>18.472</v>
      </c>
      <c r="K357" s="22">
        <v>3</v>
      </c>
      <c r="L357" s="22">
        <v>1</v>
      </c>
      <c r="M357" s="22">
        <v>1</v>
      </c>
      <c r="N357" s="22">
        <v>-1</v>
      </c>
      <c r="O357" s="22">
        <v>0</v>
      </c>
      <c r="P357" s="22">
        <v>-0.005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399694</v>
      </c>
      <c r="B358" s="21" t="s">
        <v>444</v>
      </c>
      <c r="C358" s="21">
        <v>2692.697</v>
      </c>
      <c r="D358" s="21">
        <v>3433.149</v>
      </c>
      <c r="E358" s="21">
        <v>0</v>
      </c>
      <c r="F358" s="21">
        <v>0</v>
      </c>
      <c r="G358" s="21">
        <v>0</v>
      </c>
      <c r="H358" s="21">
        <v>1</v>
      </c>
      <c r="I358" s="19">
        <v>0.41</v>
      </c>
      <c r="J358" s="19">
        <v>21.89</v>
      </c>
      <c r="K358" s="22">
        <v>3</v>
      </c>
      <c r="L358" s="22">
        <v>1</v>
      </c>
      <c r="M358" s="22">
        <v>1</v>
      </c>
      <c r="N358" s="22">
        <v>-1</v>
      </c>
      <c r="O358" s="22">
        <v>0</v>
      </c>
      <c r="P358" s="22">
        <v>-0.009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399696</v>
      </c>
      <c r="B359" s="21" t="s">
        <v>445</v>
      </c>
      <c r="C359" s="21">
        <v>2285.638</v>
      </c>
      <c r="D359" s="21">
        <v>2892.39</v>
      </c>
      <c r="E359" s="21">
        <v>0</v>
      </c>
      <c r="F359" s="21">
        <v>0</v>
      </c>
      <c r="G359" s="21">
        <v>0</v>
      </c>
      <c r="H359" s="21">
        <v>1</v>
      </c>
      <c r="I359" s="19">
        <v>5.625</v>
      </c>
      <c r="J359" s="19">
        <v>25.423</v>
      </c>
      <c r="K359" s="22">
        <v>4</v>
      </c>
      <c r="L359" s="22">
        <v>1</v>
      </c>
      <c r="M359" s="22">
        <v>-1</v>
      </c>
      <c r="N359" s="22">
        <v>1</v>
      </c>
      <c r="O359" s="22">
        <v>0</v>
      </c>
      <c r="P359" s="22">
        <v>-15.733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399698</v>
      </c>
      <c r="B360" s="21" t="s">
        <v>446</v>
      </c>
      <c r="C360" s="21">
        <v>36038.273</v>
      </c>
      <c r="D360" s="21">
        <v>45810.508</v>
      </c>
      <c r="E360" s="21">
        <v>0</v>
      </c>
      <c r="F360" s="21">
        <v>0</v>
      </c>
      <c r="G360" s="21">
        <v>0</v>
      </c>
      <c r="H360" s="21">
        <v>1</v>
      </c>
      <c r="I360" s="19">
        <v>6.967</v>
      </c>
      <c r="J360" s="19">
        <v>26.813</v>
      </c>
      <c r="K360" s="22">
        <v>4</v>
      </c>
      <c r="L360" s="22">
        <v>2</v>
      </c>
      <c r="M360" s="22">
        <v>0</v>
      </c>
      <c r="N360" s="22">
        <v>0</v>
      </c>
      <c r="O360" s="22">
        <v>0</v>
      </c>
      <c r="P360" s="22">
        <v>-3.998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399704</v>
      </c>
      <c r="B361" s="21" t="s">
        <v>447</v>
      </c>
      <c r="C361" s="21">
        <v>3642.906</v>
      </c>
      <c r="D361" s="21">
        <v>4377.116</v>
      </c>
      <c r="E361" s="21">
        <v>0</v>
      </c>
      <c r="F361" s="21">
        <v>0</v>
      </c>
      <c r="G361" s="21">
        <v>0</v>
      </c>
      <c r="H361" s="21">
        <v>1</v>
      </c>
      <c r="I361" s="19">
        <v>4.597</v>
      </c>
      <c r="J361" s="19">
        <v>20.6</v>
      </c>
      <c r="K361" s="22">
        <v>4</v>
      </c>
      <c r="L361" s="22">
        <v>2</v>
      </c>
      <c r="M361" s="22">
        <v>0</v>
      </c>
      <c r="N361" s="22">
        <v>0</v>
      </c>
      <c r="O361" s="22">
        <v>0</v>
      </c>
      <c r="P361" s="22">
        <v>-0.712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399705</v>
      </c>
      <c r="B362" s="21" t="s">
        <v>448</v>
      </c>
      <c r="C362" s="21">
        <v>2454.067</v>
      </c>
      <c r="D362" s="21">
        <v>2973.203</v>
      </c>
      <c r="E362" s="21">
        <v>0</v>
      </c>
      <c r="F362" s="21">
        <v>0</v>
      </c>
      <c r="G362" s="21">
        <v>0</v>
      </c>
      <c r="H362" s="21">
        <v>1</v>
      </c>
      <c r="I362" s="19">
        <v>3.2</v>
      </c>
      <c r="J362" s="19">
        <v>20.102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-20.191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399707</v>
      </c>
      <c r="B363" s="21" t="s">
        <v>449</v>
      </c>
      <c r="C363" s="21">
        <v>5398.342</v>
      </c>
      <c r="D363" s="21">
        <v>6384.309</v>
      </c>
      <c r="E363" s="21">
        <v>0</v>
      </c>
      <c r="F363" s="21">
        <v>0</v>
      </c>
      <c r="G363" s="21">
        <v>0</v>
      </c>
      <c r="H363" s="21">
        <v>1</v>
      </c>
      <c r="I363" s="19">
        <v>1.772</v>
      </c>
      <c r="J363" s="19">
        <v>16.942</v>
      </c>
      <c r="K363" s="22">
        <v>4</v>
      </c>
      <c r="L363" s="22">
        <v>0</v>
      </c>
      <c r="M363" s="22">
        <v>0</v>
      </c>
      <c r="N363" s="22">
        <v>1</v>
      </c>
      <c r="O363" s="22">
        <v>0</v>
      </c>
      <c r="P363" s="22">
        <v>-11.226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399802</v>
      </c>
      <c r="B364" s="21" t="s">
        <v>450</v>
      </c>
      <c r="C364" s="21">
        <v>4649.785</v>
      </c>
      <c r="D364" s="21">
        <v>5485.573</v>
      </c>
      <c r="E364" s="21">
        <v>0</v>
      </c>
      <c r="F364" s="21">
        <v>0</v>
      </c>
      <c r="G364" s="21">
        <v>0</v>
      </c>
      <c r="H364" s="21">
        <v>1</v>
      </c>
      <c r="I364" s="19">
        <v>2.527</v>
      </c>
      <c r="J364" s="19">
        <v>17.378</v>
      </c>
      <c r="K364" s="22">
        <v>4</v>
      </c>
      <c r="L364" s="22">
        <v>0</v>
      </c>
      <c r="M364" s="22">
        <v>0</v>
      </c>
      <c r="N364" s="22">
        <v>1</v>
      </c>
      <c r="O364" s="22">
        <v>0</v>
      </c>
      <c r="P364" s="22">
        <v>-12.813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399804</v>
      </c>
      <c r="B365" s="21" t="s">
        <v>451</v>
      </c>
      <c r="C365" s="21">
        <v>1386.789</v>
      </c>
      <c r="D365" s="21">
        <v>1746.633</v>
      </c>
      <c r="E365" s="21">
        <v>0</v>
      </c>
      <c r="F365" s="21">
        <v>0</v>
      </c>
      <c r="G365" s="21">
        <v>0</v>
      </c>
      <c r="H365" s="21">
        <v>1</v>
      </c>
      <c r="I365" s="19">
        <v>1.387</v>
      </c>
      <c r="J365" s="19">
        <v>21.703</v>
      </c>
      <c r="K365" s="22">
        <v>4</v>
      </c>
      <c r="L365" s="22">
        <v>1</v>
      </c>
      <c r="M365" s="22">
        <v>0</v>
      </c>
      <c r="N365" s="22">
        <v>0</v>
      </c>
      <c r="O365" s="22">
        <v>0</v>
      </c>
      <c r="P365" s="22">
        <v>-12.086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399805</v>
      </c>
      <c r="B366" s="21" t="s">
        <v>452</v>
      </c>
      <c r="C366" s="21">
        <v>2909.909</v>
      </c>
      <c r="D366" s="21">
        <v>3808.348</v>
      </c>
      <c r="E366" s="21">
        <v>0</v>
      </c>
      <c r="F366" s="21">
        <v>0</v>
      </c>
      <c r="G366" s="21">
        <v>0</v>
      </c>
      <c r="H366" s="21">
        <v>1</v>
      </c>
      <c r="I366" s="19">
        <v>0.496</v>
      </c>
      <c r="J366" s="19">
        <v>23.97</v>
      </c>
      <c r="K366" s="22">
        <v>4</v>
      </c>
      <c r="L366" s="22">
        <v>1</v>
      </c>
      <c r="M366" s="22">
        <v>0</v>
      </c>
      <c r="N366" s="22">
        <v>0</v>
      </c>
      <c r="O366" s="22">
        <v>0</v>
      </c>
      <c r="P366" s="22">
        <v>-11.758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399806</v>
      </c>
      <c r="B367" s="21" t="s">
        <v>453</v>
      </c>
      <c r="C367" s="21">
        <v>1104.721</v>
      </c>
      <c r="D367" s="21">
        <v>1270.281</v>
      </c>
      <c r="E367" s="21">
        <v>0</v>
      </c>
      <c r="F367" s="21">
        <v>0</v>
      </c>
      <c r="G367" s="21">
        <v>0</v>
      </c>
      <c r="H367" s="21">
        <v>1</v>
      </c>
      <c r="I367" s="19">
        <v>0.137</v>
      </c>
      <c r="J367" s="19">
        <v>13.152</v>
      </c>
      <c r="K367" s="22">
        <v>4</v>
      </c>
      <c r="L367" s="22">
        <v>1</v>
      </c>
      <c r="M367" s="22">
        <v>0</v>
      </c>
      <c r="N367" s="22">
        <v>1</v>
      </c>
      <c r="O367" s="22">
        <v>0</v>
      </c>
      <c r="P367" s="22">
        <v>-10.434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399809</v>
      </c>
      <c r="B368" s="21" t="s">
        <v>454</v>
      </c>
      <c r="C368" s="21">
        <v>1999.901</v>
      </c>
      <c r="D368" s="21">
        <v>2381.428</v>
      </c>
      <c r="E368" s="21">
        <v>0</v>
      </c>
      <c r="F368" s="21">
        <v>0</v>
      </c>
      <c r="G368" s="21">
        <v>0</v>
      </c>
      <c r="H368" s="21">
        <v>1</v>
      </c>
      <c r="I368" s="19">
        <v>1.546</v>
      </c>
      <c r="J368" s="19">
        <v>17.32</v>
      </c>
      <c r="K368" s="22">
        <v>4</v>
      </c>
      <c r="L368" s="22">
        <v>0</v>
      </c>
      <c r="M368" s="22">
        <v>0</v>
      </c>
      <c r="N368" s="22">
        <v>1</v>
      </c>
      <c r="O368" s="22">
        <v>0</v>
      </c>
      <c r="P368" s="22">
        <v>-13.513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399811</v>
      </c>
      <c r="B369" s="21" t="s">
        <v>455</v>
      </c>
      <c r="C369" s="21">
        <v>3241.461</v>
      </c>
      <c r="D369" s="21">
        <v>3923.507</v>
      </c>
      <c r="E369" s="21">
        <v>0</v>
      </c>
      <c r="F369" s="21">
        <v>0</v>
      </c>
      <c r="G369" s="21">
        <v>0</v>
      </c>
      <c r="H369" s="21">
        <v>1</v>
      </c>
      <c r="I369" s="19">
        <v>4.238</v>
      </c>
      <c r="J369" s="19">
        <v>20.885</v>
      </c>
      <c r="K369" s="22">
        <v>4</v>
      </c>
      <c r="L369" s="22">
        <v>1</v>
      </c>
      <c r="M369" s="22">
        <v>0</v>
      </c>
      <c r="N369" s="22">
        <v>1</v>
      </c>
      <c r="O369" s="22">
        <v>0</v>
      </c>
      <c r="P369" s="22">
        <v>-14.009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399813</v>
      </c>
      <c r="B370" s="21" t="s">
        <v>456</v>
      </c>
      <c r="C370" s="21">
        <v>5519.082</v>
      </c>
      <c r="D370" s="21">
        <v>6846.248</v>
      </c>
      <c r="E370" s="21">
        <v>0</v>
      </c>
      <c r="F370" s="21">
        <v>0</v>
      </c>
      <c r="G370" s="21">
        <v>0</v>
      </c>
      <c r="H370" s="21">
        <v>1</v>
      </c>
      <c r="I370" s="19">
        <v>3.965</v>
      </c>
      <c r="J370" s="19">
        <v>22.582</v>
      </c>
      <c r="K370" s="22">
        <v>4</v>
      </c>
      <c r="L370" s="22">
        <v>1</v>
      </c>
      <c r="M370" s="22">
        <v>0</v>
      </c>
      <c r="N370" s="22">
        <v>1</v>
      </c>
      <c r="O370" s="22">
        <v>0</v>
      </c>
      <c r="P370" s="22">
        <v>-13.206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399850</v>
      </c>
      <c r="B371" s="21" t="s">
        <v>457</v>
      </c>
      <c r="C371" s="21">
        <v>6533.949</v>
      </c>
      <c r="D371" s="21">
        <v>7452.962</v>
      </c>
      <c r="E371" s="21">
        <v>0</v>
      </c>
      <c r="F371" s="21">
        <v>0</v>
      </c>
      <c r="G371" s="21">
        <v>0</v>
      </c>
      <c r="H371" s="21">
        <v>1</v>
      </c>
      <c r="I371" s="19">
        <v>0.37</v>
      </c>
      <c r="J371" s="19">
        <v>12.655</v>
      </c>
      <c r="K371" s="22">
        <v>4</v>
      </c>
      <c r="L371" s="22">
        <v>1</v>
      </c>
      <c r="M371" s="22">
        <v>0</v>
      </c>
      <c r="N371" s="22">
        <v>1</v>
      </c>
      <c r="O371" s="22">
        <v>0</v>
      </c>
      <c r="P371" s="22">
        <v>-8.359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399852</v>
      </c>
      <c r="B372" s="21" t="s">
        <v>213</v>
      </c>
      <c r="C372" s="21">
        <v>5490.916</v>
      </c>
      <c r="D372" s="21">
        <v>6535.191</v>
      </c>
      <c r="E372" s="21">
        <v>0</v>
      </c>
      <c r="F372" s="21">
        <v>0</v>
      </c>
      <c r="G372" s="21">
        <v>0</v>
      </c>
      <c r="H372" s="21">
        <v>1</v>
      </c>
      <c r="I372" s="19">
        <v>1.891</v>
      </c>
      <c r="J372" s="19">
        <v>17.568</v>
      </c>
      <c r="K372" s="22">
        <v>2</v>
      </c>
      <c r="L372" s="22">
        <v>2</v>
      </c>
      <c r="M372" s="22">
        <v>0</v>
      </c>
      <c r="N372" s="22">
        <v>0</v>
      </c>
      <c r="O372" s="22">
        <v>0</v>
      </c>
      <c r="P372" s="22">
        <v>-3.544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399901</v>
      </c>
      <c r="B373" s="21" t="s">
        <v>227</v>
      </c>
      <c r="C373" s="21">
        <v>5420.324</v>
      </c>
      <c r="D373" s="21">
        <v>5969.821</v>
      </c>
      <c r="E373" s="21">
        <v>0</v>
      </c>
      <c r="F373" s="21">
        <v>0</v>
      </c>
      <c r="G373" s="21">
        <v>0</v>
      </c>
      <c r="H373" s="21">
        <v>1</v>
      </c>
      <c r="I373" s="19">
        <v>1.284</v>
      </c>
      <c r="J373" s="19">
        <v>10.37</v>
      </c>
      <c r="K373" s="22">
        <v>3</v>
      </c>
      <c r="L373" s="22">
        <v>1</v>
      </c>
      <c r="M373" s="22">
        <v>1</v>
      </c>
      <c r="N373" s="22">
        <v>0</v>
      </c>
      <c r="O373" s="22">
        <v>0</v>
      </c>
      <c r="P373" s="22">
        <v>-10.918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399903</v>
      </c>
      <c r="B374" s="21" t="s">
        <v>458</v>
      </c>
      <c r="C374" s="21">
        <v>3467.138</v>
      </c>
      <c r="D374" s="21">
        <v>3854.924</v>
      </c>
      <c r="E374" s="21">
        <v>0</v>
      </c>
      <c r="F374" s="21">
        <v>0</v>
      </c>
      <c r="G374" s="21">
        <v>0</v>
      </c>
      <c r="H374" s="21">
        <v>1</v>
      </c>
      <c r="I374" s="19">
        <v>0.42</v>
      </c>
      <c r="J374" s="19">
        <v>10.437</v>
      </c>
      <c r="K374" s="22">
        <v>4</v>
      </c>
      <c r="L374" s="22">
        <v>1</v>
      </c>
      <c r="M374" s="22">
        <v>0</v>
      </c>
      <c r="N374" s="22">
        <v>0</v>
      </c>
      <c r="O374" s="22">
        <v>0</v>
      </c>
      <c r="P374" s="22">
        <v>-28.607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399905</v>
      </c>
      <c r="B375" s="21" t="s">
        <v>459</v>
      </c>
      <c r="C375" s="21">
        <v>5315.227</v>
      </c>
      <c r="D375" s="21">
        <v>6095.685</v>
      </c>
      <c r="E375" s="21">
        <v>0</v>
      </c>
      <c r="F375" s="21">
        <v>0</v>
      </c>
      <c r="G375" s="21">
        <v>0</v>
      </c>
      <c r="H375" s="21">
        <v>1</v>
      </c>
      <c r="I375" s="19">
        <v>2.098</v>
      </c>
      <c r="J375" s="19">
        <v>14.633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399913</v>
      </c>
      <c r="B376" s="21" t="s">
        <v>460</v>
      </c>
      <c r="C376" s="21">
        <v>7442.251</v>
      </c>
      <c r="D376" s="21">
        <v>8437.276</v>
      </c>
      <c r="E376" s="21">
        <v>0</v>
      </c>
      <c r="F376" s="21">
        <v>0</v>
      </c>
      <c r="G376" s="21">
        <v>0</v>
      </c>
      <c r="H376" s="21">
        <v>1</v>
      </c>
      <c r="I376" s="19">
        <v>6.59</v>
      </c>
      <c r="J376" s="19">
        <v>17.606</v>
      </c>
      <c r="K376" s="22">
        <v>4</v>
      </c>
      <c r="L376" s="22">
        <v>1</v>
      </c>
      <c r="M376" s="22">
        <v>0</v>
      </c>
      <c r="N376" s="22">
        <v>0</v>
      </c>
      <c r="O376" s="22">
        <v>0</v>
      </c>
      <c r="P376" s="22">
        <v>-16.492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399933</v>
      </c>
      <c r="B377" s="21" t="s">
        <v>241</v>
      </c>
      <c r="C377" s="21">
        <v>7330.537</v>
      </c>
      <c r="D377" s="21">
        <v>8319.967</v>
      </c>
      <c r="E377" s="21">
        <v>0</v>
      </c>
      <c r="F377" s="21">
        <v>0</v>
      </c>
      <c r="G377" s="21">
        <v>0</v>
      </c>
      <c r="H377" s="21">
        <v>1</v>
      </c>
      <c r="I377" s="19">
        <v>5.638</v>
      </c>
      <c r="J377" s="19">
        <v>16.859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399934</v>
      </c>
      <c r="B378" s="21" t="s">
        <v>242</v>
      </c>
      <c r="C378" s="21">
        <v>5410.94</v>
      </c>
      <c r="D378" s="21">
        <v>6242.563</v>
      </c>
      <c r="E378" s="21">
        <v>0</v>
      </c>
      <c r="F378" s="21">
        <v>0</v>
      </c>
      <c r="G378" s="21">
        <v>0</v>
      </c>
      <c r="H378" s="21">
        <v>1</v>
      </c>
      <c r="I378" s="19">
        <v>0.19</v>
      </c>
      <c r="J378" s="19">
        <v>13.487</v>
      </c>
      <c r="K378" s="22">
        <v>4</v>
      </c>
      <c r="L378" s="22">
        <v>1</v>
      </c>
      <c r="M378" s="22">
        <v>0</v>
      </c>
      <c r="N378" s="22">
        <v>0</v>
      </c>
      <c r="O378" s="22">
        <v>0</v>
      </c>
      <c r="P378" s="22">
        <v>-20.305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399935</v>
      </c>
      <c r="B379" s="21" t="s">
        <v>243</v>
      </c>
      <c r="C379" s="21">
        <v>4117.294</v>
      </c>
      <c r="D379" s="21">
        <v>4928.329</v>
      </c>
      <c r="E379" s="21">
        <v>0</v>
      </c>
      <c r="F379" s="21">
        <v>0</v>
      </c>
      <c r="G379" s="21">
        <v>0</v>
      </c>
      <c r="H379" s="21">
        <v>1</v>
      </c>
      <c r="I379" s="19">
        <v>0.623</v>
      </c>
      <c r="J379" s="19">
        <v>16.977</v>
      </c>
      <c r="K379" s="22">
        <v>4</v>
      </c>
      <c r="L379" s="22">
        <v>2</v>
      </c>
      <c r="M379" s="22">
        <v>0</v>
      </c>
      <c r="N379" s="22">
        <v>1</v>
      </c>
      <c r="O379" s="22">
        <v>0</v>
      </c>
      <c r="P379" s="22">
        <v>-27.355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399959</v>
      </c>
      <c r="B380" s="21" t="s">
        <v>461</v>
      </c>
      <c r="C380" s="21">
        <v>1309.035</v>
      </c>
      <c r="D380" s="21">
        <v>1576.381</v>
      </c>
      <c r="E380" s="21">
        <v>0</v>
      </c>
      <c r="F380" s="21">
        <v>0</v>
      </c>
      <c r="G380" s="21">
        <v>0</v>
      </c>
      <c r="H380" s="21">
        <v>1</v>
      </c>
      <c r="I380" s="19">
        <v>3.01</v>
      </c>
      <c r="J380" s="19">
        <v>19.459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399966</v>
      </c>
      <c r="B381" s="21" t="s">
        <v>462</v>
      </c>
      <c r="C381" s="21">
        <v>5258.442</v>
      </c>
      <c r="D381" s="21">
        <v>6212.118</v>
      </c>
      <c r="E381" s="21">
        <v>0</v>
      </c>
      <c r="F381" s="21">
        <v>0</v>
      </c>
      <c r="G381" s="21">
        <v>0</v>
      </c>
      <c r="H381" s="21">
        <v>1</v>
      </c>
      <c r="I381" s="19">
        <v>2.306</v>
      </c>
      <c r="J381" s="19">
        <v>17.304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399967</v>
      </c>
      <c r="B382" s="21" t="s">
        <v>463</v>
      </c>
      <c r="C382" s="21">
        <v>9688.697</v>
      </c>
      <c r="D382" s="21">
        <v>11604.143</v>
      </c>
      <c r="E382" s="21">
        <v>0</v>
      </c>
      <c r="F382" s="21">
        <v>0</v>
      </c>
      <c r="G382" s="21">
        <v>0</v>
      </c>
      <c r="H382" s="21">
        <v>1</v>
      </c>
      <c r="I382" s="19">
        <v>3.9</v>
      </c>
      <c r="J382" s="19">
        <v>19.762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399970</v>
      </c>
      <c r="B383" s="21" t="s">
        <v>464</v>
      </c>
      <c r="C383" s="21">
        <v>2832.847</v>
      </c>
      <c r="D383" s="21">
        <v>3445.94</v>
      </c>
      <c r="E383" s="21">
        <v>0</v>
      </c>
      <c r="F383" s="21">
        <v>0</v>
      </c>
      <c r="G383" s="21">
        <v>0</v>
      </c>
      <c r="H383" s="21">
        <v>1</v>
      </c>
      <c r="I383" s="19">
        <v>2.29</v>
      </c>
      <c r="J383" s="19">
        <v>19.674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399972</v>
      </c>
      <c r="B384" s="21" t="s">
        <v>465</v>
      </c>
      <c r="C384" s="21">
        <v>4030.802</v>
      </c>
      <c r="D384" s="21">
        <v>4593.89</v>
      </c>
      <c r="E384" s="21">
        <v>0</v>
      </c>
      <c r="F384" s="21">
        <v>0</v>
      </c>
      <c r="G384" s="21">
        <v>0</v>
      </c>
      <c r="H384" s="21">
        <v>1</v>
      </c>
      <c r="I384" s="19">
        <v>0.388</v>
      </c>
      <c r="J384" s="19">
        <v>12.598</v>
      </c>
      <c r="K384" s="22">
        <v>4</v>
      </c>
      <c r="L384" s="22">
        <v>0</v>
      </c>
      <c r="M384" s="22">
        <v>0</v>
      </c>
      <c r="N384" s="22">
        <v>1</v>
      </c>
      <c r="O384" s="22">
        <v>0</v>
      </c>
      <c r="P384" s="22">
        <v>-22.921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399973</v>
      </c>
      <c r="B385" s="21" t="s">
        <v>466</v>
      </c>
      <c r="C385" s="21">
        <v>1326.43</v>
      </c>
      <c r="D385" s="21">
        <v>1607.344</v>
      </c>
      <c r="E385" s="21">
        <v>0</v>
      </c>
      <c r="F385" s="21">
        <v>0</v>
      </c>
      <c r="G385" s="21">
        <v>0</v>
      </c>
      <c r="H385" s="21">
        <v>1</v>
      </c>
      <c r="I385" s="19">
        <v>4.958</v>
      </c>
      <c r="J385" s="19">
        <v>21.568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399974</v>
      </c>
      <c r="B386" s="21" t="s">
        <v>467</v>
      </c>
      <c r="C386" s="21">
        <v>1569.918</v>
      </c>
      <c r="D386" s="21">
        <v>1728.773</v>
      </c>
      <c r="E386" s="21">
        <v>0</v>
      </c>
      <c r="F386" s="21">
        <v>0</v>
      </c>
      <c r="G386" s="21">
        <v>0</v>
      </c>
      <c r="H386" s="21">
        <v>1</v>
      </c>
      <c r="I386" s="19">
        <v>1.003</v>
      </c>
      <c r="J386" s="19">
        <v>10.1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399975</v>
      </c>
      <c r="B387" s="21" t="s">
        <v>468</v>
      </c>
      <c r="C387" s="21">
        <v>703.756</v>
      </c>
      <c r="D387" s="21">
        <v>832.285</v>
      </c>
      <c r="E387" s="21">
        <v>0</v>
      </c>
      <c r="F387" s="21">
        <v>0</v>
      </c>
      <c r="G387" s="21">
        <v>0</v>
      </c>
      <c r="H387" s="21">
        <v>1</v>
      </c>
      <c r="I387" s="19">
        <v>1.743</v>
      </c>
      <c r="J387" s="19">
        <v>16.916</v>
      </c>
      <c r="K387" s="22">
        <v>4</v>
      </c>
      <c r="L387" s="22">
        <v>1</v>
      </c>
      <c r="M387" s="22">
        <v>0</v>
      </c>
      <c r="N387" s="22">
        <v>0</v>
      </c>
      <c r="O387" s="22">
        <v>0</v>
      </c>
      <c r="P387" s="22">
        <v>-6.067</v>
      </c>
      <c r="Q387" s="22">
        <v>0</v>
      </c>
      <c r="R387" s="22">
        <v>-1</v>
      </c>
      <c r="S387" s="23"/>
      <c r="T387" s="23"/>
      <c r="U387" s="23"/>
      <c r="V387" s="23"/>
      <c r="W387" s="23"/>
    </row>
    <row r="388" ht="16.5" spans="1:23">
      <c r="A388" s="21">
        <v>399982</v>
      </c>
      <c r="B388" s="21" t="s">
        <v>260</v>
      </c>
      <c r="C388" s="21">
        <v>6659.187</v>
      </c>
      <c r="D388" s="21">
        <v>7576.521</v>
      </c>
      <c r="E388" s="21">
        <v>0</v>
      </c>
      <c r="F388" s="21">
        <v>0</v>
      </c>
      <c r="G388" s="21">
        <v>0</v>
      </c>
      <c r="H388" s="21">
        <v>1</v>
      </c>
      <c r="I388" s="19">
        <v>1.954</v>
      </c>
      <c r="J388" s="19">
        <v>13.825</v>
      </c>
      <c r="K388" s="22">
        <v>4</v>
      </c>
      <c r="L388" s="22">
        <v>2</v>
      </c>
      <c r="M388" s="22">
        <v>0</v>
      </c>
      <c r="N388" s="22">
        <v>1</v>
      </c>
      <c r="O388" s="22">
        <v>0</v>
      </c>
      <c r="P388" s="22">
        <v>-19.863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399989</v>
      </c>
      <c r="B389" s="21" t="s">
        <v>469</v>
      </c>
      <c r="C389" s="21">
        <v>6067.144</v>
      </c>
      <c r="D389" s="21">
        <v>7072.23</v>
      </c>
      <c r="E389" s="21">
        <v>0</v>
      </c>
      <c r="F389" s="21">
        <v>0</v>
      </c>
      <c r="G389" s="21">
        <v>0</v>
      </c>
      <c r="H389" s="21">
        <v>1</v>
      </c>
      <c r="I389" s="19">
        <v>4.343</v>
      </c>
      <c r="J389" s="19">
        <v>17.937</v>
      </c>
      <c r="K389" s="22">
        <v>4</v>
      </c>
      <c r="L389" s="22">
        <v>0</v>
      </c>
      <c r="M389" s="22">
        <v>0</v>
      </c>
      <c r="N389" s="22">
        <v>1</v>
      </c>
      <c r="O389" s="22">
        <v>0</v>
      </c>
      <c r="P389" s="22">
        <v>-18.217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399991</v>
      </c>
      <c r="B390" s="21" t="s">
        <v>470</v>
      </c>
      <c r="C390" s="21">
        <v>1835.403</v>
      </c>
      <c r="D390" s="21">
        <v>2107.411</v>
      </c>
      <c r="E390" s="21">
        <v>0</v>
      </c>
      <c r="F390" s="21">
        <v>0</v>
      </c>
      <c r="G390" s="21">
        <v>0</v>
      </c>
      <c r="H390" s="21">
        <v>1</v>
      </c>
      <c r="I390" s="19">
        <v>5.652</v>
      </c>
      <c r="J390" s="19">
        <v>17.83</v>
      </c>
      <c r="K390" s="22">
        <v>4</v>
      </c>
      <c r="L390" s="22">
        <v>2</v>
      </c>
      <c r="M390" s="22">
        <v>0</v>
      </c>
      <c r="N390" s="22">
        <v>0</v>
      </c>
      <c r="O390" s="22">
        <v>0</v>
      </c>
      <c r="P390" s="22">
        <v>-6.05</v>
      </c>
      <c r="Q390" s="22">
        <v>0</v>
      </c>
      <c r="R390" s="22">
        <v>1</v>
      </c>
      <c r="S390" s="23"/>
      <c r="T390" s="23"/>
      <c r="U390" s="23"/>
      <c r="V390" s="23"/>
      <c r="W390" s="23"/>
    </row>
    <row r="391" ht="16.5" spans="1:23">
      <c r="A391" s="21">
        <v>399992</v>
      </c>
      <c r="B391" s="21" t="s">
        <v>471</v>
      </c>
      <c r="C391" s="21">
        <v>1530.524</v>
      </c>
      <c r="D391" s="21">
        <v>1784.701</v>
      </c>
      <c r="E391" s="21">
        <v>0</v>
      </c>
      <c r="F391" s="21">
        <v>0</v>
      </c>
      <c r="G391" s="21">
        <v>0</v>
      </c>
      <c r="H391" s="21">
        <v>1</v>
      </c>
      <c r="I391" s="19">
        <v>0.557</v>
      </c>
      <c r="J391" s="19">
        <v>14.72</v>
      </c>
      <c r="K391" s="22">
        <v>4</v>
      </c>
      <c r="L391" s="22">
        <v>0</v>
      </c>
      <c r="M391" s="22">
        <v>0</v>
      </c>
      <c r="N391" s="22">
        <v>1</v>
      </c>
      <c r="O391" s="22">
        <v>0</v>
      </c>
      <c r="P391" s="22">
        <v>-17.632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399993</v>
      </c>
      <c r="B392" s="21" t="s">
        <v>472</v>
      </c>
      <c r="C392" s="21">
        <v>2187.097</v>
      </c>
      <c r="D392" s="21">
        <v>2676.514</v>
      </c>
      <c r="E392" s="21">
        <v>0</v>
      </c>
      <c r="F392" s="21">
        <v>0</v>
      </c>
      <c r="G392" s="21">
        <v>0</v>
      </c>
      <c r="H392" s="21">
        <v>1</v>
      </c>
      <c r="I392" s="19">
        <v>9.581</v>
      </c>
      <c r="J392" s="19">
        <v>26.114</v>
      </c>
      <c r="K392" s="22">
        <v>4</v>
      </c>
      <c r="L392" s="22">
        <v>0</v>
      </c>
      <c r="M392" s="22">
        <v>0</v>
      </c>
      <c r="N392" s="22">
        <v>0</v>
      </c>
      <c r="O392" s="22">
        <v>-1</v>
      </c>
      <c r="P392" s="22">
        <v>-7.826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399995</v>
      </c>
      <c r="B393" s="21" t="s">
        <v>473</v>
      </c>
      <c r="C393" s="21">
        <v>3341.076</v>
      </c>
      <c r="D393" s="21">
        <v>3749.104</v>
      </c>
      <c r="E393" s="21">
        <v>0</v>
      </c>
      <c r="F393" s="21">
        <v>0</v>
      </c>
      <c r="G393" s="21">
        <v>0</v>
      </c>
      <c r="H393" s="21">
        <v>1</v>
      </c>
      <c r="I393" s="19">
        <v>1.424</v>
      </c>
      <c r="J393" s="19">
        <v>12.152</v>
      </c>
      <c r="K393" s="22">
        <v>4</v>
      </c>
      <c r="L393" s="22">
        <v>0</v>
      </c>
      <c r="M393" s="22">
        <v>0</v>
      </c>
      <c r="N393" s="22">
        <v>1</v>
      </c>
      <c r="O393" s="22">
        <v>0</v>
      </c>
      <c r="P393" s="22">
        <v>-23.589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980001</v>
      </c>
      <c r="B394" s="21" t="s">
        <v>474</v>
      </c>
      <c r="C394" s="21">
        <v>1184.71</v>
      </c>
      <c r="D394" s="21">
        <v>1365.793</v>
      </c>
      <c r="E394" s="21">
        <v>0</v>
      </c>
      <c r="F394" s="21">
        <v>0</v>
      </c>
      <c r="G394" s="21">
        <v>0</v>
      </c>
      <c r="H394" s="21">
        <v>1</v>
      </c>
      <c r="I394" s="19">
        <v>1.78</v>
      </c>
      <c r="J394" s="19">
        <v>14.803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-3.488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980015</v>
      </c>
      <c r="B395" s="21" t="s">
        <v>475</v>
      </c>
      <c r="C395" s="21">
        <v>5793.45</v>
      </c>
      <c r="D395" s="21">
        <v>6625.8</v>
      </c>
      <c r="E395" s="21">
        <v>0</v>
      </c>
      <c r="F395" s="21">
        <v>0</v>
      </c>
      <c r="G395" s="21">
        <v>0</v>
      </c>
      <c r="H395" s="21">
        <v>1</v>
      </c>
      <c r="I395" s="19">
        <v>5.039</v>
      </c>
      <c r="J395" s="19">
        <v>16.969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-25.903</v>
      </c>
      <c r="Q395" s="22">
        <v>0</v>
      </c>
      <c r="R395" s="22">
        <v>-1</v>
      </c>
      <c r="S395" s="23"/>
      <c r="T395" s="23"/>
      <c r="U395" s="23"/>
      <c r="V395" s="23"/>
      <c r="W395" s="23"/>
    </row>
    <row r="396" ht="16.5" spans="1:23">
      <c r="A396" s="21">
        <v>980016</v>
      </c>
      <c r="B396" s="21" t="s">
        <v>476</v>
      </c>
      <c r="C396" s="21">
        <v>5552.86</v>
      </c>
      <c r="D396" s="21">
        <v>6319.88</v>
      </c>
      <c r="E396" s="21">
        <v>0</v>
      </c>
      <c r="F396" s="21">
        <v>0</v>
      </c>
      <c r="G396" s="21">
        <v>0</v>
      </c>
      <c r="H396" s="21">
        <v>1</v>
      </c>
      <c r="I396" s="19">
        <v>5.236</v>
      </c>
      <c r="J396" s="19">
        <v>16.737</v>
      </c>
      <c r="K396" s="22">
        <v>2</v>
      </c>
      <c r="L396" s="22">
        <v>0</v>
      </c>
      <c r="M396" s="22">
        <v>1</v>
      </c>
      <c r="N396" s="22">
        <v>0</v>
      </c>
      <c r="O396" s="22">
        <v>0</v>
      </c>
      <c r="P396" s="22">
        <v>-3.284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980018</v>
      </c>
      <c r="B397" s="21" t="s">
        <v>477</v>
      </c>
      <c r="C397" s="21">
        <v>2586.648</v>
      </c>
      <c r="D397" s="21">
        <v>3212.496</v>
      </c>
      <c r="E397" s="21">
        <v>0</v>
      </c>
      <c r="F397" s="21">
        <v>0</v>
      </c>
      <c r="G397" s="21">
        <v>0</v>
      </c>
      <c r="H397" s="21">
        <v>1</v>
      </c>
      <c r="I397" s="19">
        <v>0.805</v>
      </c>
      <c r="J397" s="19">
        <v>20.13</v>
      </c>
      <c r="K397" s="22">
        <v>4</v>
      </c>
      <c r="L397" s="22">
        <v>0</v>
      </c>
      <c r="M397" s="22">
        <v>-1</v>
      </c>
      <c r="N397" s="22">
        <v>0</v>
      </c>
      <c r="O397" s="22">
        <v>0</v>
      </c>
      <c r="P397" s="22">
        <v>-7.78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980035</v>
      </c>
      <c r="B398" s="21" t="s">
        <v>478</v>
      </c>
      <c r="C398" s="21">
        <v>1515.894</v>
      </c>
      <c r="D398" s="21">
        <v>1742.973</v>
      </c>
      <c r="E398" s="21">
        <v>0</v>
      </c>
      <c r="F398" s="21">
        <v>0</v>
      </c>
      <c r="G398" s="21">
        <v>0</v>
      </c>
      <c r="H398" s="21">
        <v>1</v>
      </c>
      <c r="I398" s="19">
        <v>4.117</v>
      </c>
      <c r="J398" s="19">
        <v>16.609</v>
      </c>
      <c r="K398" s="22">
        <v>4</v>
      </c>
      <c r="L398" s="22">
        <v>2</v>
      </c>
      <c r="M398" s="22">
        <v>0</v>
      </c>
      <c r="N398" s="22">
        <v>0</v>
      </c>
      <c r="O398" s="22">
        <v>0</v>
      </c>
      <c r="P398" s="22">
        <v>-3.656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980068</v>
      </c>
      <c r="B399" s="21" t="s">
        <v>479</v>
      </c>
      <c r="C399" s="21">
        <v>2636.083</v>
      </c>
      <c r="D399" s="21">
        <v>3174.356</v>
      </c>
      <c r="E399" s="21">
        <v>0</v>
      </c>
      <c r="F399" s="21">
        <v>0</v>
      </c>
      <c r="G399" s="21">
        <v>0</v>
      </c>
      <c r="H399" s="21">
        <v>1</v>
      </c>
      <c r="I399" s="19">
        <v>1.98</v>
      </c>
      <c r="J399" s="19">
        <v>18.601</v>
      </c>
      <c r="K399" s="22">
        <v>4</v>
      </c>
      <c r="L399" s="22">
        <v>2</v>
      </c>
      <c r="M399" s="22">
        <v>0</v>
      </c>
      <c r="N399" s="22">
        <v>0</v>
      </c>
      <c r="O399" s="22">
        <v>0</v>
      </c>
      <c r="P399" s="22">
        <v>-23.508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980076</v>
      </c>
      <c r="B400" s="21" t="s">
        <v>480</v>
      </c>
      <c r="C400" s="21">
        <v>2581.605</v>
      </c>
      <c r="D400" s="21">
        <v>3172.815</v>
      </c>
      <c r="E400" s="21">
        <v>0</v>
      </c>
      <c r="F400" s="21">
        <v>0</v>
      </c>
      <c r="G400" s="21">
        <v>0</v>
      </c>
      <c r="H400" s="21">
        <v>1</v>
      </c>
      <c r="I400" s="19">
        <v>1.682</v>
      </c>
      <c r="J400" s="19">
        <v>20.002</v>
      </c>
      <c r="K400" s="22">
        <v>4</v>
      </c>
      <c r="L400" s="22">
        <v>0</v>
      </c>
      <c r="M400" s="22">
        <v>-1</v>
      </c>
      <c r="N400" s="22">
        <v>1</v>
      </c>
      <c r="O400" s="22">
        <v>0</v>
      </c>
      <c r="P400" s="22">
        <v>1.945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988006</v>
      </c>
      <c r="B401" s="21" t="s">
        <v>481</v>
      </c>
      <c r="C401" s="21">
        <v>1708.796</v>
      </c>
      <c r="D401" s="21">
        <v>2123.343</v>
      </c>
      <c r="E401" s="21">
        <v>0</v>
      </c>
      <c r="F401" s="21">
        <v>0</v>
      </c>
      <c r="G401" s="21">
        <v>0</v>
      </c>
      <c r="H401" s="21">
        <v>1</v>
      </c>
      <c r="I401" s="19">
        <v>4.649</v>
      </c>
      <c r="J401" s="19">
        <v>23.265</v>
      </c>
      <c r="K401" s="22">
        <v>4</v>
      </c>
      <c r="L401" s="22">
        <v>1</v>
      </c>
      <c r="M401" s="22">
        <v>-1</v>
      </c>
      <c r="N401" s="22">
        <v>1</v>
      </c>
      <c r="O401" s="22">
        <v>0</v>
      </c>
      <c r="P401" s="22">
        <v>-20.336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988007</v>
      </c>
      <c r="B402" s="21" t="s">
        <v>482</v>
      </c>
      <c r="C402" s="21">
        <v>1712.259</v>
      </c>
      <c r="D402" s="21">
        <v>2116.5</v>
      </c>
      <c r="E402" s="21">
        <v>0</v>
      </c>
      <c r="F402" s="21">
        <v>0</v>
      </c>
      <c r="G402" s="21">
        <v>0</v>
      </c>
      <c r="H402" s="21">
        <v>1</v>
      </c>
      <c r="I402" s="19">
        <v>4.184</v>
      </c>
      <c r="J402" s="19">
        <v>22.484</v>
      </c>
      <c r="K402" s="22">
        <v>4</v>
      </c>
      <c r="L402" s="22">
        <v>2</v>
      </c>
      <c r="M402" s="22">
        <v>0</v>
      </c>
      <c r="N402" s="22">
        <v>1</v>
      </c>
      <c r="O402" s="22">
        <v>0</v>
      </c>
      <c r="P402" s="22">
        <v>-32.95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988106</v>
      </c>
      <c r="B403" s="21" t="s">
        <v>483</v>
      </c>
      <c r="C403" s="21">
        <v>1874.511</v>
      </c>
      <c r="D403" s="21">
        <v>2337.501</v>
      </c>
      <c r="E403" s="21">
        <v>0</v>
      </c>
      <c r="F403" s="21">
        <v>0</v>
      </c>
      <c r="G403" s="21">
        <v>0</v>
      </c>
      <c r="H403" s="21">
        <v>1</v>
      </c>
      <c r="I403" s="19">
        <v>5.108</v>
      </c>
      <c r="J403" s="19">
        <v>23.904</v>
      </c>
      <c r="K403" s="22">
        <v>4</v>
      </c>
      <c r="L403" s="22">
        <v>2</v>
      </c>
      <c r="M403" s="22">
        <v>-1</v>
      </c>
      <c r="N403" s="22">
        <v>1</v>
      </c>
      <c r="O403" s="22">
        <v>0</v>
      </c>
      <c r="P403" s="22">
        <v>-12.855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4">
        <v>988107</v>
      </c>
      <c r="B404" s="24" t="s">
        <v>484</v>
      </c>
      <c r="C404" s="24">
        <v>1878.366</v>
      </c>
      <c r="D404" s="24">
        <v>2329.696</v>
      </c>
      <c r="E404" s="24">
        <v>0</v>
      </c>
      <c r="F404" s="24">
        <v>0</v>
      </c>
      <c r="G404" s="24">
        <v>0</v>
      </c>
      <c r="H404" s="24">
        <v>1</v>
      </c>
      <c r="I404" s="27">
        <v>4.656</v>
      </c>
      <c r="J404" s="27">
        <v>23.127</v>
      </c>
      <c r="K404" s="22">
        <v>4</v>
      </c>
      <c r="L404" s="22">
        <v>2</v>
      </c>
      <c r="M404" s="22">
        <v>0</v>
      </c>
      <c r="N404" s="22">
        <v>1</v>
      </c>
      <c r="O404" s="22">
        <v>0</v>
      </c>
      <c r="P404" s="22">
        <v>-13.519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4">
        <v>988201</v>
      </c>
      <c r="B405" s="24" t="s">
        <v>485</v>
      </c>
      <c r="C405" s="24">
        <v>1420.846</v>
      </c>
      <c r="D405" s="24">
        <v>1647.479</v>
      </c>
      <c r="E405" s="24">
        <v>0</v>
      </c>
      <c r="F405" s="24">
        <v>0</v>
      </c>
      <c r="G405" s="24">
        <v>0</v>
      </c>
      <c r="H405" s="24">
        <v>1</v>
      </c>
      <c r="I405" s="27">
        <v>2.774</v>
      </c>
      <c r="J405" s="27">
        <v>16.149</v>
      </c>
      <c r="K405" s="22">
        <v>4</v>
      </c>
      <c r="L405" s="22">
        <v>2</v>
      </c>
      <c r="M405" s="22">
        <v>0</v>
      </c>
      <c r="N405" s="22">
        <v>0</v>
      </c>
      <c r="O405" s="22">
        <v>0</v>
      </c>
      <c r="P405" s="22">
        <v>-13.233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5">
        <v>36</v>
      </c>
      <c r="B406" s="25" t="s">
        <v>486</v>
      </c>
      <c r="C406" s="25">
        <v>10950.241</v>
      </c>
      <c r="D406" s="25">
        <v>12103.604</v>
      </c>
      <c r="E406" s="25">
        <v>0</v>
      </c>
      <c r="F406" s="25">
        <v>0</v>
      </c>
      <c r="G406" s="25">
        <v>1</v>
      </c>
      <c r="H406" s="19">
        <v>0</v>
      </c>
      <c r="I406" s="19">
        <v>0</v>
      </c>
      <c r="J406" s="19">
        <v>0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-3.939</v>
      </c>
      <c r="Q406" s="22">
        <v>0</v>
      </c>
      <c r="R406" s="22">
        <v>1</v>
      </c>
      <c r="S406" s="23"/>
      <c r="T406" s="23"/>
      <c r="U406" s="23"/>
      <c r="V406" s="23"/>
      <c r="W406" s="23"/>
    </row>
    <row r="407" ht="16.5" spans="1:23">
      <c r="A407" s="25">
        <v>807</v>
      </c>
      <c r="B407" s="25" t="s">
        <v>487</v>
      </c>
      <c r="C407" s="25">
        <v>18847.229</v>
      </c>
      <c r="D407" s="25">
        <v>21102.279</v>
      </c>
      <c r="E407" s="25">
        <v>0</v>
      </c>
      <c r="F407" s="25">
        <v>0</v>
      </c>
      <c r="G407" s="25">
        <v>1</v>
      </c>
      <c r="H407" s="19">
        <v>0</v>
      </c>
      <c r="I407" s="19">
        <v>0</v>
      </c>
      <c r="J407" s="19">
        <v>0</v>
      </c>
      <c r="K407" s="22">
        <v>4</v>
      </c>
      <c r="L407" s="22">
        <v>1</v>
      </c>
      <c r="M407" s="22">
        <v>0</v>
      </c>
      <c r="N407" s="22">
        <v>1</v>
      </c>
      <c r="O407" s="22">
        <v>0</v>
      </c>
      <c r="P407" s="22">
        <v>-13.983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8"/>
      <c r="J408" s="28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8"/>
      <c r="J409" s="28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8"/>
      <c r="J410" s="28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8"/>
      <c r="J411" s="28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8"/>
      <c r="J412" s="28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8"/>
      <c r="J413" s="28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8"/>
      <c r="J414" s="28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8"/>
      <c r="J415" s="28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8"/>
      <c r="J416" s="28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8"/>
      <c r="J417" s="28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8"/>
      <c r="J418" s="28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8"/>
      <c r="J419" s="28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8"/>
      <c r="J420" s="28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8"/>
      <c r="J421" s="28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8"/>
      <c r="J422" s="28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8"/>
      <c r="J423" s="28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8"/>
      <c r="J424" s="28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8"/>
      <c r="J425" s="28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8"/>
      <c r="J426" s="28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8"/>
      <c r="J427" s="28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8"/>
      <c r="J428" s="28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8"/>
      <c r="J429" s="28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8"/>
      <c r="J430" s="28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8"/>
      <c r="J431" s="28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8"/>
      <c r="J432" s="28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8"/>
      <c r="J433" s="28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8"/>
      <c r="J434" s="28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8"/>
      <c r="J435" s="28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8"/>
      <c r="J436" s="28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8"/>
      <c r="J437" s="28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8"/>
      <c r="J438" s="28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8"/>
      <c r="J439" s="28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8"/>
      <c r="J440" s="28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8"/>
      <c r="J441" s="28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8"/>
      <c r="J442" s="28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8"/>
      <c r="J443" s="28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8"/>
      <c r="J444" s="28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8"/>
      <c r="J445" s="28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8"/>
      <c r="J446" s="28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8"/>
      <c r="J447" s="28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8"/>
      <c r="J448" s="28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8"/>
      <c r="J449" s="28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8"/>
      <c r="J450" s="28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8"/>
      <c r="J451" s="28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8"/>
      <c r="J452" s="28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8"/>
      <c r="J453" s="28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8"/>
      <c r="J454" s="28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8"/>
      <c r="J455" s="28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8"/>
      <c r="J456" s="28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8"/>
      <c r="J457" s="28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8"/>
      <c r="J458" s="28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8"/>
      <c r="J459" s="28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8"/>
      <c r="J460" s="28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8"/>
      <c r="J461" s="28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8"/>
      <c r="J462" s="28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8"/>
      <c r="J463" s="28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8"/>
      <c r="J464" s="28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8"/>
      <c r="J465" s="28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8"/>
      <c r="J466" s="28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8"/>
      <c r="J467" s="28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8"/>
      <c r="J468" s="28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8"/>
      <c r="J469" s="28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8"/>
      <c r="J470" s="28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8"/>
      <c r="J471" s="28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8"/>
      <c r="J472" s="28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8"/>
      <c r="J473" s="28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8"/>
      <c r="J474" s="28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8"/>
      <c r="J475" s="28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8"/>
      <c r="J476" s="28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8"/>
      <c r="J477" s="28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8"/>
      <c r="J478" s="28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8"/>
      <c r="J479" s="28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8"/>
      <c r="J480" s="28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8"/>
      <c r="J481" s="28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8"/>
      <c r="J482" s="28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8"/>
      <c r="J483" s="28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8"/>
      <c r="J484" s="28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8"/>
      <c r="J485" s="28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8"/>
      <c r="J486" s="28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8"/>
      <c r="J487" s="28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8"/>
      <c r="J488" s="28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8"/>
      <c r="J489" s="28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8"/>
      <c r="J490" s="28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8"/>
      <c r="J491" s="28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8"/>
      <c r="J492" s="28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8"/>
      <c r="J493" s="28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8"/>
      <c r="J494" s="28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8"/>
      <c r="J495" s="28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8"/>
      <c r="J496" s="28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8"/>
      <c r="J497" s="28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8"/>
      <c r="J498" s="28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8"/>
      <c r="J499" s="28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8"/>
      <c r="J500" s="28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8"/>
      <c r="J501" s="28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8"/>
      <c r="J502" s="28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8"/>
      <c r="J503" s="28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8"/>
      <c r="J504" s="28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8"/>
      <c r="J505" s="28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8"/>
      <c r="J506" s="28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8"/>
      <c r="J507" s="28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2"/>
      <c r="J510" s="32"/>
      <c r="K510" s="29"/>
      <c r="L510" s="29"/>
      <c r="M510" s="29"/>
      <c r="N510" s="29"/>
      <c r="O510" s="29"/>
      <c r="P510" s="29"/>
      <c r="Q510" s="29"/>
      <c r="R510" s="29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2"/>
      <c r="J511" s="32"/>
      <c r="K511" s="29"/>
      <c r="L511" s="29"/>
      <c r="M511" s="29"/>
      <c r="N511" s="29"/>
      <c r="O511" s="29"/>
      <c r="P511" s="29"/>
      <c r="Q511" s="29"/>
      <c r="R511" s="29"/>
      <c r="S511" s="23"/>
      <c r="T511" s="23"/>
      <c r="U511" s="23"/>
      <c r="V511" s="23"/>
      <c r="W511" s="23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3"/>
      <c r="L512" s="33"/>
      <c r="M512" s="33"/>
      <c r="N512" s="33"/>
      <c r="O512" s="33"/>
      <c r="P512" s="33"/>
      <c r="Q512" s="33"/>
      <c r="R512" s="33"/>
      <c r="S512" s="23"/>
      <c r="T512" s="23"/>
      <c r="U512" s="23"/>
      <c r="V512" s="23"/>
      <c r="W512" s="23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3"/>
      <c r="L513" s="33"/>
      <c r="M513" s="33"/>
      <c r="N513" s="33"/>
      <c r="O513" s="33"/>
      <c r="P513" s="33"/>
      <c r="Q513" s="33"/>
      <c r="R513" s="33"/>
      <c r="S513" s="23"/>
      <c r="T513" s="23"/>
      <c r="U513" s="23"/>
      <c r="V513" s="23"/>
      <c r="W513" s="23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3"/>
      <c r="L514" s="33"/>
      <c r="M514" s="33"/>
      <c r="N514" s="33"/>
      <c r="O514" s="33"/>
      <c r="P514" s="33"/>
      <c r="Q514" s="33"/>
      <c r="R514" s="33"/>
      <c r="S514" s="23"/>
      <c r="T514" s="23"/>
      <c r="U514" s="23"/>
      <c r="V514" s="23"/>
      <c r="W514" s="23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3"/>
      <c r="L515" s="33"/>
      <c r="M515" s="33"/>
      <c r="N515" s="33"/>
      <c r="O515" s="33"/>
      <c r="P515" s="33"/>
      <c r="Q515" s="33"/>
      <c r="R515" s="33"/>
      <c r="S515" s="23"/>
      <c r="T515" s="23"/>
      <c r="U515" s="23"/>
      <c r="V515" s="23"/>
      <c r="W515" s="23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3"/>
      <c r="L516" s="33"/>
      <c r="M516" s="33"/>
      <c r="N516" s="33"/>
      <c r="O516" s="33"/>
      <c r="P516" s="33"/>
      <c r="Q516" s="33"/>
      <c r="R516" s="33"/>
      <c r="S516" s="23"/>
      <c r="T516" s="23"/>
      <c r="U516" s="23"/>
      <c r="V516" s="23"/>
      <c r="W516" s="23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3"/>
      <c r="L517" s="33"/>
      <c r="M517" s="33"/>
      <c r="N517" s="33"/>
      <c r="O517" s="33"/>
      <c r="P517" s="33"/>
      <c r="Q517" s="33"/>
      <c r="R517" s="33"/>
      <c r="S517" s="23"/>
      <c r="T517" s="23"/>
      <c r="U517" s="23"/>
      <c r="V517" s="23"/>
      <c r="W517" s="23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3"/>
      <c r="L518" s="33"/>
      <c r="M518" s="33"/>
      <c r="N518" s="33"/>
      <c r="O518" s="33"/>
      <c r="P518" s="33"/>
      <c r="Q518" s="33"/>
      <c r="R518" s="33"/>
      <c r="S518" s="23"/>
      <c r="T518" s="23"/>
      <c r="U518" s="23"/>
      <c r="V518" s="23"/>
      <c r="W518" s="23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3"/>
      <c r="L519" s="33"/>
      <c r="M519" s="33"/>
      <c r="N519" s="33"/>
      <c r="O519" s="33"/>
      <c r="P519" s="33"/>
      <c r="Q519" s="33"/>
      <c r="R519" s="33"/>
      <c r="S519" s="23"/>
      <c r="T519" s="23"/>
      <c r="U519" s="23"/>
      <c r="V519" s="23"/>
      <c r="W519" s="23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3"/>
      <c r="L520" s="33"/>
      <c r="M520" s="33"/>
      <c r="N520" s="33"/>
      <c r="O520" s="33"/>
      <c r="P520" s="33"/>
      <c r="Q520" s="33"/>
      <c r="R520" s="33"/>
      <c r="S520" s="23"/>
      <c r="T520" s="23"/>
      <c r="U520" s="23"/>
      <c r="V520" s="23"/>
      <c r="W520" s="23"/>
    </row>
    <row r="521" ht="16.5" spans="1:2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3"/>
      <c r="L521" s="33"/>
      <c r="M521" s="33"/>
      <c r="N521" s="33"/>
      <c r="O521" s="33"/>
      <c r="P521" s="33"/>
      <c r="Q521" s="33"/>
      <c r="R521" s="33"/>
      <c r="S521" s="23"/>
      <c r="T521" s="23"/>
      <c r="U521" s="23"/>
      <c r="V521" s="23"/>
      <c r="W521" s="23"/>
    </row>
    <row r="522" ht="16.5" spans="1:2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3"/>
      <c r="L522" s="33"/>
      <c r="M522" s="33"/>
      <c r="N522" s="33"/>
      <c r="O522" s="33"/>
      <c r="P522" s="33"/>
      <c r="Q522" s="33"/>
      <c r="R522" s="33"/>
      <c r="S522" s="23"/>
      <c r="T522" s="23"/>
      <c r="U522" s="23"/>
      <c r="V522" s="23"/>
      <c r="W522" s="23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3"/>
      <c r="L523" s="33"/>
      <c r="M523" s="33"/>
      <c r="N523" s="33"/>
      <c r="O523" s="33"/>
      <c r="P523" s="33"/>
      <c r="Q523" s="33"/>
      <c r="R523" s="33"/>
      <c r="S523" s="23"/>
      <c r="T523" s="23"/>
      <c r="U523" s="23"/>
      <c r="V523" s="23"/>
      <c r="W523" s="23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3"/>
      <c r="L524" s="33"/>
      <c r="M524" s="33"/>
      <c r="N524" s="33"/>
      <c r="O524" s="33"/>
      <c r="P524" s="33"/>
      <c r="Q524" s="33"/>
      <c r="R524" s="33"/>
      <c r="S524" s="23"/>
      <c r="T524" s="23"/>
      <c r="U524" s="23"/>
      <c r="V524" s="23"/>
      <c r="W524" s="23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3"/>
      <c r="L525" s="33"/>
      <c r="M525" s="33"/>
      <c r="N525" s="33"/>
      <c r="O525" s="33"/>
      <c r="P525" s="33"/>
      <c r="Q525" s="33"/>
      <c r="R525" s="33"/>
      <c r="S525" s="23"/>
      <c r="T525" s="23"/>
      <c r="U525" s="23"/>
      <c r="V525" s="23"/>
      <c r="W525" s="23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3"/>
      <c r="L526" s="33"/>
      <c r="M526" s="33"/>
      <c r="N526" s="33"/>
      <c r="O526" s="33"/>
      <c r="P526" s="33"/>
      <c r="Q526" s="33"/>
      <c r="R526" s="33"/>
      <c r="S526" s="23"/>
      <c r="T526" s="23"/>
      <c r="U526" s="23"/>
      <c r="V526" s="23"/>
      <c r="W526" s="23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3"/>
      <c r="L527" s="33"/>
      <c r="M527" s="33"/>
      <c r="N527" s="33"/>
      <c r="O527" s="33"/>
      <c r="P527" s="33"/>
      <c r="Q527" s="33"/>
      <c r="R527" s="33"/>
      <c r="S527" s="23"/>
      <c r="T527" s="23"/>
      <c r="U527" s="23"/>
      <c r="V527" s="23"/>
      <c r="W527" s="23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3"/>
      <c r="L528" s="33"/>
      <c r="M528" s="33"/>
      <c r="N528" s="33"/>
      <c r="O528" s="33"/>
      <c r="P528" s="33"/>
      <c r="Q528" s="33"/>
      <c r="R528" s="33"/>
      <c r="S528" s="23"/>
      <c r="T528" s="23"/>
      <c r="U528" s="23"/>
      <c r="V528" s="23"/>
      <c r="W528" s="23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3"/>
      <c r="L529" s="33"/>
      <c r="M529" s="33"/>
      <c r="N529" s="33"/>
      <c r="O529" s="33"/>
      <c r="P529" s="33"/>
      <c r="Q529" s="33"/>
      <c r="R529" s="33"/>
      <c r="S529" s="23"/>
      <c r="T529" s="23"/>
      <c r="U529" s="23"/>
      <c r="V529" s="23"/>
      <c r="W529" s="23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3"/>
      <c r="L530" s="33"/>
      <c r="M530" s="33"/>
      <c r="N530" s="33"/>
      <c r="O530" s="33"/>
      <c r="P530" s="33"/>
      <c r="Q530" s="33"/>
      <c r="R530" s="33"/>
      <c r="S530" s="23"/>
      <c r="T530" s="23"/>
      <c r="U530" s="23"/>
      <c r="V530" s="23"/>
      <c r="W530" s="23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3"/>
      <c r="L531" s="33"/>
      <c r="M531" s="33"/>
      <c r="N531" s="33"/>
      <c r="O531" s="33"/>
      <c r="P531" s="33"/>
      <c r="Q531" s="33"/>
      <c r="R531" s="33"/>
      <c r="S531" s="23"/>
      <c r="T531" s="23"/>
      <c r="U531" s="23"/>
      <c r="V531" s="23"/>
      <c r="W531" s="23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3"/>
      <c r="L532" s="33"/>
      <c r="M532" s="33"/>
      <c r="N532" s="33"/>
      <c r="O532" s="33"/>
      <c r="P532" s="33"/>
      <c r="Q532" s="33"/>
      <c r="R532" s="33"/>
      <c r="S532" s="23"/>
      <c r="T532" s="23"/>
      <c r="U532" s="23"/>
      <c r="V532" s="23"/>
      <c r="W532" s="23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3"/>
      <c r="L533" s="33"/>
      <c r="M533" s="33"/>
      <c r="N533" s="33"/>
      <c r="O533" s="33"/>
      <c r="P533" s="33"/>
      <c r="Q533" s="33"/>
      <c r="R533" s="33"/>
      <c r="S533" s="23"/>
      <c r="T533" s="23"/>
      <c r="U533" s="23"/>
      <c r="V533" s="23"/>
      <c r="W533" s="23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3"/>
      <c r="L534" s="33"/>
      <c r="M534" s="33"/>
      <c r="N534" s="33"/>
      <c r="O534" s="33"/>
      <c r="P534" s="33"/>
      <c r="Q534" s="33"/>
      <c r="R534" s="33"/>
      <c r="S534" s="23"/>
      <c r="T534" s="23"/>
      <c r="U534" s="23"/>
      <c r="V534" s="23"/>
      <c r="W534" s="23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3"/>
      <c r="L535" s="33"/>
      <c r="M535" s="33"/>
      <c r="N535" s="33"/>
      <c r="O535" s="33"/>
      <c r="P535" s="33"/>
      <c r="Q535" s="33"/>
      <c r="R535" s="33"/>
      <c r="S535" s="23"/>
      <c r="T535" s="23"/>
      <c r="U535" s="23"/>
      <c r="V535" s="23"/>
      <c r="W535" s="23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3"/>
      <c r="L536" s="33"/>
      <c r="M536" s="33"/>
      <c r="N536" s="33"/>
      <c r="O536" s="33"/>
      <c r="P536" s="33"/>
      <c r="Q536" s="33"/>
      <c r="R536" s="33"/>
      <c r="S536" s="23"/>
      <c r="T536" s="23"/>
      <c r="U536" s="23"/>
      <c r="V536" s="23"/>
      <c r="W536" s="23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3"/>
      <c r="L537" s="33"/>
      <c r="M537" s="33"/>
      <c r="N537" s="33"/>
      <c r="O537" s="33"/>
      <c r="P537" s="33"/>
      <c r="Q537" s="33"/>
      <c r="R537" s="33"/>
      <c r="S537" s="23"/>
      <c r="T537" s="23"/>
      <c r="U537" s="23"/>
      <c r="V537" s="23"/>
      <c r="W537" s="23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3"/>
      <c r="L538" s="33"/>
      <c r="M538" s="33"/>
      <c r="N538" s="33"/>
      <c r="O538" s="33"/>
      <c r="P538" s="33"/>
      <c r="Q538" s="33"/>
      <c r="R538" s="33"/>
      <c r="S538" s="23"/>
      <c r="T538" s="23"/>
      <c r="U538" s="23"/>
      <c r="V538" s="23"/>
      <c r="W538" s="23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3"/>
      <c r="L539" s="33"/>
      <c r="M539" s="33"/>
      <c r="N539" s="33"/>
      <c r="O539" s="33"/>
      <c r="P539" s="33"/>
      <c r="Q539" s="33"/>
      <c r="R539" s="33"/>
      <c r="S539" s="23"/>
      <c r="T539" s="23"/>
      <c r="U539" s="23"/>
      <c r="V539" s="23"/>
      <c r="W539" s="23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3"/>
      <c r="L540" s="33"/>
      <c r="M540" s="33"/>
      <c r="N540" s="33"/>
      <c r="O540" s="33"/>
      <c r="P540" s="33"/>
      <c r="Q540" s="33"/>
      <c r="R540" s="33"/>
      <c r="S540" s="23"/>
      <c r="T540" s="23"/>
      <c r="U540" s="23"/>
      <c r="V540" s="23"/>
      <c r="W540" s="23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3"/>
      <c r="L541" s="33"/>
      <c r="M541" s="33"/>
      <c r="N541" s="33"/>
      <c r="O541" s="33"/>
      <c r="P541" s="33"/>
      <c r="Q541" s="33"/>
      <c r="R541" s="33"/>
      <c r="S541" s="23"/>
      <c r="T541" s="23"/>
      <c r="U541" s="23"/>
      <c r="V541" s="23"/>
      <c r="W541" s="23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3"/>
      <c r="L542" s="33"/>
      <c r="M542" s="33"/>
      <c r="N542" s="33"/>
      <c r="O542" s="33"/>
      <c r="P542" s="33"/>
      <c r="Q542" s="33"/>
      <c r="R542" s="33"/>
      <c r="S542" s="23"/>
      <c r="T542" s="23"/>
      <c r="U542" s="23"/>
      <c r="V542" s="23"/>
      <c r="W542" s="23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3"/>
      <c r="L543" s="33"/>
      <c r="M543" s="33"/>
      <c r="N543" s="33"/>
      <c r="O543" s="33"/>
      <c r="P543" s="33"/>
      <c r="Q543" s="33"/>
      <c r="R543" s="33"/>
      <c r="S543" s="23"/>
      <c r="T543" s="23"/>
      <c r="U543" s="23"/>
      <c r="V543" s="23"/>
      <c r="W543" s="23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3"/>
      <c r="L544" s="33"/>
      <c r="M544" s="33"/>
      <c r="N544" s="33"/>
      <c r="O544" s="33"/>
      <c r="P544" s="33"/>
      <c r="Q544" s="33"/>
      <c r="R544" s="33"/>
      <c r="S544" s="23"/>
      <c r="T544" s="23"/>
      <c r="U544" s="23"/>
      <c r="V544" s="23"/>
      <c r="W544" s="23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3"/>
      <c r="L545" s="33"/>
      <c r="M545" s="33"/>
      <c r="N545" s="33"/>
      <c r="O545" s="33"/>
      <c r="P545" s="33"/>
      <c r="Q545" s="33"/>
      <c r="R545" s="33"/>
      <c r="S545" s="23"/>
      <c r="T545" s="23"/>
      <c r="U545" s="23"/>
      <c r="V545" s="23"/>
      <c r="W545" s="23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3"/>
      <c r="L546" s="33"/>
      <c r="M546" s="33"/>
      <c r="N546" s="33"/>
      <c r="O546" s="33"/>
      <c r="P546" s="33"/>
      <c r="Q546" s="33"/>
      <c r="R546" s="33"/>
      <c r="S546" s="23"/>
      <c r="T546" s="23"/>
      <c r="U546" s="23"/>
      <c r="V546" s="23"/>
      <c r="W546" s="23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3"/>
      <c r="L547" s="33"/>
      <c r="M547" s="33"/>
      <c r="N547" s="33"/>
      <c r="O547" s="33"/>
      <c r="P547" s="33"/>
      <c r="Q547" s="33"/>
      <c r="R547" s="33"/>
      <c r="S547" s="23"/>
      <c r="T547" s="23"/>
      <c r="U547" s="23"/>
      <c r="V547" s="23"/>
      <c r="W547" s="23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3"/>
      <c r="L548" s="33"/>
      <c r="M548" s="33"/>
      <c r="N548" s="33"/>
      <c r="O548" s="33"/>
      <c r="P548" s="33"/>
      <c r="Q548" s="33"/>
      <c r="R548" s="33"/>
      <c r="S548" s="23"/>
      <c r="T548" s="23"/>
      <c r="U548" s="23"/>
      <c r="V548" s="23"/>
      <c r="W548" s="23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3"/>
      <c r="L549" s="33"/>
      <c r="M549" s="33"/>
      <c r="N549" s="33"/>
      <c r="O549" s="33"/>
      <c r="P549" s="33"/>
      <c r="Q549" s="33"/>
      <c r="R549" s="33"/>
      <c r="S549" s="23"/>
      <c r="T549" s="23"/>
      <c r="U549" s="23"/>
      <c r="V549" s="23"/>
      <c r="W549" s="23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3"/>
      <c r="L550" s="33"/>
      <c r="M550" s="33"/>
      <c r="N550" s="33"/>
      <c r="O550" s="33"/>
      <c r="P550" s="33"/>
      <c r="Q550" s="33"/>
      <c r="R550" s="33"/>
      <c r="S550" s="23"/>
      <c r="T550" s="23"/>
      <c r="U550" s="23"/>
      <c r="V550" s="23"/>
      <c r="W550" s="23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3"/>
      <c r="L551" s="33"/>
      <c r="M551" s="33"/>
      <c r="N551" s="33"/>
      <c r="O551" s="33"/>
      <c r="P551" s="33"/>
      <c r="Q551" s="33"/>
      <c r="R551" s="33"/>
      <c r="S551" s="23"/>
      <c r="T551" s="23"/>
      <c r="U551" s="23"/>
      <c r="V551" s="23"/>
      <c r="W551" s="23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3"/>
      <c r="L552" s="33"/>
      <c r="M552" s="33"/>
      <c r="N552" s="33"/>
      <c r="O552" s="33"/>
      <c r="P552" s="33"/>
      <c r="Q552" s="33"/>
      <c r="R552" s="33"/>
      <c r="S552" s="23"/>
      <c r="T552" s="23"/>
      <c r="U552" s="23"/>
      <c r="V552" s="23"/>
      <c r="W552" s="23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3"/>
      <c r="L553" s="33"/>
      <c r="M553" s="33"/>
      <c r="N553" s="33"/>
      <c r="O553" s="33"/>
      <c r="P553" s="33"/>
      <c r="Q553" s="33"/>
      <c r="R553" s="33"/>
      <c r="S553" s="23"/>
      <c r="T553" s="23"/>
      <c r="U553" s="23"/>
      <c r="V553" s="23"/>
      <c r="W553" s="23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3"/>
      <c r="L554" s="33"/>
      <c r="M554" s="33"/>
      <c r="N554" s="33"/>
      <c r="O554" s="33"/>
      <c r="P554" s="33"/>
      <c r="Q554" s="33"/>
      <c r="R554" s="33"/>
      <c r="S554" s="23"/>
      <c r="T554" s="23"/>
      <c r="U554" s="23"/>
      <c r="V554" s="23"/>
      <c r="W554" s="23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3"/>
      <c r="L555" s="33"/>
      <c r="M555" s="33"/>
      <c r="N555" s="33"/>
      <c r="O555" s="33"/>
      <c r="P555" s="33"/>
      <c r="Q555" s="33"/>
      <c r="R555" s="33"/>
      <c r="S555" s="23"/>
      <c r="T555" s="23"/>
      <c r="U555" s="23"/>
      <c r="V555" s="23"/>
      <c r="W555" s="23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3"/>
      <c r="L556" s="33"/>
      <c r="M556" s="33"/>
      <c r="N556" s="33"/>
      <c r="O556" s="33"/>
      <c r="P556" s="33"/>
      <c r="Q556" s="33"/>
      <c r="R556" s="33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3"/>
      <c r="L557" s="33"/>
      <c r="M557" s="33"/>
      <c r="N557" s="33"/>
      <c r="O557" s="33"/>
      <c r="P557" s="33"/>
      <c r="Q557" s="33"/>
      <c r="R557" s="33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3"/>
      <c r="L558" s="33"/>
      <c r="M558" s="33"/>
      <c r="N558" s="33"/>
      <c r="O558" s="33"/>
      <c r="P558" s="33"/>
      <c r="Q558" s="33"/>
      <c r="R558" s="33"/>
      <c r="S558" s="23"/>
      <c r="T558" s="23"/>
      <c r="U558" s="23"/>
      <c r="V558" s="23"/>
      <c r="W558" s="23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3"/>
      <c r="L559" s="33"/>
      <c r="M559" s="33"/>
      <c r="N559" s="33"/>
      <c r="O559" s="33"/>
      <c r="P559" s="33"/>
      <c r="Q559" s="33"/>
      <c r="R559" s="33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3"/>
      <c r="L560" s="33"/>
      <c r="M560" s="33"/>
      <c r="N560" s="33"/>
      <c r="O560" s="33"/>
      <c r="P560" s="33"/>
      <c r="Q560" s="33"/>
      <c r="R560" s="33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3"/>
      <c r="L561" s="33"/>
      <c r="M561" s="33"/>
      <c r="N561" s="33"/>
      <c r="O561" s="33"/>
      <c r="P561" s="33"/>
      <c r="Q561" s="33"/>
      <c r="R561" s="33"/>
      <c r="S561" s="23"/>
      <c r="T561" s="23"/>
      <c r="U561" s="23"/>
      <c r="V561" s="23"/>
      <c r="W561" s="23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3"/>
      <c r="L562" s="33"/>
      <c r="M562" s="33"/>
      <c r="N562" s="33"/>
      <c r="O562" s="33"/>
      <c r="P562" s="33"/>
      <c r="Q562" s="33"/>
      <c r="R562" s="33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3"/>
      <c r="L563" s="33"/>
      <c r="M563" s="33"/>
      <c r="N563" s="33"/>
      <c r="O563" s="33"/>
      <c r="P563" s="33"/>
      <c r="Q563" s="33"/>
      <c r="R563" s="33"/>
      <c r="S563" s="23"/>
      <c r="T563" s="23"/>
      <c r="U563" s="23"/>
      <c r="V563" s="23"/>
      <c r="W563" s="23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3"/>
      <c r="L564" s="33"/>
      <c r="M564" s="33"/>
      <c r="N564" s="33"/>
      <c r="O564" s="33"/>
      <c r="P564" s="33"/>
      <c r="Q564" s="33"/>
      <c r="R564" s="33"/>
      <c r="S564" s="23"/>
      <c r="T564" s="23"/>
      <c r="U564" s="23"/>
      <c r="V564" s="23"/>
      <c r="W564" s="23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3"/>
      <c r="L565" s="33"/>
      <c r="M565" s="33"/>
      <c r="N565" s="33"/>
      <c r="O565" s="33"/>
      <c r="P565" s="33"/>
      <c r="Q565" s="33"/>
      <c r="R565" s="33"/>
      <c r="S565" s="23"/>
      <c r="T565" s="23"/>
      <c r="U565" s="23"/>
      <c r="V565" s="23"/>
      <c r="W565" s="23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3"/>
      <c r="L566" s="33"/>
      <c r="M566" s="33"/>
      <c r="N566" s="33"/>
      <c r="O566" s="33"/>
      <c r="P566" s="33"/>
      <c r="Q566" s="33"/>
      <c r="R566" s="33"/>
      <c r="S566" s="23"/>
      <c r="T566" s="23"/>
      <c r="U566" s="23"/>
      <c r="V566" s="23"/>
      <c r="W566" s="23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3"/>
      <c r="L567" s="33"/>
      <c r="M567" s="33"/>
      <c r="N567" s="33"/>
      <c r="O567" s="33"/>
      <c r="P567" s="33"/>
      <c r="Q567" s="33"/>
      <c r="R567" s="33"/>
      <c r="S567" s="23"/>
      <c r="T567" s="23"/>
      <c r="U567" s="23"/>
      <c r="V567" s="23"/>
      <c r="W567" s="23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3"/>
      <c r="L568" s="33"/>
      <c r="M568" s="33"/>
      <c r="N568" s="33"/>
      <c r="O568" s="33"/>
      <c r="P568" s="33"/>
      <c r="Q568" s="33"/>
      <c r="R568" s="33"/>
      <c r="S568" s="23"/>
      <c r="T568" s="23"/>
      <c r="U568" s="23"/>
      <c r="V568" s="23"/>
      <c r="W568" s="23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3"/>
      <c r="L569" s="33"/>
      <c r="M569" s="33"/>
      <c r="N569" s="33"/>
      <c r="O569" s="33"/>
      <c r="P569" s="33"/>
      <c r="Q569" s="33"/>
      <c r="R569" s="33"/>
      <c r="S569" s="23"/>
      <c r="T569" s="23"/>
      <c r="U569" s="23"/>
      <c r="V569" s="23"/>
      <c r="W569" s="23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3"/>
      <c r="L570" s="33"/>
      <c r="M570" s="33"/>
      <c r="N570" s="33"/>
      <c r="O570" s="33"/>
      <c r="P570" s="33"/>
      <c r="Q570" s="33"/>
      <c r="R570" s="33"/>
      <c r="S570" s="23"/>
      <c r="T570" s="23"/>
      <c r="U570" s="23"/>
      <c r="V570" s="23"/>
      <c r="W570" s="23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3"/>
      <c r="L571" s="33"/>
      <c r="M571" s="33"/>
      <c r="N571" s="33"/>
      <c r="O571" s="33"/>
      <c r="P571" s="33"/>
      <c r="Q571" s="33"/>
      <c r="R571" s="33"/>
      <c r="S571" s="23"/>
      <c r="T571" s="23"/>
      <c r="U571" s="23"/>
      <c r="V571" s="23"/>
      <c r="W571" s="23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3"/>
      <c r="L572" s="33"/>
      <c r="M572" s="33"/>
      <c r="N572" s="33"/>
      <c r="O572" s="33"/>
      <c r="P572" s="33"/>
      <c r="Q572" s="33"/>
      <c r="R572" s="33"/>
      <c r="S572" s="23"/>
      <c r="T572" s="23"/>
      <c r="U572" s="23"/>
      <c r="V572" s="23"/>
      <c r="W572" s="23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3"/>
      <c r="L573" s="33"/>
      <c r="M573" s="33"/>
      <c r="N573" s="33"/>
      <c r="O573" s="33"/>
      <c r="P573" s="33"/>
      <c r="Q573" s="33"/>
      <c r="R573" s="33"/>
      <c r="S573" s="23"/>
      <c r="T573" s="23"/>
      <c r="U573" s="23"/>
      <c r="V573" s="23"/>
      <c r="W573" s="23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3"/>
      <c r="L574" s="33"/>
      <c r="M574" s="33"/>
      <c r="N574" s="33"/>
      <c r="O574" s="33"/>
      <c r="P574" s="33"/>
      <c r="Q574" s="33"/>
      <c r="R574" s="33"/>
      <c r="S574" s="23"/>
      <c r="T574" s="23"/>
      <c r="U574" s="23"/>
      <c r="V574" s="23"/>
      <c r="W574" s="23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3"/>
      <c r="L575" s="33"/>
      <c r="M575" s="33"/>
      <c r="N575" s="33"/>
      <c r="O575" s="33"/>
      <c r="P575" s="33"/>
      <c r="Q575" s="33"/>
      <c r="R575" s="33"/>
      <c r="S575" s="23"/>
      <c r="T575" s="23"/>
      <c r="U575" s="23"/>
      <c r="V575" s="23"/>
      <c r="W575" s="23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3"/>
      <c r="L576" s="33"/>
      <c r="M576" s="33"/>
      <c r="N576" s="33"/>
      <c r="O576" s="33"/>
      <c r="P576" s="33"/>
      <c r="Q576" s="33"/>
      <c r="R576" s="33"/>
      <c r="S576" s="23"/>
      <c r="T576" s="23"/>
      <c r="U576" s="23"/>
      <c r="V576" s="23"/>
      <c r="W576" s="23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3"/>
      <c r="L577" s="33"/>
      <c r="M577" s="33"/>
      <c r="N577" s="33"/>
      <c r="O577" s="33"/>
      <c r="P577" s="33"/>
      <c r="Q577" s="33"/>
      <c r="R577" s="33"/>
      <c r="S577" s="23"/>
      <c r="T577" s="23"/>
      <c r="U577" s="23"/>
      <c r="V577" s="23"/>
      <c r="W577" s="23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3"/>
      <c r="L578" s="33"/>
      <c r="M578" s="33"/>
      <c r="N578" s="33"/>
      <c r="O578" s="33"/>
      <c r="P578" s="33"/>
      <c r="Q578" s="33"/>
      <c r="R578" s="33"/>
      <c r="S578" s="23"/>
      <c r="T578" s="23"/>
      <c r="U578" s="23"/>
      <c r="V578" s="23"/>
      <c r="W578" s="23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3"/>
      <c r="L579" s="33"/>
      <c r="M579" s="33"/>
      <c r="N579" s="33"/>
      <c r="O579" s="33"/>
      <c r="P579" s="33"/>
      <c r="Q579" s="33"/>
      <c r="R579" s="33"/>
      <c r="S579" s="23"/>
      <c r="T579" s="23"/>
      <c r="U579" s="23"/>
      <c r="V579" s="23"/>
      <c r="W579" s="23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3"/>
      <c r="L580" s="33"/>
      <c r="M580" s="33"/>
      <c r="N580" s="33"/>
      <c r="O580" s="33"/>
      <c r="P580" s="33"/>
      <c r="Q580" s="33"/>
      <c r="R580" s="33"/>
      <c r="S580" s="23"/>
      <c r="T580" s="23"/>
      <c r="U580" s="23"/>
      <c r="V580" s="23"/>
      <c r="W580" s="23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3"/>
      <c r="L581" s="33"/>
      <c r="M581" s="33"/>
      <c r="N581" s="33"/>
      <c r="O581" s="33"/>
      <c r="P581" s="33"/>
      <c r="Q581" s="33"/>
      <c r="R581" s="33"/>
      <c r="S581" s="23"/>
      <c r="T581" s="23"/>
      <c r="U581" s="23"/>
      <c r="V581" s="23"/>
      <c r="W581" s="23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3"/>
      <c r="L582" s="33"/>
      <c r="M582" s="33"/>
      <c r="N582" s="33"/>
      <c r="O582" s="33"/>
      <c r="P582" s="33"/>
      <c r="Q582" s="33"/>
      <c r="R582" s="33"/>
      <c r="S582" s="23"/>
      <c r="T582" s="23"/>
      <c r="U582" s="23"/>
      <c r="V582" s="23"/>
      <c r="W582" s="23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3"/>
      <c r="L583" s="33"/>
      <c r="M583" s="33"/>
      <c r="N583" s="33"/>
      <c r="O583" s="33"/>
      <c r="P583" s="33"/>
      <c r="Q583" s="33"/>
      <c r="R583" s="33"/>
      <c r="S583" s="23"/>
      <c r="T583" s="23"/>
      <c r="U583" s="23"/>
      <c r="V583" s="23"/>
      <c r="W583" s="23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3"/>
      <c r="L584" s="33"/>
      <c r="M584" s="33"/>
      <c r="N584" s="33"/>
      <c r="O584" s="33"/>
      <c r="P584" s="33"/>
      <c r="Q584" s="33"/>
      <c r="R584" s="33"/>
      <c r="S584" s="23"/>
      <c r="T584" s="23"/>
      <c r="U584" s="23"/>
      <c r="V584" s="23"/>
      <c r="W584" s="23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3"/>
      <c r="L585" s="33"/>
      <c r="M585" s="33"/>
      <c r="N585" s="33"/>
      <c r="O585" s="33"/>
      <c r="P585" s="33"/>
      <c r="Q585" s="33"/>
      <c r="R585" s="33"/>
      <c r="S585" s="23"/>
      <c r="T585" s="23"/>
      <c r="U585" s="23"/>
      <c r="V585" s="23"/>
      <c r="W585" s="23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3"/>
      <c r="L586" s="33"/>
      <c r="M586" s="33"/>
      <c r="N586" s="33"/>
      <c r="O586" s="33"/>
      <c r="P586" s="33"/>
      <c r="Q586" s="33"/>
      <c r="R586" s="33"/>
      <c r="S586" s="23"/>
      <c r="T586" s="23"/>
      <c r="U586" s="23"/>
      <c r="V586" s="23"/>
      <c r="W586" s="23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3"/>
      <c r="L587" s="33"/>
      <c r="M587" s="33"/>
      <c r="N587" s="33"/>
      <c r="O587" s="33"/>
      <c r="P587" s="33"/>
      <c r="Q587" s="33"/>
      <c r="R587" s="33"/>
      <c r="S587" s="23"/>
      <c r="T587" s="23"/>
      <c r="U587" s="23"/>
      <c r="V587" s="23"/>
      <c r="W587" s="23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3"/>
      <c r="L588" s="33"/>
      <c r="M588" s="33"/>
      <c r="N588" s="33"/>
      <c r="O588" s="33"/>
      <c r="P588" s="33"/>
      <c r="Q588" s="33"/>
      <c r="R588" s="33"/>
      <c r="S588" s="23"/>
      <c r="T588" s="23"/>
      <c r="U588" s="23"/>
      <c r="V588" s="23"/>
      <c r="W588" s="23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3"/>
      <c r="L589" s="33"/>
      <c r="M589" s="33"/>
      <c r="N589" s="33"/>
      <c r="O589" s="33"/>
      <c r="P589" s="33"/>
      <c r="Q589" s="33"/>
      <c r="R589" s="33"/>
      <c r="S589" s="23"/>
      <c r="T589" s="23"/>
      <c r="U589" s="23"/>
      <c r="V589" s="23"/>
      <c r="W589" s="23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3"/>
      <c r="L590" s="33"/>
      <c r="M590" s="33"/>
      <c r="N590" s="33"/>
      <c r="O590" s="33"/>
      <c r="P590" s="33"/>
      <c r="Q590" s="33"/>
      <c r="R590" s="33"/>
      <c r="S590" s="23"/>
      <c r="T590" s="23"/>
      <c r="U590" s="23"/>
      <c r="V590" s="23"/>
      <c r="W590" s="23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3"/>
      <c r="L591" s="33"/>
      <c r="M591" s="33"/>
      <c r="N591" s="33"/>
      <c r="O591" s="33"/>
      <c r="P591" s="33"/>
      <c r="Q591" s="33"/>
      <c r="R591" s="33"/>
      <c r="S591" s="23"/>
      <c r="T591" s="23"/>
      <c r="U591" s="23"/>
      <c r="V591" s="23"/>
      <c r="W591" s="23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3"/>
      <c r="L592" s="33"/>
      <c r="M592" s="33"/>
      <c r="N592" s="33"/>
      <c r="O592" s="33"/>
      <c r="P592" s="33"/>
      <c r="Q592" s="33"/>
      <c r="R592" s="33"/>
      <c r="S592" s="23"/>
      <c r="T592" s="23"/>
      <c r="U592" s="23"/>
      <c r="V592" s="23"/>
      <c r="W592" s="23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3"/>
      <c r="L593" s="33"/>
      <c r="M593" s="33"/>
      <c r="N593" s="33"/>
      <c r="O593" s="33"/>
      <c r="P593" s="33"/>
      <c r="Q593" s="33"/>
      <c r="R593" s="33"/>
      <c r="S593" s="23"/>
      <c r="T593" s="23"/>
      <c r="U593" s="23"/>
      <c r="V593" s="23"/>
      <c r="W593" s="23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3"/>
      <c r="L594" s="33"/>
      <c r="M594" s="33"/>
      <c r="N594" s="33"/>
      <c r="O594" s="33"/>
      <c r="P594" s="33"/>
      <c r="Q594" s="33"/>
      <c r="R594" s="33"/>
      <c r="S594" s="23"/>
      <c r="T594" s="23"/>
      <c r="U594" s="23"/>
      <c r="V594" s="23"/>
      <c r="W594" s="23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3"/>
      <c r="L595" s="33"/>
      <c r="M595" s="33"/>
      <c r="N595" s="33"/>
      <c r="O595" s="33"/>
      <c r="P595" s="33"/>
      <c r="Q595" s="33"/>
      <c r="R595" s="33"/>
      <c r="S595" s="23"/>
      <c r="T595" s="23"/>
      <c r="U595" s="23"/>
      <c r="V595" s="23"/>
      <c r="W595" s="23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3"/>
      <c r="L596" s="33"/>
      <c r="M596" s="33"/>
      <c r="N596" s="33"/>
      <c r="O596" s="33"/>
      <c r="P596" s="33"/>
      <c r="Q596" s="33"/>
      <c r="R596" s="33"/>
      <c r="S596" s="23"/>
      <c r="T596" s="23"/>
      <c r="U596" s="23"/>
      <c r="V596" s="23"/>
      <c r="W596" s="23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3"/>
      <c r="L597" s="33"/>
      <c r="M597" s="33"/>
      <c r="N597" s="33"/>
      <c r="O597" s="33"/>
      <c r="P597" s="33"/>
      <c r="Q597" s="33"/>
      <c r="R597" s="33"/>
      <c r="S597" s="23"/>
      <c r="T597" s="23"/>
      <c r="U597" s="23"/>
      <c r="V597" s="23"/>
      <c r="W597" s="23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3"/>
      <c r="L598" s="33"/>
      <c r="M598" s="33"/>
      <c r="N598" s="33"/>
      <c r="O598" s="33"/>
      <c r="P598" s="33"/>
      <c r="Q598" s="33"/>
      <c r="R598" s="33"/>
      <c r="S598" s="23"/>
      <c r="T598" s="23"/>
      <c r="U598" s="23"/>
      <c r="V598" s="23"/>
      <c r="W598" s="23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3"/>
      <c r="L599" s="33"/>
      <c r="M599" s="33"/>
      <c r="N599" s="33"/>
      <c r="O599" s="33"/>
      <c r="P599" s="33"/>
      <c r="Q599" s="33"/>
      <c r="R599" s="33"/>
      <c r="S599" s="23"/>
      <c r="T599" s="23"/>
      <c r="U599" s="23"/>
      <c r="V599" s="23"/>
      <c r="W599" s="23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3"/>
      <c r="L600" s="33"/>
      <c r="M600" s="33"/>
      <c r="N600" s="33"/>
      <c r="O600" s="33"/>
      <c r="P600" s="33"/>
      <c r="Q600" s="33"/>
      <c r="R600" s="33"/>
      <c r="S600" s="23"/>
      <c r="T600" s="23"/>
      <c r="U600" s="23"/>
      <c r="V600" s="23"/>
      <c r="W600" s="23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3"/>
      <c r="L601" s="33"/>
      <c r="M601" s="33"/>
      <c r="N601" s="33"/>
      <c r="O601" s="33"/>
      <c r="P601" s="33"/>
      <c r="Q601" s="33"/>
      <c r="R601" s="33"/>
      <c r="S601" s="23"/>
      <c r="T601" s="23"/>
      <c r="U601" s="23"/>
      <c r="V601" s="23"/>
      <c r="W601" s="23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3"/>
      <c r="L602" s="33"/>
      <c r="M602" s="33"/>
      <c r="N602" s="33"/>
      <c r="O602" s="33"/>
      <c r="P602" s="33"/>
      <c r="Q602" s="33"/>
      <c r="R602" s="33"/>
      <c r="S602" s="23"/>
      <c r="T602" s="23"/>
      <c r="U602" s="23"/>
      <c r="V602" s="23"/>
      <c r="W602" s="23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3"/>
      <c r="L603" s="33"/>
      <c r="M603" s="33"/>
      <c r="N603" s="33"/>
      <c r="O603" s="33"/>
      <c r="P603" s="33"/>
      <c r="Q603" s="33"/>
      <c r="R603" s="33"/>
      <c r="S603" s="23"/>
      <c r="T603" s="23"/>
      <c r="U603" s="23"/>
      <c r="V603" s="23"/>
      <c r="W603" s="23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3"/>
      <c r="L604" s="33"/>
      <c r="M604" s="33"/>
      <c r="N604" s="33"/>
      <c r="O604" s="33"/>
      <c r="P604" s="33"/>
      <c r="Q604" s="33"/>
      <c r="R604" s="33"/>
      <c r="S604" s="23"/>
      <c r="T604" s="23"/>
      <c r="U604" s="23"/>
      <c r="V604" s="23"/>
      <c r="W604" s="23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3"/>
      <c r="L605" s="33"/>
      <c r="M605" s="33"/>
      <c r="N605" s="33"/>
      <c r="O605" s="33"/>
      <c r="P605" s="33"/>
      <c r="Q605" s="33"/>
      <c r="R605" s="33"/>
      <c r="S605" s="23"/>
      <c r="T605" s="23"/>
      <c r="U605" s="23"/>
      <c r="V605" s="23"/>
      <c r="W605" s="23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3"/>
      <c r="L606" s="33"/>
      <c r="M606" s="33"/>
      <c r="N606" s="33"/>
      <c r="O606" s="33"/>
      <c r="P606" s="33"/>
      <c r="Q606" s="33"/>
      <c r="R606" s="33"/>
      <c r="S606" s="23"/>
      <c r="T606" s="23"/>
      <c r="U606" s="23"/>
      <c r="V606" s="23"/>
      <c r="W606" s="23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3"/>
      <c r="L607" s="33"/>
      <c r="M607" s="33"/>
      <c r="N607" s="33"/>
      <c r="O607" s="33"/>
      <c r="P607" s="33"/>
      <c r="Q607" s="33"/>
      <c r="R607" s="33"/>
      <c r="S607" s="23"/>
      <c r="T607" s="23"/>
      <c r="U607" s="23"/>
      <c r="V607" s="23"/>
      <c r="W607" s="23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3"/>
      <c r="L608" s="33"/>
      <c r="M608" s="33"/>
      <c r="N608" s="33"/>
      <c r="O608" s="33"/>
      <c r="P608" s="33"/>
      <c r="Q608" s="33"/>
      <c r="R608" s="33"/>
      <c r="S608" s="23"/>
      <c r="T608" s="23"/>
      <c r="U608" s="23"/>
      <c r="V608" s="23"/>
      <c r="W608" s="23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3"/>
      <c r="L609" s="33"/>
      <c r="M609" s="33"/>
      <c r="N609" s="33"/>
      <c r="O609" s="33"/>
      <c r="P609" s="33"/>
      <c r="Q609" s="33"/>
      <c r="R609" s="33"/>
      <c r="S609" s="23"/>
      <c r="T609" s="23"/>
      <c r="U609" s="23"/>
      <c r="V609" s="23"/>
      <c r="W609" s="23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3"/>
      <c r="L610" s="33"/>
      <c r="M610" s="33"/>
      <c r="N610" s="33"/>
      <c r="O610" s="33"/>
      <c r="P610" s="33"/>
      <c r="Q610" s="33"/>
      <c r="R610" s="33"/>
      <c r="S610" s="23"/>
      <c r="T610" s="23"/>
      <c r="U610" s="23"/>
      <c r="V610" s="23"/>
      <c r="W610" s="23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3"/>
      <c r="L611" s="33"/>
      <c r="M611" s="33"/>
      <c r="N611" s="33"/>
      <c r="O611" s="33"/>
      <c r="P611" s="33"/>
      <c r="Q611" s="33"/>
      <c r="R611" s="33"/>
      <c r="S611" s="23"/>
      <c r="T611" s="23"/>
      <c r="U611" s="23"/>
      <c r="V611" s="23"/>
      <c r="W611" s="23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3"/>
      <c r="L612" s="33"/>
      <c r="M612" s="33"/>
      <c r="N612" s="33"/>
      <c r="O612" s="33"/>
      <c r="P612" s="33"/>
      <c r="Q612" s="33"/>
      <c r="R612" s="33"/>
      <c r="S612" s="23"/>
      <c r="T612" s="23"/>
      <c r="U612" s="23"/>
      <c r="V612" s="23"/>
      <c r="W612" s="23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3"/>
      <c r="L613" s="33"/>
      <c r="M613" s="33"/>
      <c r="N613" s="33"/>
      <c r="O613" s="33"/>
      <c r="P613" s="33"/>
      <c r="Q613" s="33"/>
      <c r="R613" s="33"/>
      <c r="S613" s="23"/>
      <c r="T613" s="23"/>
      <c r="U613" s="23"/>
      <c r="V613" s="23"/>
      <c r="W613" s="23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3"/>
      <c r="L614" s="33"/>
      <c r="M614" s="33"/>
      <c r="N614" s="33"/>
      <c r="O614" s="33"/>
      <c r="P614" s="33"/>
      <c r="Q614" s="33"/>
      <c r="R614" s="33"/>
      <c r="S614" s="23"/>
      <c r="T614" s="23"/>
      <c r="U614" s="23"/>
      <c r="V614" s="23"/>
      <c r="W614" s="23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3"/>
      <c r="L615" s="33"/>
      <c r="M615" s="33"/>
      <c r="N615" s="33"/>
      <c r="O615" s="33"/>
      <c r="P615" s="33"/>
      <c r="Q615" s="33"/>
      <c r="R615" s="33"/>
      <c r="S615" s="23"/>
      <c r="T615" s="23"/>
      <c r="U615" s="23"/>
      <c r="V615" s="23"/>
      <c r="W615" s="23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3"/>
      <c r="L616" s="33"/>
      <c r="M616" s="33"/>
      <c r="N616" s="33"/>
      <c r="O616" s="33"/>
      <c r="P616" s="33"/>
      <c r="Q616" s="33"/>
      <c r="R616" s="33"/>
      <c r="S616" s="23"/>
      <c r="T616" s="23"/>
      <c r="U616" s="23"/>
      <c r="V616" s="23"/>
      <c r="W616" s="23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3"/>
      <c r="L617" s="33"/>
      <c r="M617" s="33"/>
      <c r="N617" s="33"/>
      <c r="O617" s="33"/>
      <c r="P617" s="33"/>
      <c r="Q617" s="33"/>
      <c r="R617" s="33"/>
      <c r="S617" s="23"/>
      <c r="T617" s="23"/>
      <c r="U617" s="23"/>
      <c r="V617" s="23"/>
      <c r="W617" s="23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3"/>
      <c r="L618" s="33"/>
      <c r="M618" s="33"/>
      <c r="N618" s="33"/>
      <c r="O618" s="33"/>
      <c r="P618" s="33"/>
      <c r="Q618" s="33"/>
      <c r="R618" s="33"/>
      <c r="S618" s="23"/>
      <c r="T618" s="23"/>
      <c r="U618" s="23"/>
      <c r="V618" s="23"/>
      <c r="W618" s="23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3"/>
      <c r="L619" s="33"/>
      <c r="M619" s="33"/>
      <c r="N619" s="33"/>
      <c r="O619" s="33"/>
      <c r="P619" s="33"/>
      <c r="Q619" s="33"/>
      <c r="R619" s="33"/>
      <c r="S619" s="23"/>
      <c r="T619" s="23"/>
      <c r="U619" s="23"/>
      <c r="V619" s="23"/>
      <c r="W619" s="23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3"/>
      <c r="L620" s="33"/>
      <c r="M620" s="33"/>
      <c r="N620" s="33"/>
      <c r="O620" s="33"/>
      <c r="P620" s="33"/>
      <c r="Q620" s="33"/>
      <c r="R620" s="33"/>
      <c r="S620" s="23"/>
      <c r="T620" s="23"/>
      <c r="U620" s="23"/>
      <c r="V620" s="23"/>
      <c r="W620" s="23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3"/>
      <c r="L621" s="33"/>
      <c r="M621" s="33"/>
      <c r="N621" s="33"/>
      <c r="O621" s="33"/>
      <c r="P621" s="33"/>
      <c r="Q621" s="33"/>
      <c r="R621" s="33"/>
      <c r="S621" s="23"/>
      <c r="T621" s="23"/>
      <c r="U621" s="23"/>
      <c r="V621" s="23"/>
      <c r="W621" s="23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3"/>
      <c r="L622" s="33"/>
      <c r="M622" s="33"/>
      <c r="N622" s="33"/>
      <c r="O622" s="33"/>
      <c r="P622" s="33"/>
      <c r="Q622" s="33"/>
      <c r="R622" s="33"/>
      <c r="S622" s="23"/>
      <c r="T622" s="23"/>
      <c r="U622" s="23"/>
      <c r="V622" s="23"/>
      <c r="W622" s="23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3"/>
      <c r="L623" s="33"/>
      <c r="M623" s="33"/>
      <c r="N623" s="33"/>
      <c r="O623" s="33"/>
      <c r="P623" s="33"/>
      <c r="Q623" s="33"/>
      <c r="R623" s="33"/>
      <c r="S623" s="23"/>
      <c r="T623" s="23"/>
      <c r="U623" s="23"/>
      <c r="V623" s="23"/>
      <c r="W623" s="23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3"/>
      <c r="L624" s="33"/>
      <c r="M624" s="33"/>
      <c r="N624" s="33"/>
      <c r="O624" s="33"/>
      <c r="P624" s="33"/>
      <c r="Q624" s="33"/>
      <c r="R624" s="33"/>
      <c r="S624" s="23"/>
      <c r="T624" s="23"/>
      <c r="U624" s="23"/>
      <c r="V624" s="23"/>
      <c r="W624" s="23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3"/>
      <c r="L625" s="33"/>
      <c r="M625" s="33"/>
      <c r="N625" s="33"/>
      <c r="O625" s="33"/>
      <c r="P625" s="33"/>
      <c r="Q625" s="33"/>
      <c r="R625" s="33"/>
      <c r="S625" s="23"/>
      <c r="T625" s="23"/>
      <c r="U625" s="23"/>
      <c r="V625" s="23"/>
      <c r="W625" s="23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3"/>
      <c r="L626" s="33"/>
      <c r="M626" s="33"/>
      <c r="N626" s="33"/>
      <c r="O626" s="33"/>
      <c r="P626" s="33"/>
      <c r="Q626" s="33"/>
      <c r="R626" s="33"/>
      <c r="S626" s="23"/>
      <c r="T626" s="23"/>
      <c r="U626" s="23"/>
      <c r="V626" s="23"/>
      <c r="W626" s="23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3"/>
      <c r="L627" s="33"/>
      <c r="M627" s="33"/>
      <c r="N627" s="33"/>
      <c r="O627" s="33"/>
      <c r="P627" s="33"/>
      <c r="Q627" s="33"/>
      <c r="R627" s="33"/>
      <c r="S627" s="23"/>
      <c r="T627" s="23"/>
      <c r="U627" s="23"/>
      <c r="V627" s="23"/>
      <c r="W627" s="23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3"/>
      <c r="L628" s="33"/>
      <c r="M628" s="33"/>
      <c r="N628" s="33"/>
      <c r="O628" s="33"/>
      <c r="P628" s="33"/>
      <c r="Q628" s="33"/>
      <c r="R628" s="33"/>
      <c r="S628" s="23"/>
      <c r="T628" s="23"/>
      <c r="U628" s="23"/>
      <c r="V628" s="23"/>
      <c r="W628" s="23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3"/>
      <c r="L629" s="33"/>
      <c r="M629" s="33"/>
      <c r="N629" s="33"/>
      <c r="O629" s="33"/>
      <c r="P629" s="33"/>
      <c r="Q629" s="33"/>
      <c r="R629" s="33"/>
      <c r="S629" s="23"/>
      <c r="T629" s="23"/>
      <c r="U629" s="23"/>
      <c r="V629" s="23"/>
      <c r="W629" s="23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3"/>
      <c r="L630" s="33"/>
      <c r="M630" s="33"/>
      <c r="N630" s="33"/>
      <c r="O630" s="33"/>
      <c r="P630" s="33"/>
      <c r="Q630" s="33"/>
      <c r="R630" s="33"/>
      <c r="S630" s="23"/>
      <c r="T630" s="23"/>
      <c r="U630" s="23"/>
      <c r="V630" s="23"/>
      <c r="W630" s="23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3"/>
      <c r="L631" s="33"/>
      <c r="M631" s="33"/>
      <c r="N631" s="33"/>
      <c r="O631" s="33"/>
      <c r="P631" s="33"/>
      <c r="Q631" s="33"/>
      <c r="R631" s="33"/>
      <c r="S631" s="23"/>
      <c r="T631" s="23"/>
      <c r="U631" s="23"/>
      <c r="V631" s="23"/>
      <c r="W631" s="23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3"/>
      <c r="L632" s="33"/>
      <c r="M632" s="33"/>
      <c r="N632" s="33"/>
      <c r="O632" s="33"/>
      <c r="P632" s="33"/>
      <c r="Q632" s="33"/>
      <c r="R632" s="33"/>
      <c r="S632" s="23"/>
      <c r="T632" s="23"/>
      <c r="U632" s="23"/>
      <c r="V632" s="23"/>
      <c r="W632" s="23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3"/>
      <c r="L633" s="33"/>
      <c r="M633" s="33"/>
      <c r="N633" s="33"/>
      <c r="O633" s="33"/>
      <c r="P633" s="33"/>
      <c r="Q633" s="33"/>
      <c r="R633" s="33"/>
      <c r="S633" s="23"/>
      <c r="T633" s="23"/>
      <c r="U633" s="23"/>
      <c r="V633" s="23"/>
      <c r="W633" s="23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3"/>
      <c r="L634" s="33"/>
      <c r="M634" s="33"/>
      <c r="N634" s="33"/>
      <c r="O634" s="33"/>
      <c r="P634" s="33"/>
      <c r="Q634" s="33"/>
      <c r="R634" s="33"/>
      <c r="S634" s="23"/>
      <c r="T634" s="23"/>
      <c r="U634" s="23"/>
      <c r="V634" s="23"/>
      <c r="W634" s="23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3"/>
      <c r="L635" s="33"/>
      <c r="M635" s="33"/>
      <c r="N635" s="33"/>
      <c r="O635" s="33"/>
      <c r="P635" s="33"/>
      <c r="Q635" s="33"/>
      <c r="R635" s="33"/>
      <c r="S635" s="23"/>
      <c r="T635" s="23"/>
      <c r="U635" s="23"/>
      <c r="V635" s="23"/>
      <c r="W635" s="23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3"/>
      <c r="L636" s="33"/>
      <c r="M636" s="33"/>
      <c r="N636" s="33"/>
      <c r="O636" s="33"/>
      <c r="P636" s="33"/>
      <c r="Q636" s="33"/>
      <c r="R636" s="33"/>
      <c r="S636" s="23"/>
      <c r="T636" s="23"/>
      <c r="U636" s="23"/>
      <c r="V636" s="23"/>
      <c r="W636" s="23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3"/>
      <c r="L637" s="33"/>
      <c r="M637" s="33"/>
      <c r="N637" s="33"/>
      <c r="O637" s="33"/>
      <c r="P637" s="33"/>
      <c r="Q637" s="33"/>
      <c r="R637" s="33"/>
      <c r="S637" s="23"/>
      <c r="T637" s="23"/>
      <c r="U637" s="23"/>
      <c r="V637" s="23"/>
      <c r="W637" s="23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3"/>
      <c r="L638" s="33"/>
      <c r="M638" s="33"/>
      <c r="N638" s="33"/>
      <c r="O638" s="33"/>
      <c r="P638" s="33"/>
      <c r="Q638" s="33"/>
      <c r="R638" s="33"/>
      <c r="S638" s="23"/>
      <c r="T638" s="23"/>
      <c r="U638" s="23"/>
      <c r="V638" s="23"/>
      <c r="W638" s="23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3"/>
      <c r="L639" s="33"/>
      <c r="M639" s="33"/>
      <c r="N639" s="33"/>
      <c r="O639" s="33"/>
      <c r="P639" s="33"/>
      <c r="Q639" s="33"/>
      <c r="R639" s="33"/>
      <c r="S639" s="23"/>
      <c r="T639" s="23"/>
      <c r="U639" s="23"/>
      <c r="V639" s="23"/>
      <c r="W639" s="23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3"/>
      <c r="L640" s="33"/>
      <c r="M640" s="33"/>
      <c r="N640" s="33"/>
      <c r="O640" s="33"/>
      <c r="P640" s="33"/>
      <c r="Q640" s="33"/>
      <c r="R640" s="33"/>
      <c r="S640" s="23"/>
      <c r="T640" s="23"/>
      <c r="U640" s="23"/>
      <c r="V640" s="23"/>
      <c r="W640" s="23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3"/>
      <c r="L641" s="33"/>
      <c r="M641" s="33"/>
      <c r="N641" s="33"/>
      <c r="O641" s="33"/>
      <c r="P641" s="33"/>
      <c r="Q641" s="33"/>
      <c r="R641" s="33"/>
      <c r="S641" s="23"/>
      <c r="T641" s="23"/>
      <c r="U641" s="23"/>
      <c r="V641" s="23"/>
      <c r="W641" s="23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3"/>
      <c r="L642" s="33"/>
      <c r="M642" s="33"/>
      <c r="N642" s="33"/>
      <c r="O642" s="33"/>
      <c r="P642" s="33"/>
      <c r="Q642" s="33"/>
      <c r="R642" s="33"/>
      <c r="S642" s="23"/>
      <c r="T642" s="23"/>
      <c r="U642" s="23"/>
      <c r="V642" s="23"/>
      <c r="W642" s="23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3"/>
      <c r="L643" s="33"/>
      <c r="M643" s="33"/>
      <c r="N643" s="33"/>
      <c r="O643" s="33"/>
      <c r="P643" s="33"/>
      <c r="Q643" s="33"/>
      <c r="R643" s="33"/>
      <c r="S643" s="23"/>
      <c r="T643" s="23"/>
      <c r="U643" s="23"/>
      <c r="V643" s="23"/>
      <c r="W643" s="23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3"/>
      <c r="L644" s="33"/>
      <c r="M644" s="33"/>
      <c r="N644" s="33"/>
      <c r="O644" s="33"/>
      <c r="P644" s="33"/>
      <c r="Q644" s="33"/>
      <c r="R644" s="33"/>
      <c r="S644" s="23"/>
      <c r="T644" s="23"/>
      <c r="U644" s="23"/>
      <c r="V644" s="23"/>
      <c r="W644" s="23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3"/>
      <c r="L645" s="33"/>
      <c r="M645" s="33"/>
      <c r="N645" s="33"/>
      <c r="O645" s="33"/>
      <c r="P645" s="33"/>
      <c r="Q645" s="33"/>
      <c r="R645" s="33"/>
      <c r="S645" s="23"/>
      <c r="T645" s="23"/>
      <c r="U645" s="23"/>
      <c r="V645" s="23"/>
      <c r="W645" s="23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3"/>
      <c r="L646" s="33"/>
      <c r="M646" s="33"/>
      <c r="N646" s="33"/>
      <c r="O646" s="33"/>
      <c r="P646" s="33"/>
      <c r="Q646" s="33"/>
      <c r="R646" s="33"/>
      <c r="S646" s="23"/>
      <c r="T646" s="23"/>
      <c r="U646" s="23"/>
      <c r="V646" s="23"/>
      <c r="W646" s="23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3"/>
      <c r="L647" s="33"/>
      <c r="M647" s="33"/>
      <c r="N647" s="33"/>
      <c r="O647" s="33"/>
      <c r="P647" s="33"/>
      <c r="Q647" s="33"/>
      <c r="R647" s="33"/>
      <c r="S647" s="23"/>
      <c r="T647" s="23"/>
      <c r="U647" s="23"/>
      <c r="V647" s="23"/>
      <c r="W647" s="23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3"/>
      <c r="L648" s="33"/>
      <c r="M648" s="33"/>
      <c r="N648" s="33"/>
      <c r="O648" s="33"/>
      <c r="P648" s="33"/>
      <c r="Q648" s="33"/>
      <c r="R648" s="33"/>
      <c r="S648" s="23"/>
      <c r="T648" s="23"/>
      <c r="U648" s="23"/>
      <c r="V648" s="23"/>
      <c r="W648" s="23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3"/>
      <c r="L649" s="33"/>
      <c r="M649" s="33"/>
      <c r="N649" s="33"/>
      <c r="O649" s="33"/>
      <c r="P649" s="33"/>
      <c r="Q649" s="33"/>
      <c r="R649" s="33"/>
      <c r="S649" s="23"/>
      <c r="T649" s="23"/>
      <c r="U649" s="23"/>
      <c r="V649" s="23"/>
      <c r="W649" s="23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3"/>
      <c r="L650" s="33"/>
      <c r="M650" s="33"/>
      <c r="N650" s="33"/>
      <c r="O650" s="33"/>
      <c r="P650" s="33"/>
      <c r="Q650" s="33"/>
      <c r="R650" s="33"/>
      <c r="S650" s="23"/>
      <c r="T650" s="23"/>
      <c r="U650" s="23"/>
      <c r="V650" s="23"/>
      <c r="W650" s="23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3"/>
      <c r="L651" s="33"/>
      <c r="M651" s="33"/>
      <c r="N651" s="33"/>
      <c r="O651" s="33"/>
      <c r="P651" s="33"/>
      <c r="Q651" s="33"/>
      <c r="R651" s="33"/>
      <c r="S651" s="23"/>
      <c r="T651" s="23"/>
      <c r="U651" s="23"/>
      <c r="V651" s="23"/>
      <c r="W651" s="23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11" t="s">
        <v>488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74</v>
      </c>
      <c r="B2" s="4" t="s">
        <v>75</v>
      </c>
      <c r="C2" s="4" t="s">
        <v>76</v>
      </c>
      <c r="D2" s="4" t="s">
        <v>77</v>
      </c>
      <c r="E2" s="4" t="s">
        <v>78</v>
      </c>
      <c r="F2" s="4" t="s">
        <v>79</v>
      </c>
      <c r="G2" s="4" t="s">
        <v>80</v>
      </c>
      <c r="H2" s="4" t="s">
        <v>81</v>
      </c>
      <c r="I2" s="4" t="s">
        <v>82</v>
      </c>
      <c r="J2" s="4" t="s">
        <v>83</v>
      </c>
      <c r="K2" s="13" t="s">
        <v>84</v>
      </c>
      <c r="L2" s="13" t="s">
        <v>85</v>
      </c>
      <c r="M2" s="13" t="s">
        <v>86</v>
      </c>
      <c r="N2" s="13" t="s">
        <v>87</v>
      </c>
      <c r="O2" s="13" t="s">
        <v>88</v>
      </c>
      <c r="P2" s="13" t="s">
        <v>89</v>
      </c>
      <c r="Q2" s="13" t="s">
        <v>90</v>
      </c>
      <c r="R2" s="13" t="s">
        <v>91</v>
      </c>
    </row>
    <row r="3" ht="20.25" spans="1:18">
      <c r="A3" s="5" t="s">
        <v>489</v>
      </c>
      <c r="B3" s="5" t="s">
        <v>490</v>
      </c>
      <c r="C3" s="5">
        <v>3044.618</v>
      </c>
      <c r="D3" s="5">
        <v>3411.455</v>
      </c>
      <c r="E3" s="5">
        <v>1</v>
      </c>
      <c r="F3" s="6">
        <v>0</v>
      </c>
      <c r="G3" s="6">
        <v>0</v>
      </c>
      <c r="H3" s="6">
        <v>1</v>
      </c>
      <c r="I3" s="6">
        <v>0.279</v>
      </c>
      <c r="J3" s="6">
        <v>11.002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-10.515</v>
      </c>
      <c r="Q3" s="14">
        <v>0</v>
      </c>
      <c r="R3" s="14">
        <v>-1</v>
      </c>
    </row>
    <row r="4" ht="20.25" spans="1:18">
      <c r="A4" s="7" t="s">
        <v>491</v>
      </c>
      <c r="B4" s="7" t="s">
        <v>492</v>
      </c>
      <c r="C4" s="7">
        <v>105.646</v>
      </c>
      <c r="D4" s="7">
        <v>106.777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0.075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0.012</v>
      </c>
      <c r="Q4" s="14">
        <v>0</v>
      </c>
      <c r="R4" s="14">
        <v>0</v>
      </c>
    </row>
    <row r="5" ht="20.25" spans="1:18">
      <c r="A5" s="9" t="s">
        <v>493</v>
      </c>
      <c r="B5" s="9" t="s">
        <v>494</v>
      </c>
      <c r="C5" s="9">
        <v>678.7</v>
      </c>
      <c r="D5" s="9">
        <v>769.738</v>
      </c>
      <c r="E5" s="9">
        <v>0</v>
      </c>
      <c r="F5" s="9">
        <v>0</v>
      </c>
      <c r="G5" s="9">
        <v>0</v>
      </c>
      <c r="H5" s="9">
        <v>1</v>
      </c>
      <c r="I5" s="6">
        <v>2.131</v>
      </c>
      <c r="J5" s="6">
        <v>13.706</v>
      </c>
      <c r="K5" s="14">
        <v>2</v>
      </c>
      <c r="L5" s="14">
        <v>1</v>
      </c>
      <c r="M5" s="14">
        <v>1</v>
      </c>
      <c r="N5" s="14">
        <v>-1</v>
      </c>
      <c r="O5" s="14">
        <v>0</v>
      </c>
      <c r="P5" s="14">
        <v>-1.966</v>
      </c>
      <c r="Q5" s="14">
        <v>0</v>
      </c>
      <c r="R5" s="14">
        <v>0</v>
      </c>
    </row>
    <row r="6" ht="20.25" spans="1:18">
      <c r="A6" s="9" t="s">
        <v>495</v>
      </c>
      <c r="B6" s="9" t="s">
        <v>496</v>
      </c>
      <c r="C6" s="9">
        <v>7823.055</v>
      </c>
      <c r="D6" s="9">
        <v>8780.026</v>
      </c>
      <c r="E6" s="9">
        <v>0</v>
      </c>
      <c r="F6" s="9">
        <v>0</v>
      </c>
      <c r="G6" s="9">
        <v>0</v>
      </c>
      <c r="H6" s="9">
        <v>1</v>
      </c>
      <c r="I6" s="6">
        <v>0.992</v>
      </c>
      <c r="J6" s="6">
        <v>11.783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-15.058</v>
      </c>
      <c r="Q6" s="14">
        <v>0</v>
      </c>
      <c r="R6" s="14">
        <v>0</v>
      </c>
    </row>
    <row r="7" ht="20.25" spans="1:18">
      <c r="A7" s="9" t="s">
        <v>497</v>
      </c>
      <c r="B7" s="9" t="s">
        <v>498</v>
      </c>
      <c r="C7" s="9">
        <v>7557.782</v>
      </c>
      <c r="D7" s="9">
        <v>8158.495</v>
      </c>
      <c r="E7" s="9">
        <v>0</v>
      </c>
      <c r="F7" s="9">
        <v>0</v>
      </c>
      <c r="G7" s="9">
        <v>0</v>
      </c>
      <c r="H7" s="9">
        <v>1</v>
      </c>
      <c r="I7" s="6">
        <v>0.482</v>
      </c>
      <c r="J7" s="6">
        <v>7.809</v>
      </c>
      <c r="K7" s="14">
        <v>3</v>
      </c>
      <c r="L7" s="14">
        <v>1</v>
      </c>
      <c r="M7" s="14">
        <v>0</v>
      </c>
      <c r="N7" s="14">
        <v>0</v>
      </c>
      <c r="O7" s="14">
        <v>0</v>
      </c>
      <c r="P7" s="14">
        <v>-4.79</v>
      </c>
      <c r="Q7" s="14">
        <v>0</v>
      </c>
      <c r="R7" s="14">
        <v>0</v>
      </c>
    </row>
    <row r="8" ht="20.25" spans="1:18">
      <c r="A8" s="9" t="s">
        <v>499</v>
      </c>
      <c r="B8" s="9" t="s">
        <v>500</v>
      </c>
      <c r="C8" s="9">
        <v>5007.187</v>
      </c>
      <c r="D8" s="9">
        <v>5876.525</v>
      </c>
      <c r="E8" s="9">
        <v>0</v>
      </c>
      <c r="F8" s="9">
        <v>0</v>
      </c>
      <c r="G8" s="9">
        <v>0</v>
      </c>
      <c r="H8" s="9">
        <v>1</v>
      </c>
      <c r="I8" s="6">
        <v>4.041</v>
      </c>
      <c r="J8" s="6">
        <v>18.237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-19.097</v>
      </c>
      <c r="Q8" s="14">
        <v>0</v>
      </c>
      <c r="R8" s="14">
        <v>0</v>
      </c>
    </row>
    <row r="9" ht="20.25" spans="1:18">
      <c r="A9" s="9" t="s">
        <v>501</v>
      </c>
      <c r="B9" s="9" t="s">
        <v>502</v>
      </c>
      <c r="C9" s="9">
        <v>3496.745</v>
      </c>
      <c r="D9" s="9">
        <v>3968.685</v>
      </c>
      <c r="E9" s="9">
        <v>0</v>
      </c>
      <c r="F9" s="9">
        <v>0</v>
      </c>
      <c r="G9" s="9">
        <v>0</v>
      </c>
      <c r="H9" s="9">
        <v>1</v>
      </c>
      <c r="I9" s="6">
        <v>2.177</v>
      </c>
      <c r="J9" s="6">
        <v>13.81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-10.785</v>
      </c>
      <c r="Q9" s="14">
        <v>0</v>
      </c>
      <c r="R9" s="14">
        <v>0</v>
      </c>
    </row>
    <row r="10" ht="20.25" spans="1:18">
      <c r="A10" s="9" t="s">
        <v>503</v>
      </c>
      <c r="B10" s="9" t="s">
        <v>504</v>
      </c>
      <c r="C10" s="9">
        <v>2451.344</v>
      </c>
      <c r="D10" s="9">
        <v>2745.732</v>
      </c>
      <c r="E10" s="9">
        <v>0</v>
      </c>
      <c r="F10" s="9">
        <v>0</v>
      </c>
      <c r="G10" s="9">
        <v>0</v>
      </c>
      <c r="H10" s="9">
        <v>1</v>
      </c>
      <c r="I10" s="6">
        <v>1.126</v>
      </c>
      <c r="J10" s="6">
        <v>11.727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-5.071</v>
      </c>
      <c r="Q10" s="14">
        <v>0</v>
      </c>
      <c r="R10" s="14">
        <v>0</v>
      </c>
    </row>
    <row r="11" ht="20.25" spans="1:18">
      <c r="A11" s="9" t="s">
        <v>505</v>
      </c>
      <c r="B11" s="9" t="s">
        <v>506</v>
      </c>
      <c r="C11" s="9">
        <v>5113.601</v>
      </c>
      <c r="D11" s="9">
        <v>6225.071</v>
      </c>
      <c r="E11" s="9">
        <v>0</v>
      </c>
      <c r="F11" s="9">
        <v>0</v>
      </c>
      <c r="G11" s="9">
        <v>0</v>
      </c>
      <c r="H11" s="9">
        <v>1</v>
      </c>
      <c r="I11" s="6">
        <v>4.786</v>
      </c>
      <c r="J11" s="6">
        <v>21.786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-14.344</v>
      </c>
      <c r="Q11" s="14">
        <v>0</v>
      </c>
      <c r="R11" s="14">
        <v>0</v>
      </c>
    </row>
    <row r="12" ht="20.25" spans="1:18">
      <c r="A12" s="9" t="s">
        <v>507</v>
      </c>
      <c r="B12" s="9" t="s">
        <v>508</v>
      </c>
      <c r="C12" s="9">
        <v>31239.461</v>
      </c>
      <c r="D12" s="9">
        <v>43617.883</v>
      </c>
      <c r="E12" s="9">
        <v>0</v>
      </c>
      <c r="F12" s="9">
        <v>0</v>
      </c>
      <c r="G12" s="9">
        <v>0</v>
      </c>
      <c r="H12" s="9">
        <v>1</v>
      </c>
      <c r="I12" s="8">
        <v>11.219</v>
      </c>
      <c r="J12" s="8">
        <v>36.415</v>
      </c>
      <c r="K12" s="14">
        <v>3</v>
      </c>
      <c r="L12" s="14">
        <v>0</v>
      </c>
      <c r="M12" s="14">
        <v>-1</v>
      </c>
      <c r="N12" s="14">
        <v>1</v>
      </c>
      <c r="O12" s="14">
        <v>0</v>
      </c>
      <c r="P12" s="14">
        <v>-431.881</v>
      </c>
      <c r="Q12" s="14">
        <v>0</v>
      </c>
      <c r="R12" s="14">
        <v>0</v>
      </c>
    </row>
    <row r="13" ht="20.25" spans="1:18">
      <c r="A13" s="10" t="s">
        <v>509</v>
      </c>
      <c r="B13" s="10" t="s">
        <v>510</v>
      </c>
      <c r="C13" s="10">
        <v>173.596</v>
      </c>
      <c r="D13" s="10">
        <v>389.223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-0.242</v>
      </c>
      <c r="Q13" s="14">
        <v>0</v>
      </c>
      <c r="R13" s="14">
        <v>-1</v>
      </c>
    </row>
    <row r="14" ht="20.25" spans="1:18">
      <c r="A14" s="10" t="s">
        <v>511</v>
      </c>
      <c r="B14" s="10" t="s">
        <v>512</v>
      </c>
      <c r="C14" s="10">
        <v>2302.018</v>
      </c>
      <c r="D14" s="10">
        <v>2423.226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-1</v>
      </c>
      <c r="O14" s="14">
        <v>0</v>
      </c>
      <c r="P14" s="14">
        <v>-1.734</v>
      </c>
      <c r="Q14" s="14">
        <v>0</v>
      </c>
      <c r="R14" s="14">
        <v>-1</v>
      </c>
    </row>
    <row r="15" ht="20.25" spans="1:18">
      <c r="A15" s="10" t="s">
        <v>513</v>
      </c>
      <c r="B15" s="10" t="s">
        <v>514</v>
      </c>
      <c r="C15" s="10">
        <v>2669.442</v>
      </c>
      <c r="D15" s="10">
        <v>2835.339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-0.922</v>
      </c>
      <c r="Q15" s="14">
        <v>0</v>
      </c>
      <c r="R15" s="14">
        <v>-1</v>
      </c>
    </row>
    <row r="16" ht="20.25" spans="1:18">
      <c r="A16" s="10" t="s">
        <v>515</v>
      </c>
      <c r="B16" s="10" t="s">
        <v>516</v>
      </c>
      <c r="C16" s="10">
        <v>3617.525</v>
      </c>
      <c r="D16" s="10">
        <v>4073.235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-4.136</v>
      </c>
      <c r="Q16" s="14">
        <v>0</v>
      </c>
      <c r="R16" s="14">
        <v>0</v>
      </c>
    </row>
    <row r="17" ht="20.25" spans="1:18">
      <c r="A17" s="10" t="s">
        <v>517</v>
      </c>
      <c r="B17" s="10" t="s">
        <v>518</v>
      </c>
      <c r="C17" s="10">
        <v>2627.982</v>
      </c>
      <c r="D17" s="10">
        <v>3237.309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2</v>
      </c>
      <c r="L17" s="14">
        <v>0</v>
      </c>
      <c r="M17" s="14">
        <v>1</v>
      </c>
      <c r="N17" s="14">
        <v>-1</v>
      </c>
      <c r="O17" s="14">
        <v>0</v>
      </c>
      <c r="P17" s="14">
        <v>7.748</v>
      </c>
      <c r="Q17" s="14">
        <v>0</v>
      </c>
      <c r="R17" s="14">
        <v>0</v>
      </c>
    </row>
    <row r="18" ht="20.25" spans="1:18">
      <c r="A18" s="10" t="s">
        <v>519</v>
      </c>
      <c r="B18" s="10" t="s">
        <v>520</v>
      </c>
      <c r="C18" s="10">
        <v>2544.073</v>
      </c>
      <c r="D18" s="10">
        <v>3003.527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1</v>
      </c>
      <c r="O18" s="14">
        <v>0</v>
      </c>
      <c r="P18" s="14">
        <v>3.728</v>
      </c>
      <c r="Q18" s="14">
        <v>0</v>
      </c>
      <c r="R18" s="14">
        <v>0</v>
      </c>
    </row>
    <row r="19" ht="20.25" spans="1:18">
      <c r="A19" s="10" t="s">
        <v>521</v>
      </c>
      <c r="B19" s="10" t="s">
        <v>522</v>
      </c>
      <c r="C19" s="10">
        <v>967.581</v>
      </c>
      <c r="D19" s="10">
        <v>1188.864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3.163</v>
      </c>
      <c r="Q19" s="14">
        <v>0</v>
      </c>
      <c r="R19" s="14">
        <v>1</v>
      </c>
    </row>
    <row r="20" ht="20.25" spans="1:18">
      <c r="A20" s="6" t="s">
        <v>523</v>
      </c>
      <c r="B20" s="6" t="s">
        <v>524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14">
        <v>1</v>
      </c>
      <c r="L20" s="14">
        <v>1</v>
      </c>
      <c r="M20" s="14">
        <v>0</v>
      </c>
      <c r="N20" s="14">
        <v>0</v>
      </c>
      <c r="O20" s="14">
        <v>0</v>
      </c>
      <c r="P20" s="14">
        <v>-22.59</v>
      </c>
      <c r="Q20" s="14">
        <v>0</v>
      </c>
      <c r="R20" s="14">
        <v>-1</v>
      </c>
    </row>
    <row r="21" ht="20.25" spans="1:18">
      <c r="A21" s="6" t="s">
        <v>525</v>
      </c>
      <c r="B21" s="6" t="s">
        <v>526</v>
      </c>
      <c r="C21" s="6">
        <v>7747.874</v>
      </c>
      <c r="D21" s="6">
        <v>9046.344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13.209</v>
      </c>
      <c r="K21" s="14">
        <v>3</v>
      </c>
      <c r="L21" s="14">
        <v>2</v>
      </c>
      <c r="M21" s="14">
        <v>0</v>
      </c>
      <c r="N21" s="14">
        <v>-1</v>
      </c>
      <c r="O21" s="14">
        <v>0</v>
      </c>
      <c r="P21" s="14">
        <v>-19.161</v>
      </c>
      <c r="Q21" s="14">
        <v>0</v>
      </c>
      <c r="R21" s="14">
        <v>-1</v>
      </c>
    </row>
    <row r="22" ht="20.25" spans="1:18">
      <c r="A22" s="6" t="s">
        <v>527</v>
      </c>
      <c r="B22" s="6" t="s">
        <v>528</v>
      </c>
      <c r="C22" s="6">
        <v>18998.195</v>
      </c>
      <c r="D22" s="6">
        <v>20785.959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7.122</v>
      </c>
      <c r="K22" s="14">
        <v>3</v>
      </c>
      <c r="L22" s="14">
        <v>2</v>
      </c>
      <c r="M22" s="14">
        <v>0</v>
      </c>
      <c r="N22" s="14">
        <v>-1</v>
      </c>
      <c r="O22" s="14">
        <v>0</v>
      </c>
      <c r="P22" s="14">
        <v>-17.095</v>
      </c>
      <c r="Q22" s="14">
        <v>0</v>
      </c>
      <c r="R22" s="14">
        <v>0</v>
      </c>
    </row>
    <row r="23" ht="20.25" spans="1:18">
      <c r="A23" s="6" t="s">
        <v>529</v>
      </c>
      <c r="B23" s="6" t="s">
        <v>530</v>
      </c>
      <c r="C23" s="6">
        <v>2679.709</v>
      </c>
      <c r="D23" s="6">
        <v>3355.128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17.088</v>
      </c>
      <c r="K23" s="14">
        <v>2</v>
      </c>
      <c r="L23" s="14">
        <v>0</v>
      </c>
      <c r="M23" s="14">
        <v>0</v>
      </c>
      <c r="N23" s="14">
        <v>-1</v>
      </c>
      <c r="O23" s="14">
        <v>0</v>
      </c>
      <c r="P23" s="14">
        <v>-12.215</v>
      </c>
      <c r="Q23" s="14">
        <v>0</v>
      </c>
      <c r="R23" s="14">
        <v>0</v>
      </c>
    </row>
    <row r="24" ht="20.25" spans="1:18">
      <c r="A24" s="6" t="s">
        <v>531</v>
      </c>
      <c r="B24" s="6" t="s">
        <v>532</v>
      </c>
      <c r="C24" s="6">
        <v>711.65</v>
      </c>
      <c r="D24" s="6">
        <v>832.793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7.707</v>
      </c>
      <c r="K24" s="14">
        <v>4</v>
      </c>
      <c r="L24" s="14">
        <v>2</v>
      </c>
      <c r="M24" s="14">
        <v>0</v>
      </c>
      <c r="N24" s="14">
        <v>0</v>
      </c>
      <c r="O24" s="14">
        <v>0</v>
      </c>
      <c r="P24" s="14">
        <v>-0.272</v>
      </c>
      <c r="Q24" s="14">
        <v>0</v>
      </c>
      <c r="R24" s="14">
        <v>0</v>
      </c>
    </row>
    <row r="25" ht="20.25" spans="1:18">
      <c r="A25" s="6" t="s">
        <v>533</v>
      </c>
      <c r="B25" s="6" t="s">
        <v>534</v>
      </c>
      <c r="C25" s="6">
        <v>10578.84</v>
      </c>
      <c r="D25" s="6">
        <v>13082.704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8.09</v>
      </c>
      <c r="K25" s="14">
        <v>0</v>
      </c>
      <c r="L25" s="14">
        <v>1</v>
      </c>
      <c r="M25" s="14">
        <v>0</v>
      </c>
      <c r="N25" s="14">
        <v>-1</v>
      </c>
      <c r="O25" s="14">
        <v>0</v>
      </c>
      <c r="P25" s="14">
        <v>-43.813</v>
      </c>
      <c r="Q25" s="14">
        <v>0</v>
      </c>
      <c r="R25" s="14">
        <v>0</v>
      </c>
    </row>
    <row r="26" ht="20.25" spans="1:18">
      <c r="A26" s="6" t="s">
        <v>535</v>
      </c>
      <c r="B26" s="6" t="s">
        <v>536</v>
      </c>
      <c r="C26" s="6">
        <v>3187.563</v>
      </c>
      <c r="D26" s="6">
        <v>3731.201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12.765</v>
      </c>
      <c r="K26" s="14">
        <v>3</v>
      </c>
      <c r="L26" s="14">
        <v>0</v>
      </c>
      <c r="M26" s="14">
        <v>0</v>
      </c>
      <c r="N26" s="14">
        <v>0</v>
      </c>
      <c r="O26" s="14">
        <v>0</v>
      </c>
      <c r="P26" s="14">
        <v>0.161</v>
      </c>
      <c r="Q26" s="14">
        <v>0</v>
      </c>
      <c r="R26" s="14">
        <v>1</v>
      </c>
    </row>
    <row r="27" ht="20.25" spans="1:18">
      <c r="A27" s="6" t="s">
        <v>537</v>
      </c>
      <c r="B27" s="6" t="s">
        <v>538</v>
      </c>
      <c r="C27" s="6">
        <v>73111.164</v>
      </c>
      <c r="D27" s="6">
        <v>81615.586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6.388</v>
      </c>
      <c r="K27" s="14">
        <v>3</v>
      </c>
      <c r="L27" s="14">
        <v>2</v>
      </c>
      <c r="M27" s="14">
        <v>0</v>
      </c>
      <c r="N27" s="14">
        <v>-1</v>
      </c>
      <c r="O27" s="14">
        <v>0</v>
      </c>
      <c r="P27" s="14">
        <v>-90.583</v>
      </c>
      <c r="Q27" s="14">
        <v>0</v>
      </c>
      <c r="R27" s="14">
        <v>0</v>
      </c>
    </row>
    <row r="28" ht="20.25" spans="1:18">
      <c r="A28" s="6" t="s">
        <v>539</v>
      </c>
      <c r="B28" s="6" t="s">
        <v>540</v>
      </c>
      <c r="C28" s="6">
        <v>2718.456</v>
      </c>
      <c r="D28" s="6">
        <v>3345.515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6.743</v>
      </c>
      <c r="K28" s="14">
        <v>2</v>
      </c>
      <c r="L28" s="14">
        <v>0</v>
      </c>
      <c r="M28" s="14">
        <v>0</v>
      </c>
      <c r="N28" s="14">
        <v>0</v>
      </c>
      <c r="O28" s="14">
        <v>0</v>
      </c>
      <c r="P28" s="14">
        <v>-4.427</v>
      </c>
      <c r="Q28" s="14">
        <v>0</v>
      </c>
      <c r="R28" s="14">
        <v>0</v>
      </c>
    </row>
    <row r="29" ht="20.25" spans="1:18">
      <c r="A29" s="6" t="s">
        <v>541</v>
      </c>
      <c r="B29" s="6" t="s">
        <v>542</v>
      </c>
      <c r="C29" s="6">
        <v>116382.383</v>
      </c>
      <c r="D29" s="6">
        <v>130915.656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3.128</v>
      </c>
      <c r="K29" s="14">
        <v>3</v>
      </c>
      <c r="L29" s="14">
        <v>1</v>
      </c>
      <c r="M29" s="14">
        <v>0</v>
      </c>
      <c r="N29" s="14">
        <v>-1</v>
      </c>
      <c r="O29" s="14">
        <v>0</v>
      </c>
      <c r="P29" s="14">
        <v>-115.176</v>
      </c>
      <c r="Q29" s="14">
        <v>0</v>
      </c>
      <c r="R29" s="14">
        <v>0</v>
      </c>
    </row>
    <row r="30" ht="20.25" spans="1:18">
      <c r="A30" s="6" t="s">
        <v>543</v>
      </c>
      <c r="B30" s="6" t="s">
        <v>544</v>
      </c>
      <c r="C30" s="6">
        <v>16348.703</v>
      </c>
      <c r="D30" s="6">
        <v>17544.197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1.869</v>
      </c>
      <c r="K30" s="14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-12.307</v>
      </c>
      <c r="Q30" s="14">
        <v>0</v>
      </c>
      <c r="R30" s="14">
        <v>0</v>
      </c>
    </row>
    <row r="31" ht="20.25" spans="1:18">
      <c r="A31" s="6" t="s">
        <v>545</v>
      </c>
      <c r="B31" s="6" t="s">
        <v>546</v>
      </c>
      <c r="C31" s="6">
        <v>2927.6</v>
      </c>
      <c r="D31" s="6">
        <v>3282.378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9.194</v>
      </c>
      <c r="K31" s="14">
        <v>2</v>
      </c>
      <c r="L31" s="14">
        <v>2</v>
      </c>
      <c r="M31" s="14">
        <v>0</v>
      </c>
      <c r="N31" s="14">
        <v>-1</v>
      </c>
      <c r="O31" s="14">
        <v>0</v>
      </c>
      <c r="P31" s="14">
        <v>-11.868</v>
      </c>
      <c r="Q31" s="14">
        <v>0</v>
      </c>
      <c r="R31" s="14">
        <v>-1</v>
      </c>
    </row>
    <row r="32" ht="20.25" spans="1:18">
      <c r="A32" s="6" t="s">
        <v>547</v>
      </c>
      <c r="B32" s="6" t="s">
        <v>548</v>
      </c>
      <c r="C32" s="6">
        <v>13421.273</v>
      </c>
      <c r="D32" s="6">
        <v>16479.439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7.662</v>
      </c>
      <c r="K32" s="14">
        <v>1</v>
      </c>
      <c r="L32" s="14">
        <v>0</v>
      </c>
      <c r="M32" s="14">
        <v>0</v>
      </c>
      <c r="N32" s="14">
        <v>-1</v>
      </c>
      <c r="O32" s="14">
        <v>0</v>
      </c>
      <c r="P32" s="14">
        <v>-58.063</v>
      </c>
      <c r="Q32" s="14">
        <v>0</v>
      </c>
      <c r="R32" s="14">
        <v>0</v>
      </c>
    </row>
    <row r="33" ht="20.25" spans="1:18">
      <c r="A33" s="6" t="s">
        <v>549</v>
      </c>
      <c r="B33" s="6" t="s">
        <v>550</v>
      </c>
      <c r="C33" s="6">
        <v>241678.328</v>
      </c>
      <c r="D33" s="6">
        <v>287414.156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8.608</v>
      </c>
      <c r="K33" s="14">
        <v>2</v>
      </c>
      <c r="L33" s="14">
        <v>1</v>
      </c>
      <c r="M33" s="14">
        <v>0</v>
      </c>
      <c r="N33" s="14">
        <v>-1</v>
      </c>
      <c r="O33" s="14">
        <v>0</v>
      </c>
      <c r="P33" s="14">
        <v>-419.515</v>
      </c>
      <c r="Q33" s="14">
        <v>0</v>
      </c>
      <c r="R33" s="14">
        <v>0</v>
      </c>
    </row>
    <row r="34" ht="20.25" spans="1:18">
      <c r="A34" s="6" t="s">
        <v>551</v>
      </c>
      <c r="B34" s="6" t="s">
        <v>552</v>
      </c>
      <c r="C34" s="6">
        <v>5013.253</v>
      </c>
      <c r="D34" s="6">
        <v>5692.08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3.702</v>
      </c>
      <c r="K34" s="14">
        <v>0</v>
      </c>
      <c r="L34" s="14">
        <v>0</v>
      </c>
      <c r="M34" s="14">
        <v>0</v>
      </c>
      <c r="N34" s="14">
        <v>-1</v>
      </c>
      <c r="O34" s="14">
        <v>0</v>
      </c>
      <c r="P34" s="14">
        <v>-18.47</v>
      </c>
      <c r="Q34" s="14">
        <v>0</v>
      </c>
      <c r="R34" s="14">
        <v>0</v>
      </c>
    </row>
    <row r="35" ht="20.25" spans="1:18">
      <c r="A35" s="6" t="s">
        <v>553</v>
      </c>
      <c r="B35" s="6" t="s">
        <v>554</v>
      </c>
      <c r="C35" s="6">
        <v>12388.423</v>
      </c>
      <c r="D35" s="6">
        <v>13440.382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3.891</v>
      </c>
      <c r="K35" s="14">
        <v>3</v>
      </c>
      <c r="L35" s="14">
        <v>0</v>
      </c>
      <c r="M35" s="14">
        <v>0</v>
      </c>
      <c r="N35" s="14">
        <v>0</v>
      </c>
      <c r="O35" s="14">
        <v>0</v>
      </c>
      <c r="P35" s="14">
        <v>-3.741</v>
      </c>
      <c r="Q35" s="14">
        <v>0</v>
      </c>
      <c r="R35" s="14">
        <v>-1</v>
      </c>
    </row>
    <row r="36" ht="20.25" spans="1:18">
      <c r="A36" s="6" t="s">
        <v>555</v>
      </c>
      <c r="B36" s="6" t="s">
        <v>556</v>
      </c>
      <c r="C36" s="6">
        <v>3271.473</v>
      </c>
      <c r="D36" s="6">
        <v>3765.4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4.062</v>
      </c>
      <c r="K36" s="14">
        <v>0</v>
      </c>
      <c r="L36" s="14">
        <v>0</v>
      </c>
      <c r="M36" s="14">
        <v>0</v>
      </c>
      <c r="N36" s="14">
        <v>-1</v>
      </c>
      <c r="O36" s="14">
        <v>0</v>
      </c>
      <c r="P36" s="14">
        <v>-13.041</v>
      </c>
      <c r="Q36" s="14">
        <v>-1</v>
      </c>
      <c r="R36" s="14">
        <v>-1</v>
      </c>
    </row>
    <row r="37" ht="20.25" spans="1:18">
      <c r="A37" s="6" t="s">
        <v>557</v>
      </c>
      <c r="B37" s="6" t="s">
        <v>558</v>
      </c>
      <c r="C37" s="6">
        <v>21173.828</v>
      </c>
      <c r="D37" s="6">
        <v>23096.59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5.474</v>
      </c>
      <c r="K37" s="14">
        <v>4</v>
      </c>
      <c r="L37" s="14">
        <v>2</v>
      </c>
      <c r="M37" s="14">
        <v>0</v>
      </c>
      <c r="N37" s="14">
        <v>0</v>
      </c>
      <c r="O37" s="14">
        <v>0</v>
      </c>
      <c r="P37" s="14">
        <v>-43.581</v>
      </c>
      <c r="Q37" s="14">
        <v>0</v>
      </c>
      <c r="R37" s="14">
        <v>-1</v>
      </c>
    </row>
    <row r="38" ht="20.25" spans="1:18">
      <c r="A38" s="6" t="s">
        <v>559</v>
      </c>
      <c r="B38" s="6" t="s">
        <v>560</v>
      </c>
      <c r="C38" s="6">
        <v>3956.443</v>
      </c>
      <c r="D38" s="6">
        <v>4298.144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4.272</v>
      </c>
      <c r="K38" s="14">
        <v>4</v>
      </c>
      <c r="L38" s="14">
        <v>0</v>
      </c>
      <c r="M38" s="14">
        <v>0</v>
      </c>
      <c r="N38" s="14">
        <v>-1</v>
      </c>
      <c r="O38" s="14">
        <v>0</v>
      </c>
      <c r="P38" s="14">
        <v>-5.346</v>
      </c>
      <c r="Q38" s="14">
        <v>0</v>
      </c>
      <c r="R38" s="14">
        <v>0</v>
      </c>
    </row>
    <row r="39" ht="20.25" spans="1:18">
      <c r="A39" s="8" t="s">
        <v>561</v>
      </c>
      <c r="B39" s="8" t="s">
        <v>562</v>
      </c>
      <c r="C39" s="8">
        <v>3481.691</v>
      </c>
      <c r="D39" s="8">
        <v>3777.735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4.95</v>
      </c>
      <c r="K39" s="14">
        <v>3</v>
      </c>
      <c r="L39" s="14">
        <v>1</v>
      </c>
      <c r="M39" s="14">
        <v>0</v>
      </c>
      <c r="N39" s="14">
        <v>0</v>
      </c>
      <c r="O39" s="14">
        <v>0</v>
      </c>
      <c r="P39" s="14">
        <v>-1.449</v>
      </c>
      <c r="Q39" s="14">
        <v>0</v>
      </c>
      <c r="R39" s="14">
        <v>-1</v>
      </c>
    </row>
    <row r="40" ht="20.25" spans="1:18">
      <c r="A40" s="6" t="s">
        <v>563</v>
      </c>
      <c r="B40" s="6" t="s">
        <v>564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4">
        <v>0</v>
      </c>
      <c r="L40" s="14">
        <v>0</v>
      </c>
      <c r="M40" s="14">
        <v>0</v>
      </c>
      <c r="N40" s="14">
        <v>-1</v>
      </c>
      <c r="O40" s="14">
        <v>0</v>
      </c>
      <c r="P40" s="14">
        <v>-7.435</v>
      </c>
      <c r="Q40" s="14">
        <v>0</v>
      </c>
      <c r="R40" s="14">
        <v>0</v>
      </c>
    </row>
    <row r="41" ht="20.25" spans="1:18">
      <c r="A41" s="6" t="s">
        <v>565</v>
      </c>
      <c r="B41" s="6" t="s">
        <v>566</v>
      </c>
      <c r="C41" s="6">
        <v>6489.211</v>
      </c>
      <c r="D41" s="6">
        <v>7650.636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11.579</v>
      </c>
      <c r="K41" s="14">
        <v>2</v>
      </c>
      <c r="L41" s="14">
        <v>0</v>
      </c>
      <c r="M41" s="14">
        <v>0</v>
      </c>
      <c r="N41" s="14">
        <v>0</v>
      </c>
      <c r="O41" s="14">
        <v>0</v>
      </c>
      <c r="P41" s="14">
        <v>-8.965</v>
      </c>
      <c r="Q41" s="14">
        <v>0</v>
      </c>
      <c r="R41" s="14">
        <v>0</v>
      </c>
    </row>
    <row r="42" ht="20.25" spans="1:18">
      <c r="A42" s="6" t="s">
        <v>567</v>
      </c>
      <c r="B42" s="6" t="s">
        <v>568</v>
      </c>
      <c r="C42" s="6">
        <v>4031.733</v>
      </c>
      <c r="D42" s="6">
        <v>4577.347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8.598</v>
      </c>
      <c r="K42" s="14">
        <v>1</v>
      </c>
      <c r="L42" s="14">
        <v>0</v>
      </c>
      <c r="M42" s="14">
        <v>0</v>
      </c>
      <c r="N42" s="14">
        <v>0</v>
      </c>
      <c r="O42" s="14">
        <v>0</v>
      </c>
      <c r="P42" s="14">
        <v>-6.715</v>
      </c>
      <c r="Q42" s="14">
        <v>0</v>
      </c>
      <c r="R42" s="14">
        <v>0</v>
      </c>
    </row>
    <row r="43" ht="20.25" spans="1:18">
      <c r="A43" s="6" t="s">
        <v>569</v>
      </c>
      <c r="B43" s="6" t="s">
        <v>570</v>
      </c>
      <c r="C43" s="6">
        <v>1170.229</v>
      </c>
      <c r="D43" s="6">
        <v>1329.377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8.576</v>
      </c>
      <c r="K43" s="14">
        <v>3</v>
      </c>
      <c r="L43" s="14">
        <v>0</v>
      </c>
      <c r="M43" s="14">
        <v>0</v>
      </c>
      <c r="N43" s="14">
        <v>0</v>
      </c>
      <c r="O43" s="14">
        <v>0</v>
      </c>
      <c r="P43" s="14">
        <v>0.353</v>
      </c>
      <c r="Q43" s="14">
        <v>0</v>
      </c>
      <c r="R43" s="14">
        <v>0</v>
      </c>
    </row>
    <row r="44" ht="20.25" spans="1:18">
      <c r="A44" s="6" t="s">
        <v>571</v>
      </c>
      <c r="B44" s="6" t="s">
        <v>572</v>
      </c>
      <c r="C44" s="6">
        <v>1298.973</v>
      </c>
      <c r="D44" s="6">
        <v>1667.795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20.818</v>
      </c>
      <c r="K44" s="14">
        <v>3</v>
      </c>
      <c r="L44" s="14">
        <v>0</v>
      </c>
      <c r="M44" s="14">
        <v>0</v>
      </c>
      <c r="N44" s="14">
        <v>0</v>
      </c>
      <c r="O44" s="14">
        <v>0</v>
      </c>
      <c r="P44" s="14">
        <v>-6.283</v>
      </c>
      <c r="Q44" s="14">
        <v>0</v>
      </c>
      <c r="R44" s="14">
        <v>-1</v>
      </c>
    </row>
    <row r="45" ht="20.25" spans="1:18">
      <c r="A45" s="6" t="s">
        <v>573</v>
      </c>
      <c r="B45" s="6" t="s">
        <v>574</v>
      </c>
      <c r="C45" s="6">
        <v>790.014</v>
      </c>
      <c r="D45" s="6">
        <v>1215.442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30.882</v>
      </c>
      <c r="K45" s="14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-8.985</v>
      </c>
      <c r="Q45" s="14">
        <v>0</v>
      </c>
      <c r="R45" s="14">
        <v>-1</v>
      </c>
    </row>
    <row r="46" ht="20.25" spans="1:18">
      <c r="A46" s="6" t="s">
        <v>575</v>
      </c>
      <c r="B46" s="6" t="s">
        <v>576</v>
      </c>
      <c r="C46" s="6">
        <v>6937.636</v>
      </c>
      <c r="D46" s="6">
        <v>7615.214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5.636</v>
      </c>
      <c r="K46" s="14">
        <v>3</v>
      </c>
      <c r="L46" s="14">
        <v>0</v>
      </c>
      <c r="M46" s="14">
        <v>0</v>
      </c>
      <c r="N46" s="14">
        <v>0</v>
      </c>
      <c r="O46" s="14">
        <v>0</v>
      </c>
      <c r="P46" s="14">
        <v>-6.884</v>
      </c>
      <c r="Q46" s="14">
        <v>0</v>
      </c>
      <c r="R46" s="14">
        <v>-1</v>
      </c>
    </row>
    <row r="47" ht="20.25" spans="1:18">
      <c r="A47" s="6" t="s">
        <v>577</v>
      </c>
      <c r="B47" s="6" t="s">
        <v>578</v>
      </c>
      <c r="C47" s="6">
        <v>724.78</v>
      </c>
      <c r="D47" s="6">
        <v>826.738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11.774</v>
      </c>
      <c r="K47" s="14">
        <v>3</v>
      </c>
      <c r="L47" s="14">
        <v>0</v>
      </c>
      <c r="M47" s="14">
        <v>0</v>
      </c>
      <c r="N47" s="14">
        <v>0</v>
      </c>
      <c r="O47" s="14">
        <v>0</v>
      </c>
      <c r="P47" s="14">
        <v>-1.254</v>
      </c>
      <c r="Q47" s="14">
        <v>0</v>
      </c>
      <c r="R47" s="14">
        <v>-1</v>
      </c>
    </row>
    <row r="48" ht="20.25" spans="1:18">
      <c r="A48" s="6" t="s">
        <v>579</v>
      </c>
      <c r="B48" s="6" t="s">
        <v>580</v>
      </c>
      <c r="C48" s="6">
        <v>13381.727</v>
      </c>
      <c r="D48" s="6">
        <v>14679.545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4.926</v>
      </c>
      <c r="K48" s="14">
        <v>2</v>
      </c>
      <c r="L48" s="14">
        <v>0</v>
      </c>
      <c r="M48" s="14">
        <v>0</v>
      </c>
      <c r="N48" s="14">
        <v>-1</v>
      </c>
      <c r="O48" s="14">
        <v>0</v>
      </c>
      <c r="P48" s="14">
        <v>-27.511</v>
      </c>
      <c r="Q48" s="14">
        <v>0</v>
      </c>
      <c r="R48" s="14">
        <v>0</v>
      </c>
    </row>
    <row r="49" ht="20.25" spans="1:18">
      <c r="A49" s="6" t="s">
        <v>581</v>
      </c>
      <c r="B49" s="6" t="s">
        <v>582</v>
      </c>
      <c r="C49" s="6">
        <v>2861.145</v>
      </c>
      <c r="D49" s="6">
        <v>3145.242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4.692</v>
      </c>
      <c r="K49" s="14">
        <v>2</v>
      </c>
      <c r="L49" s="14">
        <v>2</v>
      </c>
      <c r="M49" s="14">
        <v>0</v>
      </c>
      <c r="N49" s="14">
        <v>0</v>
      </c>
      <c r="O49" s="14">
        <v>0</v>
      </c>
      <c r="P49" s="14">
        <v>-1.139</v>
      </c>
      <c r="Q49" s="14">
        <v>0</v>
      </c>
      <c r="R49" s="14">
        <v>0</v>
      </c>
    </row>
    <row r="50" ht="20.25" spans="1:18">
      <c r="A50" s="6" t="s">
        <v>583</v>
      </c>
      <c r="B50" s="6" t="s">
        <v>584</v>
      </c>
      <c r="C50" s="6">
        <v>3937.137</v>
      </c>
      <c r="D50" s="6">
        <v>4518.99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1.176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-0.395</v>
      </c>
      <c r="Q50" s="14">
        <v>0</v>
      </c>
      <c r="R50" s="14">
        <v>-1</v>
      </c>
    </row>
    <row r="51" ht="20.25" spans="1:18">
      <c r="A51" s="6" t="s">
        <v>585</v>
      </c>
      <c r="B51" s="6" t="s">
        <v>586</v>
      </c>
      <c r="C51" s="6">
        <v>6857.8</v>
      </c>
      <c r="D51" s="6">
        <v>7310.816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3.71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-5.798</v>
      </c>
      <c r="Q51" s="14">
        <v>0</v>
      </c>
      <c r="R51" s="14">
        <v>-1</v>
      </c>
    </row>
    <row r="52" ht="20.25" spans="1:18">
      <c r="A52" s="6" t="s">
        <v>587</v>
      </c>
      <c r="B52" s="6" t="s">
        <v>588</v>
      </c>
      <c r="C52" s="6">
        <v>3567.566</v>
      </c>
      <c r="D52" s="6">
        <v>3736.244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1.421</v>
      </c>
      <c r="K52" s="14">
        <v>2</v>
      </c>
      <c r="L52" s="14">
        <v>1</v>
      </c>
      <c r="M52" s="14">
        <v>0</v>
      </c>
      <c r="N52" s="14">
        <v>0</v>
      </c>
      <c r="O52" s="14">
        <v>0</v>
      </c>
      <c r="P52" s="14">
        <v>1.033</v>
      </c>
      <c r="Q52" s="14">
        <v>0</v>
      </c>
      <c r="R52" s="14">
        <v>0</v>
      </c>
    </row>
    <row r="53" ht="20.25" spans="1:18">
      <c r="A53" s="6" t="s">
        <v>589</v>
      </c>
      <c r="B53" s="6" t="s">
        <v>590</v>
      </c>
      <c r="C53" s="6">
        <v>4708.782</v>
      </c>
      <c r="D53" s="6">
        <v>5251.036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6.959</v>
      </c>
      <c r="K53" s="14">
        <v>2</v>
      </c>
      <c r="L53" s="14">
        <v>1</v>
      </c>
      <c r="M53" s="14">
        <v>0</v>
      </c>
      <c r="N53" s="14">
        <v>0</v>
      </c>
      <c r="O53" s="14">
        <v>0</v>
      </c>
      <c r="P53" s="14">
        <v>-14.912</v>
      </c>
      <c r="Q53" s="14">
        <v>0</v>
      </c>
      <c r="R53" s="14">
        <v>0</v>
      </c>
    </row>
    <row r="54" ht="20.25" spans="1:18">
      <c r="A54" s="6" t="s">
        <v>591</v>
      </c>
      <c r="B54" s="6" t="s">
        <v>592</v>
      </c>
      <c r="C54" s="6">
        <v>7276.736</v>
      </c>
      <c r="D54" s="6">
        <v>8154.509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6.876</v>
      </c>
      <c r="K54" s="14">
        <v>4</v>
      </c>
      <c r="L54" s="14">
        <v>0</v>
      </c>
      <c r="M54" s="14">
        <v>0</v>
      </c>
      <c r="N54" s="14">
        <v>-1</v>
      </c>
      <c r="O54" s="14">
        <v>0</v>
      </c>
      <c r="P54" s="14">
        <v>-17.813</v>
      </c>
      <c r="Q54" s="14">
        <v>0</v>
      </c>
      <c r="R54" s="14">
        <v>0</v>
      </c>
    </row>
    <row r="55" ht="20.25" spans="1:18">
      <c r="A55" s="6" t="s">
        <v>593</v>
      </c>
      <c r="B55" s="6" t="s">
        <v>594</v>
      </c>
      <c r="C55" s="6">
        <v>12606.249</v>
      </c>
      <c r="D55" s="6">
        <v>14002.916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7.68</v>
      </c>
      <c r="K55" s="14">
        <v>3</v>
      </c>
      <c r="L55" s="14">
        <v>0</v>
      </c>
      <c r="M55" s="14">
        <v>1</v>
      </c>
      <c r="N55" s="14">
        <v>-1</v>
      </c>
      <c r="O55" s="14">
        <v>0</v>
      </c>
      <c r="P55" s="14">
        <v>-22.113</v>
      </c>
      <c r="Q55" s="14">
        <v>0</v>
      </c>
      <c r="R55" s="14">
        <v>0</v>
      </c>
    </row>
    <row r="56" ht="20.25" spans="1:18">
      <c r="A56" s="6" t="s">
        <v>595</v>
      </c>
      <c r="B56" s="6" t="s">
        <v>596</v>
      </c>
      <c r="C56" s="6">
        <v>9838.3</v>
      </c>
      <c r="D56" s="6">
        <v>11110.585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8.01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14">
        <v>-11.416</v>
      </c>
      <c r="Q56" s="14">
        <v>0</v>
      </c>
      <c r="R56" s="14">
        <v>0</v>
      </c>
    </row>
    <row r="57" ht="20.25" spans="1:18">
      <c r="A57" s="6" t="s">
        <v>597</v>
      </c>
      <c r="B57" s="6" t="s">
        <v>598</v>
      </c>
      <c r="C57" s="6">
        <v>18528.838</v>
      </c>
      <c r="D57" s="6">
        <v>20125.969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6.444</v>
      </c>
      <c r="K57" s="14">
        <v>2</v>
      </c>
      <c r="L57" s="14">
        <v>0</v>
      </c>
      <c r="M57" s="14">
        <v>1</v>
      </c>
      <c r="N57" s="14">
        <v>-1</v>
      </c>
      <c r="O57" s="14">
        <v>0</v>
      </c>
      <c r="P57" s="14">
        <v>-10.449</v>
      </c>
      <c r="Q57" s="14">
        <v>0</v>
      </c>
      <c r="R57" s="14">
        <v>0</v>
      </c>
    </row>
    <row r="58" ht="20.25" spans="1:18">
      <c r="A58" s="6" t="s">
        <v>599</v>
      </c>
      <c r="B58" s="6" t="s">
        <v>600</v>
      </c>
      <c r="C58" s="6">
        <v>960.709</v>
      </c>
      <c r="D58" s="6">
        <v>1272.167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13.915</v>
      </c>
      <c r="K58" s="14">
        <v>2</v>
      </c>
      <c r="L58" s="14">
        <v>0</v>
      </c>
      <c r="M58" s="14">
        <v>0</v>
      </c>
      <c r="N58" s="14">
        <v>0</v>
      </c>
      <c r="O58" s="14">
        <v>0</v>
      </c>
      <c r="P58" s="14">
        <v>-10.726</v>
      </c>
      <c r="Q58" s="14">
        <v>0</v>
      </c>
      <c r="R58" s="14">
        <v>0</v>
      </c>
    </row>
    <row r="59" ht="20.25" spans="1:18">
      <c r="A59" s="6" t="s">
        <v>601</v>
      </c>
      <c r="B59" s="6" t="s">
        <v>602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603</v>
      </c>
      <c r="B60" s="6" t="s">
        <v>604</v>
      </c>
      <c r="C60" s="6">
        <v>2160.735</v>
      </c>
      <c r="D60" s="6">
        <v>2548.465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10.343</v>
      </c>
      <c r="K60" s="14">
        <v>3</v>
      </c>
      <c r="L60" s="14">
        <v>0</v>
      </c>
      <c r="M60" s="14">
        <v>0</v>
      </c>
      <c r="N60" s="14">
        <v>0</v>
      </c>
      <c r="O60" s="14">
        <v>0</v>
      </c>
      <c r="P60" s="14">
        <v>-2.391</v>
      </c>
      <c r="Q60" s="14">
        <v>0</v>
      </c>
      <c r="R60" s="14">
        <v>0</v>
      </c>
    </row>
    <row r="61" ht="20.25" spans="1:18">
      <c r="A61" s="6" t="s">
        <v>605</v>
      </c>
      <c r="B61" s="6" t="s">
        <v>606</v>
      </c>
      <c r="C61" s="6">
        <v>8992.099</v>
      </c>
      <c r="D61" s="6">
        <v>9713.537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5.147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-3.104</v>
      </c>
      <c r="Q61" s="14">
        <v>0</v>
      </c>
      <c r="R61" s="14">
        <v>0</v>
      </c>
    </row>
    <row r="62" ht="20.25" spans="1:18">
      <c r="A62" s="6" t="s">
        <v>607</v>
      </c>
      <c r="B62" s="6" t="s">
        <v>608</v>
      </c>
      <c r="C62" s="6">
        <v>5632.123</v>
      </c>
      <c r="D62" s="6">
        <v>6678.874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12.19</v>
      </c>
      <c r="K62" s="14">
        <v>1</v>
      </c>
      <c r="L62" s="14">
        <v>1</v>
      </c>
      <c r="M62" s="14">
        <v>0</v>
      </c>
      <c r="N62" s="14">
        <v>-1</v>
      </c>
      <c r="O62" s="14">
        <v>0</v>
      </c>
      <c r="P62" s="14">
        <v>-8.178</v>
      </c>
      <c r="Q62" s="14">
        <v>0</v>
      </c>
      <c r="R62" s="14">
        <v>0</v>
      </c>
    </row>
    <row r="63" ht="20.25" spans="1:18">
      <c r="A63" s="6" t="s">
        <v>609</v>
      </c>
      <c r="B63" s="6" t="s">
        <v>610</v>
      </c>
      <c r="C63" s="6">
        <v>8008.226</v>
      </c>
      <c r="D63" s="6">
        <v>8502.105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0.913</v>
      </c>
      <c r="K63" s="14">
        <v>0</v>
      </c>
      <c r="L63" s="14">
        <v>0</v>
      </c>
      <c r="M63" s="14">
        <v>1</v>
      </c>
      <c r="N63" s="14">
        <v>0</v>
      </c>
      <c r="O63" s="14">
        <v>0</v>
      </c>
      <c r="P63" s="14">
        <v>-1.156</v>
      </c>
      <c r="Q63" s="14">
        <v>0</v>
      </c>
      <c r="R63" s="14">
        <v>0</v>
      </c>
    </row>
    <row r="64" ht="20.25" spans="1:18">
      <c r="A64" s="6" t="s">
        <v>611</v>
      </c>
      <c r="B64" s="6" t="s">
        <v>612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6" t="s">
        <v>613</v>
      </c>
      <c r="B65" s="6" t="s">
        <v>614</v>
      </c>
      <c r="C65" s="6">
        <v>5331.945</v>
      </c>
      <c r="D65" s="6">
        <v>6221.873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10.176</v>
      </c>
      <c r="K65" s="14">
        <v>1</v>
      </c>
      <c r="L65" s="14">
        <v>1</v>
      </c>
      <c r="M65" s="14">
        <v>0</v>
      </c>
      <c r="N65" s="14">
        <v>-1</v>
      </c>
      <c r="O65" s="14">
        <v>0</v>
      </c>
      <c r="P65" s="14">
        <v>-8.65</v>
      </c>
      <c r="Q65" s="14">
        <v>0</v>
      </c>
      <c r="R65" s="14">
        <v>0</v>
      </c>
    </row>
    <row r="66" ht="20.25" spans="1:18">
      <c r="A66" s="6" t="s">
        <v>615</v>
      </c>
      <c r="B66" s="6" t="s">
        <v>616</v>
      </c>
      <c r="C66" s="6">
        <v>5873.675</v>
      </c>
      <c r="D66" s="6">
        <v>7209.573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14.353</v>
      </c>
      <c r="K66" s="14">
        <v>3</v>
      </c>
      <c r="L66" s="14">
        <v>1</v>
      </c>
      <c r="M66" s="14">
        <v>0</v>
      </c>
      <c r="N66" s="14">
        <v>0</v>
      </c>
      <c r="O66" s="14">
        <v>0</v>
      </c>
      <c r="P66" s="14">
        <v>-13.691</v>
      </c>
      <c r="Q66" s="14">
        <v>0</v>
      </c>
      <c r="R66" s="14">
        <v>-1</v>
      </c>
    </row>
    <row r="67" ht="20.25" spans="1:18">
      <c r="A67" s="6" t="s">
        <v>617</v>
      </c>
      <c r="B67" s="6" t="s">
        <v>618</v>
      </c>
      <c r="C67" s="6">
        <v>2468.291</v>
      </c>
      <c r="D67" s="6">
        <v>2800.097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7.796</v>
      </c>
      <c r="K67" s="14">
        <v>4</v>
      </c>
      <c r="L67" s="14">
        <v>2</v>
      </c>
      <c r="M67" s="14">
        <v>0</v>
      </c>
      <c r="N67" s="14">
        <v>0</v>
      </c>
      <c r="O67" s="14">
        <v>0</v>
      </c>
      <c r="P67" s="14">
        <v>-2.942</v>
      </c>
      <c r="Q67" s="14">
        <v>0</v>
      </c>
      <c r="R67" s="14">
        <v>-1</v>
      </c>
    </row>
    <row r="68" ht="20.25" spans="1:18">
      <c r="A68" s="6" t="s">
        <v>619</v>
      </c>
      <c r="B68" s="6" t="s">
        <v>620</v>
      </c>
      <c r="C68" s="6">
        <v>5101.15</v>
      </c>
      <c r="D68" s="6">
        <v>5907.956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0.329</v>
      </c>
      <c r="K68" s="14">
        <v>1</v>
      </c>
      <c r="L68" s="14">
        <v>0</v>
      </c>
      <c r="M68" s="14">
        <v>0</v>
      </c>
      <c r="N68" s="14">
        <v>-1</v>
      </c>
      <c r="O68" s="14">
        <v>0</v>
      </c>
      <c r="P68" s="14">
        <v>-7.708</v>
      </c>
      <c r="Q68" s="14">
        <v>0</v>
      </c>
      <c r="R68" s="14">
        <v>0</v>
      </c>
    </row>
    <row r="69" ht="20.25" spans="1:18">
      <c r="A69" s="6" t="s">
        <v>621</v>
      </c>
      <c r="B69" s="6" t="s">
        <v>622</v>
      </c>
      <c r="C69" s="6">
        <v>1170.436</v>
      </c>
      <c r="D69" s="6">
        <v>1464.307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7.034</v>
      </c>
      <c r="K69" s="14">
        <v>2</v>
      </c>
      <c r="L69" s="14">
        <v>0</v>
      </c>
      <c r="M69" s="14">
        <v>0</v>
      </c>
      <c r="N69" s="14">
        <v>-1</v>
      </c>
      <c r="O69" s="14">
        <v>0</v>
      </c>
      <c r="P69" s="14">
        <v>-8.571</v>
      </c>
      <c r="Q69" s="14">
        <v>0</v>
      </c>
      <c r="R69" s="14">
        <v>0</v>
      </c>
    </row>
    <row r="70" ht="20.25" spans="1:18">
      <c r="A70" s="6" t="s">
        <v>623</v>
      </c>
      <c r="B70" s="6" t="s">
        <v>624</v>
      </c>
      <c r="C70" s="6">
        <v>5095.278</v>
      </c>
      <c r="D70" s="6">
        <v>5951.644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10.546</v>
      </c>
      <c r="K70" s="14">
        <v>3</v>
      </c>
      <c r="L70" s="14">
        <v>1</v>
      </c>
      <c r="M70" s="14">
        <v>0</v>
      </c>
      <c r="N70" s="14">
        <v>0</v>
      </c>
      <c r="O70" s="14">
        <v>0</v>
      </c>
      <c r="P70" s="14">
        <v>-46.224</v>
      </c>
      <c r="Q70" s="14">
        <v>0</v>
      </c>
      <c r="R70" s="14">
        <v>0</v>
      </c>
    </row>
    <row r="71" ht="20.25" spans="1:18">
      <c r="A71" s="6" t="s">
        <v>625</v>
      </c>
      <c r="B71" s="6" t="s">
        <v>626</v>
      </c>
      <c r="C71" s="6">
        <v>2265.955</v>
      </c>
      <c r="D71" s="6">
        <v>2740.921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11.417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14">
        <v>-7.826</v>
      </c>
      <c r="Q71" s="14">
        <v>0</v>
      </c>
      <c r="R71" s="14">
        <v>-1</v>
      </c>
    </row>
    <row r="72" ht="20.25" spans="1:18">
      <c r="A72" s="6" t="s">
        <v>627</v>
      </c>
      <c r="B72" s="6" t="s">
        <v>628</v>
      </c>
      <c r="C72" s="6">
        <v>5359.964</v>
      </c>
      <c r="D72" s="6">
        <v>6304.286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9.856</v>
      </c>
      <c r="K72" s="14">
        <v>3</v>
      </c>
      <c r="L72" s="14">
        <v>1</v>
      </c>
      <c r="M72" s="14">
        <v>0</v>
      </c>
      <c r="N72" s="14">
        <v>0</v>
      </c>
      <c r="O72" s="14">
        <v>0</v>
      </c>
      <c r="P72" s="14">
        <v>-27.026</v>
      </c>
      <c r="Q72" s="14">
        <v>0</v>
      </c>
      <c r="R72" s="14">
        <v>0</v>
      </c>
    </row>
    <row r="73" ht="20.25" spans="1:18">
      <c r="A73" s="6" t="s">
        <v>629</v>
      </c>
      <c r="B73" s="6" t="s">
        <v>630</v>
      </c>
      <c r="C73" s="6">
        <v>5649.279</v>
      </c>
      <c r="D73" s="6">
        <v>6016.462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2.329</v>
      </c>
      <c r="K73" s="14">
        <v>3</v>
      </c>
      <c r="L73" s="14">
        <v>0</v>
      </c>
      <c r="M73" s="14">
        <v>0</v>
      </c>
      <c r="N73" s="14">
        <v>-1</v>
      </c>
      <c r="O73" s="14">
        <v>0</v>
      </c>
      <c r="P73" s="14">
        <v>-4.021</v>
      </c>
      <c r="Q73" s="14">
        <v>0</v>
      </c>
      <c r="R73" s="14">
        <v>0</v>
      </c>
    </row>
    <row r="74" ht="20.25" spans="1:18">
      <c r="A74" s="6" t="s">
        <v>631</v>
      </c>
      <c r="B74" s="6" t="s">
        <v>632</v>
      </c>
      <c r="C74" s="6">
        <v>4181.413</v>
      </c>
      <c r="D74" s="6">
        <v>5051.671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12.192</v>
      </c>
      <c r="K74" s="14">
        <v>0</v>
      </c>
      <c r="L74" s="14">
        <v>1</v>
      </c>
      <c r="M74" s="14">
        <v>0</v>
      </c>
      <c r="N74" s="14">
        <v>-1</v>
      </c>
      <c r="O74" s="14">
        <v>0</v>
      </c>
      <c r="P74" s="14">
        <v>-8.269</v>
      </c>
      <c r="Q74" s="14">
        <v>0</v>
      </c>
      <c r="R74" s="14">
        <v>0</v>
      </c>
    </row>
    <row r="75" ht="20.25" spans="1:18">
      <c r="A75" s="6" t="s">
        <v>633</v>
      </c>
      <c r="B75" s="6" t="s">
        <v>634</v>
      </c>
      <c r="C75" s="6">
        <v>1667.318</v>
      </c>
      <c r="D75" s="6">
        <v>1925.273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2.724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-3.997</v>
      </c>
      <c r="Q75" s="14">
        <v>0</v>
      </c>
      <c r="R75" s="14">
        <v>-1</v>
      </c>
    </row>
    <row r="76" ht="20.25" spans="1:18">
      <c r="A76" s="6" t="s">
        <v>635</v>
      </c>
      <c r="B76" s="6" t="s">
        <v>636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4">
        <v>4</v>
      </c>
      <c r="L76" s="14">
        <v>1</v>
      </c>
      <c r="M76" s="14">
        <v>0</v>
      </c>
      <c r="N76" s="14">
        <v>0</v>
      </c>
      <c r="O76" s="14">
        <v>0</v>
      </c>
      <c r="P76" s="14">
        <v>-0.703</v>
      </c>
      <c r="Q76" s="14">
        <v>0</v>
      </c>
      <c r="R76" s="14">
        <v>-1</v>
      </c>
    </row>
    <row r="77" ht="20.25" spans="1:18">
      <c r="A77" s="6" t="s">
        <v>637</v>
      </c>
      <c r="B77" s="6" t="s">
        <v>638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14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-5.325</v>
      </c>
      <c r="Q77" s="14">
        <v>0</v>
      </c>
      <c r="R77" s="14">
        <v>0</v>
      </c>
    </row>
    <row r="78" ht="20.25" spans="1:18">
      <c r="A78" s="6" t="s">
        <v>639</v>
      </c>
      <c r="B78" s="6" t="s">
        <v>640</v>
      </c>
      <c r="C78" s="6">
        <v>107.912</v>
      </c>
      <c r="D78" s="6">
        <v>109.483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0.528</v>
      </c>
      <c r="K78" s="14">
        <v>0</v>
      </c>
      <c r="L78" s="14">
        <v>2</v>
      </c>
      <c r="M78" s="14">
        <v>0</v>
      </c>
      <c r="N78" s="14">
        <v>0</v>
      </c>
      <c r="O78" s="14">
        <v>0</v>
      </c>
      <c r="P78" s="14">
        <v>0.025</v>
      </c>
      <c r="Q78" s="14">
        <v>0</v>
      </c>
      <c r="R78" s="14">
        <v>0</v>
      </c>
    </row>
    <row r="79" ht="20.25" spans="1:18">
      <c r="A79" s="8" t="s">
        <v>641</v>
      </c>
      <c r="B79" s="8" t="s">
        <v>642</v>
      </c>
      <c r="C79" s="8">
        <v>116.527</v>
      </c>
      <c r="D79" s="8">
        <v>121.643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2.177</v>
      </c>
      <c r="K79" s="14">
        <v>0</v>
      </c>
      <c r="L79" s="14">
        <v>2</v>
      </c>
      <c r="M79" s="14">
        <v>0</v>
      </c>
      <c r="N79" s="14">
        <v>0</v>
      </c>
      <c r="O79" s="14">
        <v>0</v>
      </c>
      <c r="P79" s="14">
        <v>0.099</v>
      </c>
      <c r="Q79" s="14">
        <v>0</v>
      </c>
      <c r="R79" s="14">
        <v>0</v>
      </c>
    </row>
    <row r="80" ht="20.25" spans="1:18">
      <c r="A80" s="8" t="s">
        <v>643</v>
      </c>
      <c r="B80" s="8" t="s">
        <v>644</v>
      </c>
      <c r="C80" s="8">
        <v>102.329</v>
      </c>
      <c r="D80" s="8">
        <v>102.803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0.022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20.25" spans="1:18">
      <c r="A81" s="8" t="s">
        <v>645</v>
      </c>
      <c r="B81" s="8" t="s">
        <v>646</v>
      </c>
      <c r="C81" s="8">
        <v>64543.012</v>
      </c>
      <c r="D81" s="8">
        <v>72604.383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6.824</v>
      </c>
      <c r="K81" s="14">
        <v>3</v>
      </c>
      <c r="L81" s="14">
        <v>2</v>
      </c>
      <c r="M81" s="14">
        <v>0</v>
      </c>
      <c r="N81" s="14">
        <v>-1</v>
      </c>
      <c r="O81" s="14">
        <v>0</v>
      </c>
      <c r="P81" s="14">
        <v>-82.007</v>
      </c>
      <c r="Q81" s="14">
        <v>0</v>
      </c>
      <c r="R81" s="14">
        <v>0</v>
      </c>
    </row>
    <row r="82" ht="20.25" spans="1:18">
      <c r="A82" s="8" t="s">
        <v>647</v>
      </c>
      <c r="B82" s="8" t="s">
        <v>648</v>
      </c>
      <c r="C82" s="8">
        <v>1176.426</v>
      </c>
      <c r="D82" s="8">
        <v>2075.951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17.45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-5.193</v>
      </c>
      <c r="Q82" s="14">
        <v>0</v>
      </c>
      <c r="R82" s="14">
        <v>0</v>
      </c>
    </row>
    <row r="83" ht="20.25" spans="1:18">
      <c r="A83" s="8" t="s">
        <v>649</v>
      </c>
      <c r="B83" s="8" t="s">
        <v>650</v>
      </c>
      <c r="C83" s="8">
        <v>3116.523</v>
      </c>
      <c r="D83" s="8">
        <v>3856.234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14.919</v>
      </c>
      <c r="K83" s="14">
        <v>4</v>
      </c>
      <c r="L83" s="14">
        <v>2</v>
      </c>
      <c r="M83" s="14">
        <v>0</v>
      </c>
      <c r="N83" s="14">
        <v>0</v>
      </c>
      <c r="O83" s="14">
        <v>0</v>
      </c>
      <c r="P83" s="14">
        <v>0.969</v>
      </c>
      <c r="Q83" s="14">
        <v>0</v>
      </c>
      <c r="R83" s="14">
        <v>0</v>
      </c>
    </row>
    <row r="84" ht="20.25" spans="1:18">
      <c r="A84" s="8" t="s">
        <v>651</v>
      </c>
      <c r="B84" s="8" t="s">
        <v>652</v>
      </c>
      <c r="C84" s="8">
        <v>11574.354</v>
      </c>
      <c r="D84" s="8">
        <v>13951.662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5.515</v>
      </c>
      <c r="K84" s="14">
        <v>0</v>
      </c>
      <c r="L84" s="14">
        <v>0</v>
      </c>
      <c r="M84" s="14">
        <v>1</v>
      </c>
      <c r="N84" s="14">
        <v>-1</v>
      </c>
      <c r="O84" s="14">
        <v>0</v>
      </c>
      <c r="P84" s="14">
        <v>-51.307</v>
      </c>
      <c r="Q84" s="14">
        <v>0</v>
      </c>
      <c r="R84" s="14">
        <v>0</v>
      </c>
    </row>
    <row r="85" ht="20.25" spans="1:18">
      <c r="A85" s="8" t="s">
        <v>653</v>
      </c>
      <c r="B85" s="8" t="s">
        <v>654</v>
      </c>
      <c r="C85" s="8">
        <v>426.522</v>
      </c>
      <c r="D85" s="8">
        <v>554.968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18.943</v>
      </c>
      <c r="K85" s="14">
        <v>4</v>
      </c>
      <c r="L85" s="14">
        <v>1</v>
      </c>
      <c r="M85" s="14">
        <v>0</v>
      </c>
      <c r="N85" s="14">
        <v>0</v>
      </c>
      <c r="O85" s="14">
        <v>0</v>
      </c>
      <c r="P85" s="14">
        <v>0.178</v>
      </c>
      <c r="Q85" s="14">
        <v>0</v>
      </c>
      <c r="R85" s="14">
        <v>0</v>
      </c>
    </row>
    <row r="86" ht="20.25" spans="1:18">
      <c r="A86" s="8" t="s">
        <v>655</v>
      </c>
      <c r="B86" s="8" t="s">
        <v>656</v>
      </c>
      <c r="C86" s="8">
        <v>58703.297</v>
      </c>
      <c r="D86" s="8">
        <v>74494.961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14.026</v>
      </c>
      <c r="K86" s="14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-352.239</v>
      </c>
      <c r="Q86" s="14">
        <v>0</v>
      </c>
      <c r="R86" s="14">
        <v>0</v>
      </c>
    </row>
    <row r="87" ht="20.25" spans="1:18">
      <c r="A87" s="16" t="s">
        <v>657</v>
      </c>
      <c r="B87" s="16" t="s">
        <v>658</v>
      </c>
      <c r="C87" s="16">
        <v>7081.861</v>
      </c>
      <c r="D87" s="16">
        <v>9831.584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19.157</v>
      </c>
      <c r="K87" s="14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-62.151</v>
      </c>
      <c r="Q87" s="14">
        <v>0</v>
      </c>
      <c r="R87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2025-07-31T15:51:46Z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0C8FA17DF807438CB2B863398D7C7CFD_13</vt:lpwstr>
  </property>
  <property fmtid="{D5CDD505-2E9C-101B-9397-08002B2CF9AE}" pid="3" name="KSOProductBuildVer">
    <vt:lpwstr>2052-12.1.0.15712</vt:lpwstr>
  </property>
</Properties>
</file>