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<sst xmlns="http://schemas.openxmlformats.org/spreadsheetml/2006/main" count="525" uniqueCount="484">
  <si>
    <t>京沪深强转弱</t>
  </si>
  <si>
    <t>京沪深弱转强</t>
  </si>
  <si>
    <t>代码</t>
  </si>
  <si>
    <t>简称</t>
  </si>
  <si>
    <t>总市值</t>
  </si>
  <si>
    <t>近期新高</t>
  </si>
  <si>
    <t>111576.95亿</t>
  </si>
  <si>
    <t>证金汇金持股</t>
  </si>
  <si>
    <t>133713.88亿</t>
  </si>
  <si>
    <t>酿酒</t>
  </si>
  <si>
    <t>32310.74亿</t>
  </si>
  <si>
    <t>红利指数</t>
  </si>
  <si>
    <t>106624.32亿</t>
  </si>
  <si>
    <t>近期强势</t>
  </si>
  <si>
    <t>23794.34亿</t>
  </si>
  <si>
    <t>业绩预升</t>
  </si>
  <si>
    <t>88478.88亿</t>
  </si>
  <si>
    <t>贵州板块</t>
  </si>
  <si>
    <t>20855.83亿</t>
  </si>
  <si>
    <t>全指可选</t>
  </si>
  <si>
    <t>48725.00亿</t>
  </si>
  <si>
    <t>煤炭</t>
  </si>
  <si>
    <t>13778.01亿</t>
  </si>
  <si>
    <t>整体上市</t>
  </si>
  <si>
    <t>44238.02亿</t>
  </si>
  <si>
    <t>次新股</t>
  </si>
  <si>
    <t>10785.45亿</t>
  </si>
  <si>
    <t>电力</t>
  </si>
  <si>
    <t>29423.19亿</t>
  </si>
  <si>
    <t>新进指标股</t>
  </si>
  <si>
    <t>9343.39亿</t>
  </si>
  <si>
    <t>石油</t>
  </si>
  <si>
    <t>25464.92亿</t>
  </si>
  <si>
    <t>预高送转</t>
  </si>
  <si>
    <t>5851.29亿</t>
  </si>
  <si>
    <t>医疗保健</t>
  </si>
  <si>
    <t>19034.84亿</t>
  </si>
  <si>
    <t>酒店餐饮</t>
  </si>
  <si>
    <t>609.26亿</t>
  </si>
  <si>
    <t>陕西板块</t>
  </si>
  <si>
    <t>14674.01亿</t>
  </si>
  <si>
    <t>配股预案</t>
  </si>
  <si>
    <t xml:space="preserve">         27.26亿</t>
  </si>
  <si>
    <t>运输服务</t>
  </si>
  <si>
    <t>13343.37亿</t>
  </si>
  <si>
    <t>户数增加</t>
  </si>
  <si>
    <t>12713.06亿</t>
  </si>
  <si>
    <t>含B股</t>
  </si>
  <si>
    <t>11005.10亿</t>
  </si>
  <si>
    <t>房地产</t>
  </si>
  <si>
    <t>10786.78亿</t>
  </si>
  <si>
    <t>交通设施</t>
  </si>
  <si>
    <t>10109.33亿</t>
  </si>
  <si>
    <t>云南板块</t>
  </si>
  <si>
    <t>7897.28亿</t>
  </si>
  <si>
    <t>发可转债</t>
  </si>
  <si>
    <t>4963.87亿</t>
  </si>
  <si>
    <t>船舶</t>
  </si>
  <si>
    <t>4472.72亿</t>
  </si>
  <si>
    <t>化纤</t>
  </si>
  <si>
    <t>4423.97亿</t>
  </si>
  <si>
    <t>风险提示</t>
  </si>
  <si>
    <t>3340.86亿</t>
  </si>
  <si>
    <t>机构吸筹</t>
  </si>
  <si>
    <t>1121.95亿</t>
  </si>
  <si>
    <t>深证Ｂ指</t>
  </si>
  <si>
    <t>558.14亿</t>
  </si>
  <si>
    <t>大盘成长</t>
  </si>
  <si>
    <t>--</t>
  </si>
  <si>
    <t>国证成长</t>
  </si>
  <si>
    <t>国证粮食</t>
  </si>
  <si>
    <t>深证价值</t>
  </si>
  <si>
    <t>深证红利</t>
  </si>
  <si>
    <t>国证治理</t>
  </si>
  <si>
    <t>国证服务</t>
  </si>
  <si>
    <t>资源优势</t>
  </si>
  <si>
    <t>创价值</t>
  </si>
  <si>
    <t>国企改革</t>
  </si>
  <si>
    <t>深主板50</t>
  </si>
  <si>
    <t>绿色电力</t>
  </si>
  <si>
    <t>投资时钟</t>
  </si>
  <si>
    <t>中盘价值</t>
  </si>
  <si>
    <t>中盘成长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</si>
  <si>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</si>
  <si>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</si>
  <si>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</si>
  <si>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</si>
  <si>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</si>
  <si>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</si>
  <si>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</si>
  <si>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</si>
  <si>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</si>
  <si>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</si>
  <si>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</si>
  <si>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</si>
  <si>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</si>
  <si>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</si>
  <si>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</si>
  <si>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</si>
  <si>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</si>
  <si>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</si>
  <si>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</si>
  <si>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</si>
  <si>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医药主题</t>
  </si>
  <si>
    <t>沪互联+</t>
  </si>
  <si>
    <t>中证医药</t>
  </si>
  <si>
    <t>医药100</t>
  </si>
  <si>
    <t>创新药械</t>
  </si>
  <si>
    <t>国证2000</t>
  </si>
  <si>
    <t>1000医药</t>
  </si>
  <si>
    <t>国证医药</t>
  </si>
  <si>
    <t>小盘低波</t>
  </si>
  <si>
    <t>创业基础</t>
  </si>
  <si>
    <t>中创低波</t>
  </si>
  <si>
    <t>深A医药</t>
  </si>
  <si>
    <t>消费等权</t>
  </si>
  <si>
    <t>食品饮料</t>
  </si>
  <si>
    <t>中证酒</t>
  </si>
  <si>
    <t>中证白酒</t>
  </si>
  <si>
    <t>上证指数</t>
  </si>
  <si>
    <t>Ａ股指数</t>
  </si>
  <si>
    <t>商业指数</t>
  </si>
  <si>
    <t>综合指数</t>
  </si>
  <si>
    <t>上证180</t>
  </si>
  <si>
    <t>国债指数</t>
  </si>
  <si>
    <t>企债指数</t>
  </si>
  <si>
    <t>新综指</t>
  </si>
  <si>
    <t>180金融</t>
  </si>
  <si>
    <t>中型综指</t>
  </si>
  <si>
    <t>沪公司债</t>
  </si>
  <si>
    <t>180资源</t>
  </si>
  <si>
    <t>180价值</t>
  </si>
  <si>
    <t>180R价值</t>
  </si>
  <si>
    <t>上证医药</t>
  </si>
  <si>
    <t>上证金融</t>
  </si>
  <si>
    <t>上证央企</t>
  </si>
  <si>
    <t>超大盘</t>
  </si>
  <si>
    <t>上证中盘</t>
  </si>
  <si>
    <t>上证中小</t>
  </si>
  <si>
    <t>上证全指</t>
  </si>
  <si>
    <t>180等权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</si>
  <si>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</si>
  <si>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</si>
  <si>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</si>
  <si>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</si>
  <si>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</si>
  <si>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</si>
  <si>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</si>
  <si>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</si>
  <si>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</si>
  <si>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</si>
  <si>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上证资源</t>
  </si>
  <si>
    <t>材料等权</t>
  </si>
  <si>
    <t>医药等权</t>
  </si>
  <si>
    <t>金融等权</t>
  </si>
  <si>
    <t>上证流通</t>
  </si>
  <si>
    <t>沪财中小</t>
  </si>
  <si>
    <t>上证F200</t>
  </si>
  <si>
    <t>上证F500</t>
  </si>
  <si>
    <t>5年信用</t>
  </si>
  <si>
    <t>380材料</t>
  </si>
  <si>
    <t>380医药</t>
  </si>
  <si>
    <t>380金融</t>
  </si>
  <si>
    <t>信用100</t>
  </si>
  <si>
    <t>380价值</t>
  </si>
  <si>
    <t>380R价值</t>
  </si>
  <si>
    <t>180稳定</t>
  </si>
  <si>
    <t>380基本</t>
  </si>
  <si>
    <t>180波动</t>
  </si>
  <si>
    <t>380波动</t>
  </si>
  <si>
    <t>上证150</t>
  </si>
  <si>
    <t>上证银行</t>
  </si>
  <si>
    <t>180高贝</t>
  </si>
  <si>
    <t>380低贝</t>
  </si>
  <si>
    <t>上证转债</t>
  </si>
  <si>
    <t>380稳定</t>
  </si>
  <si>
    <t>优势资源</t>
  </si>
  <si>
    <t>180红利</t>
  </si>
  <si>
    <t>上央红利</t>
  </si>
  <si>
    <t>市值百强</t>
  </si>
  <si>
    <t>沪股通</t>
  </si>
  <si>
    <t>新兴成指</t>
  </si>
  <si>
    <t>科创生物</t>
  </si>
  <si>
    <t>科创200</t>
  </si>
  <si>
    <t>医药生物</t>
  </si>
  <si>
    <t>细分医药</t>
  </si>
  <si>
    <t>有色金属</t>
  </si>
  <si>
    <t>300红利</t>
  </si>
  <si>
    <t>800有色</t>
  </si>
  <si>
    <t>央企红利</t>
  </si>
  <si>
    <t>中证转债</t>
  </si>
  <si>
    <t>800医药</t>
  </si>
  <si>
    <t>腾讯济安</t>
  </si>
  <si>
    <t>300非银</t>
  </si>
  <si>
    <t>百发100</t>
  </si>
  <si>
    <t>500原料</t>
  </si>
  <si>
    <t>500医药</t>
  </si>
  <si>
    <t>CS精准医</t>
  </si>
  <si>
    <t>上海国企</t>
  </si>
  <si>
    <t>港中小企</t>
  </si>
  <si>
    <t>HK银行</t>
  </si>
  <si>
    <t>上证收益</t>
  </si>
  <si>
    <t>小康指数</t>
  </si>
  <si>
    <t>中证流通</t>
  </si>
  <si>
    <t>300金融</t>
  </si>
  <si>
    <t>300通信</t>
  </si>
  <si>
    <t>300价值</t>
  </si>
  <si>
    <t>公司债指</t>
  </si>
  <si>
    <t>基本面50</t>
  </si>
  <si>
    <t>中证央企</t>
  </si>
  <si>
    <t>央企100</t>
  </si>
  <si>
    <t>中证金融</t>
  </si>
  <si>
    <t>800通信</t>
  </si>
  <si>
    <t>银河99</t>
  </si>
  <si>
    <t>基本200</t>
  </si>
  <si>
    <t>基本600</t>
  </si>
  <si>
    <t>800金融</t>
  </si>
  <si>
    <t>大宗商品</t>
  </si>
  <si>
    <t>中证超大</t>
  </si>
  <si>
    <t>中证全指</t>
  </si>
  <si>
    <t>全指医药</t>
  </si>
  <si>
    <t>全指金融</t>
  </si>
  <si>
    <t>全指通信</t>
  </si>
  <si>
    <t>创业板指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</si>
  <si>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</si>
  <si>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</si>
  <si>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</si>
  <si>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</si>
  <si>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</si>
  <si>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</si>
  <si>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</si>
  <si>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</si>
  <si>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</si>
  <si>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金融指数</t>
  </si>
  <si>
    <t>创业制造</t>
  </si>
  <si>
    <t>数字经济</t>
  </si>
  <si>
    <t>创业数字</t>
  </si>
  <si>
    <t>创质量</t>
  </si>
  <si>
    <t>深新基建</t>
  </si>
  <si>
    <t>碳中和债</t>
  </si>
  <si>
    <t>深转交债</t>
  </si>
  <si>
    <t>民企发展</t>
  </si>
  <si>
    <t>创业大盘</t>
  </si>
  <si>
    <t>新浪100</t>
  </si>
  <si>
    <t>深信中高</t>
  </si>
  <si>
    <t>深信中低</t>
  </si>
  <si>
    <t>深信用债</t>
  </si>
  <si>
    <t>深公司债</t>
  </si>
  <si>
    <t>深证ETF</t>
  </si>
  <si>
    <t>深证转债</t>
  </si>
  <si>
    <t>巨潮大盘</t>
  </si>
  <si>
    <t>国证Ａ指</t>
  </si>
  <si>
    <t>成长40</t>
  </si>
  <si>
    <t>深证民营</t>
  </si>
  <si>
    <t>深证300R</t>
  </si>
  <si>
    <t>长三角</t>
  </si>
  <si>
    <t>环渤海</t>
  </si>
  <si>
    <t>能源金属</t>
  </si>
  <si>
    <t>国证价值</t>
  </si>
  <si>
    <t>大盘价值</t>
  </si>
  <si>
    <t>国证基金</t>
  </si>
  <si>
    <t>国证ETF</t>
  </si>
  <si>
    <t>1000金融</t>
  </si>
  <si>
    <t>国证通信</t>
  </si>
  <si>
    <t>国证有色</t>
  </si>
  <si>
    <t>大中盘</t>
  </si>
  <si>
    <t>大盘低波</t>
  </si>
  <si>
    <t>苏州率先</t>
  </si>
  <si>
    <t>国证转债</t>
  </si>
  <si>
    <t>I100</t>
  </si>
  <si>
    <t>I300</t>
  </si>
  <si>
    <t>国证保证</t>
  </si>
  <si>
    <t>专利领先</t>
  </si>
  <si>
    <t>国证定增</t>
  </si>
  <si>
    <t>国证银行</t>
  </si>
  <si>
    <t>生物医药</t>
  </si>
  <si>
    <t>央视责任</t>
  </si>
  <si>
    <t>创业板R</t>
  </si>
  <si>
    <t>TMT50</t>
  </si>
  <si>
    <t>中创100R</t>
  </si>
  <si>
    <t>深证金融</t>
  </si>
  <si>
    <t>深证电信</t>
  </si>
  <si>
    <t>深证公用</t>
  </si>
  <si>
    <t>中小等权</t>
  </si>
  <si>
    <t>深证装备</t>
  </si>
  <si>
    <t>中小红利</t>
  </si>
  <si>
    <t>中小低波</t>
  </si>
  <si>
    <t>创业成长</t>
  </si>
  <si>
    <t>深防御50</t>
  </si>
  <si>
    <t>创业板50</t>
  </si>
  <si>
    <t>深医药EW</t>
  </si>
  <si>
    <t>深证200R</t>
  </si>
  <si>
    <t>深成金融</t>
  </si>
  <si>
    <t>深成电信</t>
  </si>
  <si>
    <t>深证创投</t>
  </si>
  <si>
    <t>优势成长</t>
  </si>
  <si>
    <t>中证体育</t>
  </si>
  <si>
    <t>互联金融</t>
  </si>
  <si>
    <t>环境治理</t>
  </si>
  <si>
    <t>保险主题</t>
  </si>
  <si>
    <t>300 金融</t>
  </si>
  <si>
    <t>800非银</t>
  </si>
  <si>
    <t>中证银行</t>
  </si>
  <si>
    <t>一带一路</t>
  </si>
  <si>
    <t>CSWD生科</t>
  </si>
  <si>
    <t>化肥农药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</si>
  <si>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</si>
  <si>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</si>
  <si>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</si>
  <si>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</si>
  <si>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</si>
  <si>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</si>
  <si>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上证消费</t>
  </si>
  <si>
    <t>【数据引擎：奇衡DK阿赖耶识系统】情绪值</t>
  </si>
  <si>
    <t>FB00</t>
  </si>
  <si>
    <t>纤维板连续</t>
  </si>
  <si>
    <t>AG00</t>
  </si>
  <si>
    <t>白银连续</t>
  </si>
  <si>
    <t>I00</t>
  </si>
  <si>
    <t>矿石连续</t>
  </si>
  <si>
    <t>CF00</t>
  </si>
  <si>
    <t>棉花连续</t>
  </si>
  <si>
    <t>CY00</t>
  </si>
  <si>
    <t>棉纱连续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</si>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</sst>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"880865"</f>
        <v>880865</v>
      </c>
      <c r="B3" s="35" t="s">
        <v>5</v>
      </c>
      <c r="C3" s="35" t="s">
        <v>6</v>
      </c>
      <c r="D3" s="35" t="str">
        <f>"880857"</f>
        <v>880857</v>
      </c>
      <c r="E3" s="35" t="s">
        <v>7</v>
      </c>
      <c r="F3" s="35" t="s">
        <v>8</v>
      </c>
    </row>
    <row r="4" ht="13.5" spans="1:6">
      <c r="A4" s="35" t="str">
        <f>"880380"</f>
        <v>880380</v>
      </c>
      <c r="B4" s="35" t="s">
        <v>9</v>
      </c>
      <c r="C4" s="35" t="s">
        <v>10</v>
      </c>
      <c r="D4" s="35" t="str">
        <f>"000015"</f>
        <v>000015</v>
      </c>
      <c r="E4" s="35" t="s">
        <v>11</v>
      </c>
      <c r="F4" s="35" t="s">
        <v>12</v>
      </c>
    </row>
    <row r="5" ht="13.5" spans="1:6">
      <c r="A5" s="35" t="str">
        <f>"880880"</f>
        <v>880880</v>
      </c>
      <c r="B5" s="35" t="s">
        <v>13</v>
      </c>
      <c r="C5" s="35" t="s">
        <v>14</v>
      </c>
      <c r="D5" s="35" t="str">
        <f>"880842"</f>
        <v>880842</v>
      </c>
      <c r="E5" s="35" t="s">
        <v>15</v>
      </c>
      <c r="F5" s="35" t="s">
        <v>16</v>
      </c>
    </row>
    <row r="6" ht="13.5" spans="1:6">
      <c r="A6" s="35" t="str">
        <f>"880229"</f>
        <v>880229</v>
      </c>
      <c r="B6" s="35" t="s">
        <v>17</v>
      </c>
      <c r="C6" s="35" t="s">
        <v>18</v>
      </c>
      <c r="D6" s="35" t="str">
        <f>"000989"</f>
        <v>000989</v>
      </c>
      <c r="E6" s="35" t="s">
        <v>19</v>
      </c>
      <c r="F6" s="35" t="s">
        <v>20</v>
      </c>
    </row>
    <row r="7" ht="13.5" spans="1:6">
      <c r="A7" s="35" t="str">
        <f>"880301"</f>
        <v>880301</v>
      </c>
      <c r="B7" s="35" t="s">
        <v>21</v>
      </c>
      <c r="C7" s="35" t="s">
        <v>22</v>
      </c>
      <c r="D7" s="35" t="str">
        <f>"880532"</f>
        <v>880532</v>
      </c>
      <c r="E7" s="35" t="s">
        <v>23</v>
      </c>
      <c r="F7" s="35" t="s">
        <v>24</v>
      </c>
    </row>
    <row r="8" ht="13.5" spans="1:6">
      <c r="A8" s="35" t="str">
        <f>"880529"</f>
        <v>880529</v>
      </c>
      <c r="B8" s="35" t="s">
        <v>25</v>
      </c>
      <c r="C8" s="35" t="s">
        <v>26</v>
      </c>
      <c r="D8" s="35" t="str">
        <f>"880305"</f>
        <v>880305</v>
      </c>
      <c r="E8" s="35" t="s">
        <v>27</v>
      </c>
      <c r="F8" s="35" t="s">
        <v>28</v>
      </c>
    </row>
    <row r="9" ht="13.5" spans="1:6">
      <c r="A9" s="35" t="str">
        <f>"880603"</f>
        <v>880603</v>
      </c>
      <c r="B9" s="35" t="s">
        <v>29</v>
      </c>
      <c r="C9" s="35" t="s">
        <v>30</v>
      </c>
      <c r="D9" s="35" t="str">
        <f>"880310"</f>
        <v>880310</v>
      </c>
      <c r="E9" s="35" t="s">
        <v>31</v>
      </c>
      <c r="F9" s="35" t="s">
        <v>32</v>
      </c>
    </row>
    <row r="10" ht="13.5" spans="1:6">
      <c r="A10" s="35" t="str">
        <f>"880854"</f>
        <v>880854</v>
      </c>
      <c r="B10" s="35" t="s">
        <v>33</v>
      </c>
      <c r="C10" s="35" t="s">
        <v>34</v>
      </c>
      <c r="D10" s="35" t="str">
        <f>"880398"</f>
        <v>880398</v>
      </c>
      <c r="E10" s="35" t="s">
        <v>35</v>
      </c>
      <c r="F10" s="35" t="s">
        <v>36</v>
      </c>
    </row>
    <row r="11" ht="13.5" spans="1:6">
      <c r="A11" s="35" t="str">
        <f>"880423"</f>
        <v>880423</v>
      </c>
      <c r="B11" s="35" t="s">
        <v>37</v>
      </c>
      <c r="C11" s="35" t="s">
        <v>38</v>
      </c>
      <c r="D11" s="35" t="str">
        <f>"880208"</f>
        <v>880208</v>
      </c>
      <c r="E11" s="35" t="s">
        <v>39</v>
      </c>
      <c r="F11" s="35" t="s">
        <v>40</v>
      </c>
    </row>
    <row r="12" ht="13.5" spans="1:6">
      <c r="A12" s="35" t="str">
        <f>"880890"</f>
        <v>880890</v>
      </c>
      <c r="B12" s="35" t="s">
        <v>41</v>
      </c>
      <c r="C12" s="35" t="s">
        <v>42</v>
      </c>
      <c r="D12" s="35" t="str">
        <f>"880459"</f>
        <v>880459</v>
      </c>
      <c r="E12" s="35" t="s">
        <v>43</v>
      </c>
      <c r="F12" s="35" t="s">
        <v>44</v>
      </c>
    </row>
    <row r="13" ht="13.5" spans="1:6">
      <c r="A13" s="36"/>
      <c r="B13" s="36"/>
      <c r="C13" s="36"/>
      <c r="D13" s="35" t="str">
        <f>"880876"</f>
        <v>880876</v>
      </c>
      <c r="E13" s="35" t="s">
        <v>45</v>
      </c>
      <c r="F13" s="35" t="s">
        <v>46</v>
      </c>
    </row>
    <row r="14" ht="16.5" spans="1:6">
      <c r="A14" s="26"/>
      <c r="B14" s="26"/>
      <c r="C14" s="26"/>
      <c r="D14" s="35" t="str">
        <f>"880502"</f>
        <v>880502</v>
      </c>
      <c r="E14" s="35" t="s">
        <v>47</v>
      </c>
      <c r="F14" s="35" t="s">
        <v>48</v>
      </c>
    </row>
    <row r="15" ht="16.5" spans="1:6">
      <c r="A15" s="26"/>
      <c r="B15" s="26"/>
      <c r="C15" s="26"/>
      <c r="D15" s="35" t="str">
        <f>"880482"</f>
        <v>880482</v>
      </c>
      <c r="E15" s="35" t="s">
        <v>49</v>
      </c>
      <c r="F15" s="35" t="s">
        <v>50</v>
      </c>
    </row>
    <row r="16" ht="16.5" spans="1:6">
      <c r="A16" s="26"/>
      <c r="B16" s="26"/>
      <c r="C16" s="26"/>
      <c r="D16" s="35" t="str">
        <f>"880465"</f>
        <v>880465</v>
      </c>
      <c r="E16" s="35" t="s">
        <v>51</v>
      </c>
      <c r="F16" s="35" t="s">
        <v>52</v>
      </c>
    </row>
    <row r="17" ht="16.5" spans="1:6">
      <c r="A17" s="26"/>
      <c r="B17" s="26"/>
      <c r="C17" s="26"/>
      <c r="D17" s="35" t="str">
        <f>"880227"</f>
        <v>880227</v>
      </c>
      <c r="E17" s="35" t="s">
        <v>53</v>
      </c>
      <c r="F17" s="35" t="s">
        <v>54</v>
      </c>
    </row>
    <row r="18" ht="16.5" spans="1:6">
      <c r="A18" s="26"/>
      <c r="B18" s="26"/>
      <c r="C18" s="26"/>
      <c r="D18" s="35" t="str">
        <f>"880723"</f>
        <v>880723</v>
      </c>
      <c r="E18" s="35" t="s">
        <v>55</v>
      </c>
      <c r="F18" s="35" t="s">
        <v>56</v>
      </c>
    </row>
    <row r="19" ht="16.5" spans="1:6">
      <c r="A19" s="26"/>
      <c r="B19" s="26"/>
      <c r="C19" s="26"/>
      <c r="D19" s="35" t="str">
        <f>"880431"</f>
        <v>880431</v>
      </c>
      <c r="E19" s="35" t="s">
        <v>57</v>
      </c>
      <c r="F19" s="35" t="s">
        <v>58</v>
      </c>
    </row>
    <row r="20" ht="16.5" spans="1:6">
      <c r="A20" s="26"/>
      <c r="B20" s="26"/>
      <c r="C20" s="26"/>
      <c r="D20" s="35" t="str">
        <f>"880330"</f>
        <v>880330</v>
      </c>
      <c r="E20" s="35" t="s">
        <v>59</v>
      </c>
      <c r="F20" s="35" t="s">
        <v>60</v>
      </c>
    </row>
    <row r="21" ht="16.5" spans="1:6">
      <c r="A21" s="26"/>
      <c r="B21" s="26"/>
      <c r="C21" s="26"/>
      <c r="D21" s="35" t="str">
        <f>"880896"</f>
        <v>880896</v>
      </c>
      <c r="E21" s="35" t="s">
        <v>61</v>
      </c>
      <c r="F21" s="35" t="s">
        <v>62</v>
      </c>
    </row>
    <row r="22" ht="16.5" spans="1:6">
      <c r="A22" s="26"/>
      <c r="B22" s="26"/>
      <c r="C22" s="26"/>
      <c r="D22" s="35" t="str">
        <f>"880756"</f>
        <v>880756</v>
      </c>
      <c r="E22" s="35" t="s">
        <v>63</v>
      </c>
      <c r="F22" s="35" t="s">
        <v>64</v>
      </c>
    </row>
    <row r="23" ht="16.5" spans="1:6">
      <c r="A23" s="26"/>
      <c r="B23" s="26"/>
      <c r="C23" s="26"/>
      <c r="D23" s="35" t="str">
        <f>"399108"</f>
        <v>399108</v>
      </c>
      <c r="E23" s="35" t="s">
        <v>65</v>
      </c>
      <c r="F23" s="35" t="s">
        <v>66</v>
      </c>
    </row>
    <row r="24" ht="16.5" spans="1:6">
      <c r="A24" s="26"/>
      <c r="B24" s="26"/>
      <c r="C24" s="26"/>
      <c r="D24" s="35" t="str">
        <f>"399372"</f>
        <v>399372</v>
      </c>
      <c r="E24" s="35" t="s">
        <v>67</v>
      </c>
      <c r="F24" s="35" t="s">
        <v>68</v>
      </c>
    </row>
    <row r="25" ht="16.5" spans="1:6">
      <c r="A25" s="26"/>
      <c r="B25" s="26"/>
      <c r="C25" s="26"/>
      <c r="D25" s="35" t="str">
        <f>"399370"</f>
        <v>399370</v>
      </c>
      <c r="E25" s="35" t="s">
        <v>69</v>
      </c>
      <c r="F25" s="35" t="s">
        <v>68</v>
      </c>
    </row>
    <row r="26" ht="16.5" spans="1:6">
      <c r="A26" s="26"/>
      <c r="B26" s="26"/>
      <c r="C26" s="26"/>
      <c r="D26" s="35" t="str">
        <f>"399365"</f>
        <v>399365</v>
      </c>
      <c r="E26" s="35" t="s">
        <v>70</v>
      </c>
      <c r="F26" s="35" t="s">
        <v>68</v>
      </c>
    </row>
    <row r="27" ht="16.5" spans="1:6">
      <c r="A27" s="26"/>
      <c r="B27" s="26"/>
      <c r="C27" s="26"/>
      <c r="D27" s="35" t="str">
        <f>"399348"</f>
        <v>399348</v>
      </c>
      <c r="E27" s="35" t="s">
        <v>71</v>
      </c>
      <c r="F27" s="35" t="s">
        <v>68</v>
      </c>
    </row>
    <row r="28" ht="16.5" spans="1:6">
      <c r="A28" s="26"/>
      <c r="B28" s="26"/>
      <c r="C28" s="26"/>
      <c r="D28" s="35" t="str">
        <f>"399324"</f>
        <v>399324</v>
      </c>
      <c r="E28" s="35" t="s">
        <v>72</v>
      </c>
      <c r="F28" s="35" t="s">
        <v>68</v>
      </c>
    </row>
    <row r="29" ht="16.5" spans="1:6">
      <c r="A29" s="26"/>
      <c r="B29" s="26"/>
      <c r="C29" s="26"/>
      <c r="D29" s="35" t="str">
        <f>"399322"</f>
        <v>399322</v>
      </c>
      <c r="E29" s="35" t="s">
        <v>73</v>
      </c>
      <c r="F29" s="35" t="s">
        <v>68</v>
      </c>
    </row>
    <row r="30" ht="16.5" spans="1:6">
      <c r="A30" s="26"/>
      <c r="B30" s="26"/>
      <c r="C30" s="26"/>
      <c r="D30" s="35" t="str">
        <f>"399320"</f>
        <v>399320</v>
      </c>
      <c r="E30" s="35" t="s">
        <v>74</v>
      </c>
      <c r="F30" s="35" t="s">
        <v>68</v>
      </c>
    </row>
    <row r="31" ht="16.5" spans="1:6">
      <c r="A31" s="26"/>
      <c r="B31" s="26"/>
      <c r="C31" s="26"/>
      <c r="D31" s="35" t="str">
        <f>"399319"</f>
        <v>399319</v>
      </c>
      <c r="E31" s="35" t="s">
        <v>75</v>
      </c>
      <c r="F31" s="35" t="s">
        <v>68</v>
      </c>
    </row>
    <row r="32" ht="16.5" spans="1:6">
      <c r="A32" s="26"/>
      <c r="B32" s="26"/>
      <c r="C32" s="26"/>
      <c r="D32" s="35" t="str">
        <f>"399295"</f>
        <v>399295</v>
      </c>
      <c r="E32" s="35" t="s">
        <v>76</v>
      </c>
      <c r="F32" s="35" t="s">
        <v>68</v>
      </c>
    </row>
    <row r="33" ht="16.5" spans="1:6">
      <c r="A33" s="26"/>
      <c r="B33" s="26"/>
      <c r="C33" s="26"/>
      <c r="D33" s="35" t="str">
        <f>"399974"</f>
        <v>399974</v>
      </c>
      <c r="E33" s="35" t="s">
        <v>77</v>
      </c>
      <c r="F33" s="35" t="s">
        <v>68</v>
      </c>
    </row>
    <row r="34" ht="16.5" spans="1:6">
      <c r="A34" s="26"/>
      <c r="B34" s="26"/>
      <c r="C34" s="26"/>
      <c r="D34" s="35" t="str">
        <f>"399750"</f>
        <v>399750</v>
      </c>
      <c r="E34" s="35" t="s">
        <v>78</v>
      </c>
      <c r="F34" s="35" t="s">
        <v>68</v>
      </c>
    </row>
    <row r="35" ht="16.5" spans="1:6">
      <c r="A35" s="26"/>
      <c r="B35" s="26"/>
      <c r="C35" s="26"/>
      <c r="D35" s="35" t="str">
        <f>"399438"</f>
        <v>399438</v>
      </c>
      <c r="E35" s="35" t="s">
        <v>79</v>
      </c>
      <c r="F35" s="35" t="s">
        <v>68</v>
      </c>
    </row>
    <row r="36" ht="16.5" spans="1:6">
      <c r="A36" s="26"/>
      <c r="B36" s="26"/>
      <c r="C36" s="26"/>
      <c r="D36" s="35" t="str">
        <f>"399391"</f>
        <v>399391</v>
      </c>
      <c r="E36" s="35" t="s">
        <v>80</v>
      </c>
      <c r="F36" s="35" t="s">
        <v>68</v>
      </c>
    </row>
    <row r="37" ht="16.5" spans="1:6">
      <c r="A37" s="26"/>
      <c r="B37" s="26"/>
      <c r="C37" s="26"/>
      <c r="D37" s="35" t="str">
        <f>"399375"</f>
        <v>399375</v>
      </c>
      <c r="E37" s="35" t="s">
        <v>81</v>
      </c>
      <c r="F37" s="35" t="s">
        <v>68</v>
      </c>
    </row>
    <row r="38" ht="16.5" spans="1:6">
      <c r="A38" s="26"/>
      <c r="B38" s="26"/>
      <c r="C38" s="26"/>
      <c r="D38" s="35" t="str">
        <f>"399374"</f>
        <v>399374</v>
      </c>
      <c r="E38" s="35" t="s">
        <v>82</v>
      </c>
      <c r="F38" s="35" t="s">
        <v>68</v>
      </c>
    </row>
    <row r="39" ht="16.5" spans="1:6">
      <c r="A39" s="26"/>
      <c r="B39" s="26"/>
      <c r="C39" s="26"/>
      <c r="D39" s="36"/>
      <c r="E39" s="36"/>
      <c r="F39" s="36"/>
    </row>
    <row r="40" ht="16.5" spans="1:6">
      <c r="A40" s="26"/>
      <c r="B40" s="26"/>
      <c r="C40" s="26"/>
      <c r="D40" s="36"/>
      <c r="E40" s="36"/>
      <c r="F40" s="36"/>
    </row>
    <row r="41" ht="16.5" spans="1:6">
      <c r="A41" s="26"/>
      <c r="B41" s="26"/>
      <c r="C41" s="26"/>
      <c r="D41" s="36"/>
      <c r="E41" s="36"/>
      <c r="F41" s="36"/>
    </row>
    <row r="42" ht="16.5" spans="1:6">
      <c r="A42" s="26"/>
      <c r="B42" s="26"/>
      <c r="C42" s="26"/>
      <c r="D42" s="36"/>
      <c r="E42" s="36"/>
      <c r="F42" s="36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36"/>
      <c r="E48" s="36"/>
      <c r="F48" s="36"/>
    </row>
    <row r="49" ht="16.5" spans="1:6">
      <c r="A49" s="26"/>
      <c r="B49" s="26"/>
      <c r="C49" s="26"/>
      <c r="D49" s="36"/>
      <c r="E49" s="36"/>
      <c r="F49" s="36"/>
    </row>
    <row r="50" ht="16.5" spans="1:6">
      <c r="A50" s="26"/>
      <c r="B50" s="26"/>
      <c r="C50" s="26"/>
      <c r="D50" s="36"/>
      <c r="E50" s="36"/>
      <c r="F50" s="36"/>
    </row>
    <row r="51" ht="16.5" spans="1:6">
      <c r="A51" s="26"/>
      <c r="B51" s="26"/>
      <c r="C51" s="26"/>
      <c r="D51" s="36"/>
      <c r="E51" s="36"/>
      <c r="F51" s="36"/>
    </row>
    <row r="52" ht="16.5" spans="1:6">
      <c r="A52" s="26"/>
      <c r="B52" s="26"/>
      <c r="C52" s="26"/>
      <c r="D52" s="36"/>
      <c r="E52" s="36"/>
      <c r="F52" s="36"/>
    </row>
    <row r="53" ht="16.5" spans="1:6">
      <c r="A53" s="26"/>
      <c r="B53" s="26"/>
      <c r="C53" s="26"/>
      <c r="D53" s="36"/>
      <c r="E53" s="36"/>
      <c r="F53" s="36"/>
    </row>
    <row r="54" ht="16.5" spans="1:6">
      <c r="A54" s="26"/>
      <c r="B54" s="26"/>
      <c r="C54" s="26"/>
      <c r="D54" s="36"/>
      <c r="E54" s="36"/>
      <c r="F54" s="36"/>
    </row>
    <row r="55" ht="16.5" spans="1:6">
      <c r="A55" s="26"/>
      <c r="B55" s="26"/>
      <c r="C55" s="26"/>
      <c r="D55" s="36"/>
      <c r="E55" s="36"/>
      <c r="F55" s="36"/>
    </row>
    <row r="56" ht="16.5" spans="1:6">
      <c r="A56" s="26"/>
      <c r="B56" s="26"/>
      <c r="C56" s="26"/>
      <c r="D56" s="36"/>
      <c r="E56" s="36"/>
      <c r="F56" s="36"/>
    </row>
    <row r="57" ht="16.5" spans="1:6">
      <c r="A57" s="26"/>
      <c r="B57" s="26"/>
      <c r="C57" s="26"/>
      <c r="D57" s="36"/>
      <c r="E57" s="36"/>
      <c r="F57" s="36"/>
    </row>
    <row r="58" ht="16.5" spans="1:6">
      <c r="A58" s="26"/>
      <c r="B58" s="26"/>
      <c r="C58" s="26"/>
      <c r="D58" s="36"/>
      <c r="E58" s="36"/>
      <c r="F58" s="36"/>
    </row>
    <row r="59" ht="16.5" spans="1:6">
      <c r="A59" s="26"/>
      <c r="B59" s="26"/>
      <c r="C59" s="26"/>
      <c r="D59" s="36"/>
      <c r="E59" s="36"/>
      <c r="F59" s="36"/>
    </row>
    <row r="60" ht="16.5" spans="1:6">
      <c r="A60" s="26"/>
      <c r="B60" s="26"/>
      <c r="C60" s="26"/>
      <c r="D60" s="36"/>
      <c r="E60" s="36"/>
      <c r="F60" s="36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" t="s">
        <v>84</v>
      </c>
      <c r="L1" s="1"/>
      <c r="M1" s="1"/>
      <c r="N1" s="1"/>
      <c r="O1" s="1"/>
      <c r="P1" s="1"/>
      <c r="Q1" s="1"/>
      <c r="R1" s="1"/>
    </row>
    <row r="2" ht="22.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2" t="s">
        <v>95</v>
      </c>
      <c r="L2" s="12" t="s">
        <v>96</v>
      </c>
      <c r="M2" s="12" t="s">
        <v>97</v>
      </c>
      <c r="N2" s="12" t="s">
        <v>98</v>
      </c>
      <c r="O2" s="12" t="s">
        <v>99</v>
      </c>
      <c r="P2" s="12" t="s">
        <v>100</v>
      </c>
      <c r="Q2" s="12" t="s">
        <v>101</v>
      </c>
      <c r="R2" s="12" t="s">
        <v>102</v>
      </c>
    </row>
    <row r="3" ht="16.5" spans="1:23">
      <c r="A3" s="17">
        <v>121</v>
      </c>
      <c r="B3" s="17" t="s">
        <v>103</v>
      </c>
      <c r="C3" s="17">
        <v>7465.525</v>
      </c>
      <c r="D3" s="17">
        <v>8371.425</v>
      </c>
      <c r="E3" s="17">
        <v>1</v>
      </c>
      <c r="F3" s="18">
        <v>0</v>
      </c>
      <c r="G3" s="18">
        <v>0</v>
      </c>
      <c r="H3" s="18">
        <v>1</v>
      </c>
      <c r="I3" s="18">
        <v>0.835</v>
      </c>
      <c r="J3" s="18">
        <v>11.566</v>
      </c>
      <c r="K3" s="22">
        <v>4</v>
      </c>
      <c r="L3" s="22">
        <v>2</v>
      </c>
      <c r="M3" s="22">
        <v>0</v>
      </c>
      <c r="N3" s="22">
        <v>0</v>
      </c>
      <c r="O3" s="22">
        <v>0</v>
      </c>
      <c r="P3" s="22">
        <v>-3.217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162</v>
      </c>
      <c r="B4" s="17" t="s">
        <v>104</v>
      </c>
      <c r="C4" s="17">
        <v>2742.268</v>
      </c>
      <c r="D4" s="17">
        <v>3327.279</v>
      </c>
      <c r="E4" s="17">
        <v>1</v>
      </c>
      <c r="F4" s="18">
        <v>0</v>
      </c>
      <c r="G4" s="18">
        <v>0</v>
      </c>
      <c r="H4" s="18">
        <v>1</v>
      </c>
      <c r="I4" s="18">
        <v>0.185</v>
      </c>
      <c r="J4" s="18">
        <v>17.735</v>
      </c>
      <c r="K4" s="22">
        <v>4</v>
      </c>
      <c r="L4" s="22">
        <v>2</v>
      </c>
      <c r="M4" s="22">
        <v>0</v>
      </c>
      <c r="N4" s="22">
        <v>0</v>
      </c>
      <c r="O4" s="22">
        <v>0</v>
      </c>
      <c r="P4" s="22">
        <v>-3.374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7">
        <v>933</v>
      </c>
      <c r="B5" s="17" t="s">
        <v>105</v>
      </c>
      <c r="C5" s="17">
        <v>7238.223</v>
      </c>
      <c r="D5" s="17">
        <v>8203.368</v>
      </c>
      <c r="E5" s="17">
        <v>1</v>
      </c>
      <c r="F5" s="18">
        <v>0</v>
      </c>
      <c r="G5" s="18">
        <v>0</v>
      </c>
      <c r="H5" s="18">
        <v>1</v>
      </c>
      <c r="I5" s="18">
        <v>0.296</v>
      </c>
      <c r="J5" s="18">
        <v>12.026</v>
      </c>
      <c r="K5" s="22">
        <v>4</v>
      </c>
      <c r="L5" s="22">
        <v>2</v>
      </c>
      <c r="M5" s="22">
        <v>0</v>
      </c>
      <c r="N5" s="22">
        <v>0</v>
      </c>
      <c r="O5" s="22">
        <v>0</v>
      </c>
      <c r="P5" s="22">
        <v>-0.191</v>
      </c>
      <c r="Q5" s="22">
        <v>0</v>
      </c>
      <c r="R5" s="22">
        <v>-1</v>
      </c>
      <c r="S5" s="23"/>
      <c r="T5" s="23"/>
      <c r="U5" s="23"/>
      <c r="V5" s="23"/>
      <c r="W5" s="23"/>
    </row>
    <row r="6" ht="16.5" spans="1:23">
      <c r="A6" s="17">
        <v>978</v>
      </c>
      <c r="B6" s="17" t="s">
        <v>106</v>
      </c>
      <c r="C6" s="17">
        <v>9589.558</v>
      </c>
      <c r="D6" s="17">
        <v>10862.483</v>
      </c>
      <c r="E6" s="17">
        <v>1</v>
      </c>
      <c r="F6" s="18">
        <v>0</v>
      </c>
      <c r="G6" s="18">
        <v>0</v>
      </c>
      <c r="H6" s="18">
        <v>1</v>
      </c>
      <c r="I6" s="18">
        <v>0.8</v>
      </c>
      <c r="J6" s="18">
        <v>12.425</v>
      </c>
      <c r="K6" s="22">
        <v>4</v>
      </c>
      <c r="L6" s="22">
        <v>2</v>
      </c>
      <c r="M6" s="22">
        <v>0</v>
      </c>
      <c r="N6" s="22">
        <v>0</v>
      </c>
      <c r="O6" s="22">
        <v>0</v>
      </c>
      <c r="P6" s="22">
        <v>-1.046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7">
        <v>399265</v>
      </c>
      <c r="B7" s="17" t="s">
        <v>107</v>
      </c>
      <c r="C7" s="17">
        <v>821.328</v>
      </c>
      <c r="D7" s="17">
        <v>1028.399</v>
      </c>
      <c r="E7" s="17">
        <v>1</v>
      </c>
      <c r="F7" s="18">
        <v>0</v>
      </c>
      <c r="G7" s="18">
        <v>0</v>
      </c>
      <c r="H7" s="18">
        <v>1</v>
      </c>
      <c r="I7" s="18">
        <v>0.648</v>
      </c>
      <c r="J7" s="18">
        <v>20.652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-4.406</v>
      </c>
      <c r="Q7" s="22">
        <v>0</v>
      </c>
      <c r="R7" s="22">
        <v>-1</v>
      </c>
      <c r="S7" s="23"/>
      <c r="T7" s="23"/>
      <c r="U7" s="23"/>
      <c r="V7" s="23"/>
      <c r="W7" s="23"/>
    </row>
    <row r="8" ht="16.5" spans="1:23">
      <c r="A8" s="17">
        <v>399303</v>
      </c>
      <c r="B8" s="17" t="s">
        <v>108</v>
      </c>
      <c r="C8" s="17">
        <v>6747.791</v>
      </c>
      <c r="D8" s="17">
        <v>8464.216</v>
      </c>
      <c r="E8" s="17">
        <v>1</v>
      </c>
      <c r="F8" s="18">
        <v>0</v>
      </c>
      <c r="G8" s="18">
        <v>0</v>
      </c>
      <c r="H8" s="18">
        <v>1</v>
      </c>
      <c r="I8" s="18">
        <v>0.5</v>
      </c>
      <c r="J8" s="18">
        <v>20.677</v>
      </c>
      <c r="K8" s="22">
        <v>4</v>
      </c>
      <c r="L8" s="22">
        <v>2</v>
      </c>
      <c r="M8" s="22">
        <v>0</v>
      </c>
      <c r="N8" s="22">
        <v>0</v>
      </c>
      <c r="O8" s="22">
        <v>0</v>
      </c>
      <c r="P8" s="22">
        <v>-10.288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7">
        <v>399386</v>
      </c>
      <c r="B9" s="17" t="s">
        <v>109</v>
      </c>
      <c r="C9" s="17">
        <v>5155.291</v>
      </c>
      <c r="D9" s="17">
        <v>5824.159</v>
      </c>
      <c r="E9" s="17">
        <v>1</v>
      </c>
      <c r="F9" s="18">
        <v>0</v>
      </c>
      <c r="G9" s="18">
        <v>0</v>
      </c>
      <c r="H9" s="18">
        <v>1</v>
      </c>
      <c r="I9" s="18">
        <v>0.24</v>
      </c>
      <c r="J9" s="18">
        <v>11.697</v>
      </c>
      <c r="K9" s="22">
        <v>3</v>
      </c>
      <c r="L9" s="22">
        <v>2</v>
      </c>
      <c r="M9" s="22">
        <v>0</v>
      </c>
      <c r="N9" s="22">
        <v>0</v>
      </c>
      <c r="O9" s="22">
        <v>0</v>
      </c>
      <c r="P9" s="22">
        <v>-4.709</v>
      </c>
      <c r="Q9" s="22">
        <v>0</v>
      </c>
      <c r="R9" s="22">
        <v>-1</v>
      </c>
      <c r="S9" s="23"/>
      <c r="T9" s="23"/>
      <c r="U9" s="23"/>
      <c r="V9" s="23"/>
      <c r="W9" s="23"/>
    </row>
    <row r="10" ht="16.5" spans="1:23">
      <c r="A10" s="17">
        <v>399394</v>
      </c>
      <c r="B10" s="17" t="s">
        <v>110</v>
      </c>
      <c r="C10" s="17">
        <v>7656.38</v>
      </c>
      <c r="D10" s="17">
        <v>8655.576</v>
      </c>
      <c r="E10" s="17">
        <v>1</v>
      </c>
      <c r="F10" s="18">
        <v>0</v>
      </c>
      <c r="G10" s="18">
        <v>0</v>
      </c>
      <c r="H10" s="18">
        <v>1</v>
      </c>
      <c r="I10" s="18">
        <v>0.228</v>
      </c>
      <c r="J10" s="18">
        <v>11.746</v>
      </c>
      <c r="K10" s="22">
        <v>4</v>
      </c>
      <c r="L10" s="22">
        <v>1</v>
      </c>
      <c r="M10" s="22">
        <v>0</v>
      </c>
      <c r="N10" s="22">
        <v>0</v>
      </c>
      <c r="O10" s="22">
        <v>0</v>
      </c>
      <c r="P10" s="22">
        <v>-6.203</v>
      </c>
      <c r="Q10" s="22">
        <v>0</v>
      </c>
      <c r="R10" s="22">
        <v>-1</v>
      </c>
      <c r="S10" s="23"/>
      <c r="T10" s="23"/>
      <c r="U10" s="23"/>
      <c r="V10" s="23"/>
      <c r="W10" s="23"/>
    </row>
    <row r="11" ht="16.5" spans="1:23">
      <c r="A11" s="17">
        <v>399408</v>
      </c>
      <c r="B11" s="17" t="s">
        <v>111</v>
      </c>
      <c r="C11" s="17">
        <v>12840.919</v>
      </c>
      <c r="D11" s="17">
        <v>14072.661</v>
      </c>
      <c r="E11" s="17">
        <v>1</v>
      </c>
      <c r="F11" s="18">
        <v>0</v>
      </c>
      <c r="G11" s="18">
        <v>0</v>
      </c>
      <c r="H11" s="18">
        <v>1</v>
      </c>
      <c r="I11" s="18">
        <v>0.099</v>
      </c>
      <c r="J11" s="18">
        <v>8.843</v>
      </c>
      <c r="K11" s="22">
        <v>4</v>
      </c>
      <c r="L11" s="22">
        <v>2</v>
      </c>
      <c r="M11" s="22">
        <v>0</v>
      </c>
      <c r="N11" s="22">
        <v>0</v>
      </c>
      <c r="O11" s="22">
        <v>0</v>
      </c>
      <c r="P11" s="22">
        <v>-5.904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7">
        <v>399640</v>
      </c>
      <c r="B12" s="17" t="s">
        <v>112</v>
      </c>
      <c r="C12" s="17">
        <v>1776.375</v>
      </c>
      <c r="D12" s="17">
        <v>2260.156</v>
      </c>
      <c r="E12" s="17">
        <v>1</v>
      </c>
      <c r="F12" s="18">
        <v>0</v>
      </c>
      <c r="G12" s="18">
        <v>0</v>
      </c>
      <c r="H12" s="18">
        <v>1</v>
      </c>
      <c r="I12" s="18">
        <v>0.025</v>
      </c>
      <c r="J12" s="18">
        <v>21.424</v>
      </c>
      <c r="K12" s="22">
        <v>4</v>
      </c>
      <c r="L12" s="22">
        <v>1</v>
      </c>
      <c r="M12" s="22">
        <v>0</v>
      </c>
      <c r="N12" s="22">
        <v>0</v>
      </c>
      <c r="O12" s="22">
        <v>0</v>
      </c>
      <c r="P12" s="22">
        <v>-8.55</v>
      </c>
      <c r="Q12" s="22">
        <v>0</v>
      </c>
      <c r="R12" s="22">
        <v>-1</v>
      </c>
      <c r="S12" s="23"/>
      <c r="T12" s="23"/>
      <c r="U12" s="23"/>
      <c r="V12" s="23"/>
      <c r="W12" s="23"/>
    </row>
    <row r="13" ht="16.5" spans="1:23">
      <c r="A13" s="17">
        <v>399665</v>
      </c>
      <c r="B13" s="17" t="s">
        <v>113</v>
      </c>
      <c r="C13" s="17">
        <v>1782.012</v>
      </c>
      <c r="D13" s="17">
        <v>2024.808</v>
      </c>
      <c r="E13" s="17">
        <v>1</v>
      </c>
      <c r="F13" s="18">
        <v>0</v>
      </c>
      <c r="G13" s="18">
        <v>0</v>
      </c>
      <c r="H13" s="18">
        <v>1</v>
      </c>
      <c r="I13" s="18">
        <v>0.008</v>
      </c>
      <c r="J13" s="18">
        <v>11.998</v>
      </c>
      <c r="K13" s="22">
        <v>4</v>
      </c>
      <c r="L13" s="22">
        <v>2</v>
      </c>
      <c r="M13" s="22">
        <v>0</v>
      </c>
      <c r="N13" s="22">
        <v>0</v>
      </c>
      <c r="O13" s="22">
        <v>0</v>
      </c>
      <c r="P13" s="22">
        <v>-0.6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7">
        <v>399674</v>
      </c>
      <c r="B14" s="17" t="s">
        <v>114</v>
      </c>
      <c r="C14" s="17">
        <v>1618.698</v>
      </c>
      <c r="D14" s="17">
        <v>1911.702</v>
      </c>
      <c r="E14" s="17">
        <v>1</v>
      </c>
      <c r="F14" s="18">
        <v>0</v>
      </c>
      <c r="G14" s="18">
        <v>0</v>
      </c>
      <c r="H14" s="18">
        <v>1</v>
      </c>
      <c r="I14" s="18">
        <v>1.409</v>
      </c>
      <c r="J14" s="18">
        <v>16.52</v>
      </c>
      <c r="K14" s="22">
        <v>4</v>
      </c>
      <c r="L14" s="22">
        <v>0</v>
      </c>
      <c r="M14" s="22">
        <v>0</v>
      </c>
      <c r="N14" s="22">
        <v>-1</v>
      </c>
      <c r="O14" s="22">
        <v>0</v>
      </c>
      <c r="P14" s="22">
        <v>-0.006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7">
        <v>399933</v>
      </c>
      <c r="B15" s="17" t="s">
        <v>105</v>
      </c>
      <c r="C15" s="17">
        <v>7238.223</v>
      </c>
      <c r="D15" s="17">
        <v>8203.367</v>
      </c>
      <c r="E15" s="17">
        <v>1</v>
      </c>
      <c r="F15" s="18">
        <v>0</v>
      </c>
      <c r="G15" s="18">
        <v>0</v>
      </c>
      <c r="H15" s="18">
        <v>1</v>
      </c>
      <c r="I15" s="18">
        <v>0.296</v>
      </c>
      <c r="J15" s="18">
        <v>12.026</v>
      </c>
      <c r="K15" s="22">
        <v>4</v>
      </c>
      <c r="L15" s="22">
        <v>0</v>
      </c>
      <c r="M15" s="22">
        <v>-1</v>
      </c>
      <c r="N15" s="22">
        <v>1</v>
      </c>
      <c r="O15" s="22">
        <v>0</v>
      </c>
      <c r="P15" s="22">
        <v>-0.002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9">
        <v>74</v>
      </c>
      <c r="B16" s="19" t="s">
        <v>115</v>
      </c>
      <c r="C16" s="19">
        <v>6792.819</v>
      </c>
      <c r="D16" s="19">
        <v>7552.864</v>
      </c>
      <c r="E16" s="19">
        <v>0</v>
      </c>
      <c r="F16" s="19">
        <v>1</v>
      </c>
      <c r="G16" s="18">
        <v>0</v>
      </c>
      <c r="H16" s="18">
        <v>0</v>
      </c>
      <c r="I16" s="18">
        <v>0</v>
      </c>
      <c r="J16" s="18">
        <v>0.171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-6.038</v>
      </c>
      <c r="Q16" s="22">
        <v>0</v>
      </c>
      <c r="R16" s="22">
        <v>-1</v>
      </c>
      <c r="S16" s="23"/>
      <c r="T16" s="23"/>
      <c r="U16" s="23"/>
      <c r="V16" s="23"/>
      <c r="W16" s="23"/>
    </row>
    <row r="17" ht="16.5" spans="1:23">
      <c r="A17" s="19">
        <v>807</v>
      </c>
      <c r="B17" s="19" t="s">
        <v>116</v>
      </c>
      <c r="C17" s="19">
        <v>18927.818</v>
      </c>
      <c r="D17" s="19">
        <v>21255.473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0.087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-3.389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9">
        <v>399987</v>
      </c>
      <c r="B18" s="19" t="s">
        <v>117</v>
      </c>
      <c r="C18" s="19">
        <v>5328.345</v>
      </c>
      <c r="D18" s="19">
        <v>6190.869</v>
      </c>
      <c r="E18" s="19">
        <v>0</v>
      </c>
      <c r="F18" s="19">
        <v>1</v>
      </c>
      <c r="G18" s="18">
        <v>0</v>
      </c>
      <c r="H18" s="18">
        <v>0</v>
      </c>
      <c r="I18" s="18">
        <v>0</v>
      </c>
      <c r="J18" s="18">
        <v>0.199</v>
      </c>
      <c r="K18" s="22">
        <v>4</v>
      </c>
      <c r="L18" s="22">
        <v>2</v>
      </c>
      <c r="M18" s="22">
        <v>0</v>
      </c>
      <c r="N18" s="22">
        <v>0</v>
      </c>
      <c r="O18" s="22">
        <v>0</v>
      </c>
      <c r="P18" s="22">
        <v>-2.72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19">
        <v>399997</v>
      </c>
      <c r="B19" s="19" t="s">
        <v>118</v>
      </c>
      <c r="C19" s="19">
        <v>9265.778</v>
      </c>
      <c r="D19" s="19">
        <v>11029.776</v>
      </c>
      <c r="E19" s="19">
        <v>0</v>
      </c>
      <c r="F19" s="19">
        <v>1</v>
      </c>
      <c r="G19" s="18">
        <v>0</v>
      </c>
      <c r="H19" s="18">
        <v>0</v>
      </c>
      <c r="I19" s="18">
        <v>0</v>
      </c>
      <c r="J19" s="18">
        <v>0.134</v>
      </c>
      <c r="K19" s="22">
        <v>4</v>
      </c>
      <c r="L19" s="22">
        <v>0</v>
      </c>
      <c r="M19" s="22">
        <v>0</v>
      </c>
      <c r="N19" s="22">
        <v>0</v>
      </c>
      <c r="O19" s="22">
        <v>0</v>
      </c>
      <c r="P19" s="22">
        <v>-14.392</v>
      </c>
      <c r="Q19" s="22">
        <v>0</v>
      </c>
      <c r="R19" s="22">
        <v>-1</v>
      </c>
      <c r="S19" s="23"/>
      <c r="T19" s="23"/>
      <c r="U19" s="23"/>
      <c r="V19" s="23"/>
      <c r="W19" s="23"/>
    </row>
    <row r="20" ht="16.5" spans="1:23">
      <c r="A20" s="20">
        <v>1</v>
      </c>
      <c r="B20" s="21" t="s">
        <v>119</v>
      </c>
      <c r="C20" s="21">
        <v>3087.702</v>
      </c>
      <c r="D20" s="21">
        <v>3452.955</v>
      </c>
      <c r="E20" s="21">
        <v>0</v>
      </c>
      <c r="F20" s="21">
        <v>0</v>
      </c>
      <c r="G20" s="21">
        <v>0</v>
      </c>
      <c r="H20" s="21">
        <v>1</v>
      </c>
      <c r="I20" s="18">
        <v>1.45</v>
      </c>
      <c r="J20" s="18">
        <v>11.875</v>
      </c>
      <c r="K20" s="22">
        <v>4</v>
      </c>
      <c r="L20" s="22">
        <v>1</v>
      </c>
      <c r="M20" s="22">
        <v>0</v>
      </c>
      <c r="N20" s="22">
        <v>0</v>
      </c>
      <c r="O20" s="22">
        <v>-1</v>
      </c>
      <c r="P20" s="22">
        <v>-1.3</v>
      </c>
      <c r="Q20" s="22">
        <v>0</v>
      </c>
      <c r="R20" s="22">
        <v>-1</v>
      </c>
      <c r="S20" s="23"/>
      <c r="T20" s="23"/>
      <c r="U20" s="23"/>
      <c r="V20" s="23"/>
      <c r="W20" s="23"/>
    </row>
    <row r="21" ht="16.5" spans="1:23">
      <c r="A21" s="21">
        <v>2</v>
      </c>
      <c r="B21" s="21" t="s">
        <v>120</v>
      </c>
      <c r="C21" s="21">
        <v>3236.143</v>
      </c>
      <c r="D21" s="21">
        <v>3618.943</v>
      </c>
      <c r="E21" s="21">
        <v>0</v>
      </c>
      <c r="F21" s="21">
        <v>0</v>
      </c>
      <c r="G21" s="21">
        <v>0</v>
      </c>
      <c r="H21" s="21">
        <v>1</v>
      </c>
      <c r="I21" s="18">
        <v>1.461</v>
      </c>
      <c r="J21" s="18">
        <v>11.885</v>
      </c>
      <c r="K21" s="22">
        <v>4</v>
      </c>
      <c r="L21" s="22">
        <v>2</v>
      </c>
      <c r="M21" s="22">
        <v>-1</v>
      </c>
      <c r="N21" s="22">
        <v>1</v>
      </c>
      <c r="O21" s="22">
        <v>0</v>
      </c>
      <c r="P21" s="22">
        <v>0.494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5</v>
      </c>
      <c r="B22" s="21" t="s">
        <v>121</v>
      </c>
      <c r="C22" s="21">
        <v>2433.181</v>
      </c>
      <c r="D22" s="21">
        <v>2763.31</v>
      </c>
      <c r="E22" s="21">
        <v>0</v>
      </c>
      <c r="F22" s="21">
        <v>0</v>
      </c>
      <c r="G22" s="21">
        <v>0</v>
      </c>
      <c r="H22" s="21">
        <v>1</v>
      </c>
      <c r="I22" s="18">
        <v>2.78</v>
      </c>
      <c r="J22" s="18">
        <v>14.395</v>
      </c>
      <c r="K22" s="22">
        <v>4</v>
      </c>
      <c r="L22" s="22">
        <v>0</v>
      </c>
      <c r="M22" s="22">
        <v>0</v>
      </c>
      <c r="N22" s="22">
        <v>0</v>
      </c>
      <c r="O22" s="22">
        <v>-1</v>
      </c>
      <c r="P22" s="22">
        <v>-1.246</v>
      </c>
      <c r="Q22" s="22">
        <v>0</v>
      </c>
      <c r="R22" s="22">
        <v>-1</v>
      </c>
      <c r="S22" s="23"/>
      <c r="T22" s="23"/>
      <c r="U22" s="23"/>
      <c r="V22" s="23"/>
      <c r="W22" s="23"/>
    </row>
    <row r="23" ht="16.5" spans="1:23">
      <c r="A23" s="21">
        <v>8</v>
      </c>
      <c r="B23" s="21" t="s">
        <v>122</v>
      </c>
      <c r="C23" s="21">
        <v>2993.074</v>
      </c>
      <c r="D23" s="21">
        <v>3377.67</v>
      </c>
      <c r="E23" s="21">
        <v>0</v>
      </c>
      <c r="F23" s="21">
        <v>0</v>
      </c>
      <c r="G23" s="21">
        <v>0</v>
      </c>
      <c r="H23" s="21">
        <v>1</v>
      </c>
      <c r="I23" s="18">
        <v>3.026</v>
      </c>
      <c r="J23" s="18">
        <v>14.068</v>
      </c>
      <c r="K23" s="22">
        <v>4</v>
      </c>
      <c r="L23" s="22">
        <v>0</v>
      </c>
      <c r="M23" s="22">
        <v>-1</v>
      </c>
      <c r="N23" s="22">
        <v>1</v>
      </c>
      <c r="O23" s="22">
        <v>0</v>
      </c>
      <c r="P23" s="22">
        <v>-0.003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10</v>
      </c>
      <c r="B24" s="21" t="s">
        <v>123</v>
      </c>
      <c r="C24" s="21">
        <v>7896.787</v>
      </c>
      <c r="D24" s="21">
        <v>8799.64</v>
      </c>
      <c r="E24" s="21">
        <v>0</v>
      </c>
      <c r="F24" s="21">
        <v>0</v>
      </c>
      <c r="G24" s="21">
        <v>0</v>
      </c>
      <c r="H24" s="21">
        <v>1</v>
      </c>
      <c r="I24" s="18">
        <v>0.067</v>
      </c>
      <c r="J24" s="18">
        <v>10.321</v>
      </c>
      <c r="K24" s="22">
        <v>4</v>
      </c>
      <c r="L24" s="22">
        <v>1</v>
      </c>
      <c r="M24" s="22">
        <v>0</v>
      </c>
      <c r="N24" s="22">
        <v>0</v>
      </c>
      <c r="O24" s="22">
        <v>0</v>
      </c>
      <c r="P24" s="22">
        <v>-1.45</v>
      </c>
      <c r="Q24" s="22">
        <v>0</v>
      </c>
      <c r="R24" s="22">
        <v>-1</v>
      </c>
      <c r="S24" s="23"/>
      <c r="T24" s="23"/>
      <c r="U24" s="23"/>
      <c r="V24" s="23"/>
      <c r="W24" s="23"/>
    </row>
    <row r="25" ht="16.5" spans="1:23">
      <c r="A25" s="21">
        <v>12</v>
      </c>
      <c r="B25" s="21" t="s">
        <v>124</v>
      </c>
      <c r="C25" s="21">
        <v>222.767</v>
      </c>
      <c r="D25" s="21">
        <v>225.22</v>
      </c>
      <c r="E25" s="21">
        <v>0</v>
      </c>
      <c r="F25" s="21">
        <v>0</v>
      </c>
      <c r="G25" s="21">
        <v>0</v>
      </c>
      <c r="H25" s="21">
        <v>1</v>
      </c>
      <c r="I25" s="18">
        <v>0.349</v>
      </c>
      <c r="J25" s="18">
        <v>1.434</v>
      </c>
      <c r="K25" s="22">
        <v>3</v>
      </c>
      <c r="L25" s="22">
        <v>1</v>
      </c>
      <c r="M25" s="22">
        <v>1</v>
      </c>
      <c r="N25" s="22">
        <v>-1</v>
      </c>
      <c r="O25" s="22">
        <v>0</v>
      </c>
      <c r="P25" s="22">
        <v>-1.997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13</v>
      </c>
      <c r="B26" s="21" t="s">
        <v>125</v>
      </c>
      <c r="C26" s="21">
        <v>296.034</v>
      </c>
      <c r="D26" s="21">
        <v>298.33</v>
      </c>
      <c r="E26" s="21">
        <v>0</v>
      </c>
      <c r="F26" s="21">
        <v>0</v>
      </c>
      <c r="G26" s="21">
        <v>0</v>
      </c>
      <c r="H26" s="21">
        <v>1</v>
      </c>
      <c r="I26" s="18">
        <v>0.448</v>
      </c>
      <c r="J26" s="18">
        <v>1.214</v>
      </c>
      <c r="K26" s="22">
        <v>1</v>
      </c>
      <c r="L26" s="22">
        <v>2</v>
      </c>
      <c r="M26" s="22">
        <v>1</v>
      </c>
      <c r="N26" s="22">
        <v>-1</v>
      </c>
      <c r="O26" s="22">
        <v>0</v>
      </c>
      <c r="P26" s="22">
        <v>-0.058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17</v>
      </c>
      <c r="B27" s="21" t="s">
        <v>126</v>
      </c>
      <c r="C27" s="21">
        <v>2609.214</v>
      </c>
      <c r="D27" s="21">
        <v>2917.981</v>
      </c>
      <c r="E27" s="21">
        <v>0</v>
      </c>
      <c r="F27" s="21">
        <v>0</v>
      </c>
      <c r="G27" s="21">
        <v>0</v>
      </c>
      <c r="H27" s="21">
        <v>1</v>
      </c>
      <c r="I27" s="18">
        <v>1.456</v>
      </c>
      <c r="J27" s="18">
        <v>11.884</v>
      </c>
      <c r="K27" s="22">
        <v>4</v>
      </c>
      <c r="L27" s="22">
        <v>1</v>
      </c>
      <c r="M27" s="22">
        <v>0</v>
      </c>
      <c r="N27" s="22">
        <v>0</v>
      </c>
      <c r="O27" s="22">
        <v>0</v>
      </c>
      <c r="P27" s="22">
        <v>-2.551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18</v>
      </c>
      <c r="B28" s="21" t="s">
        <v>127</v>
      </c>
      <c r="C28" s="21">
        <v>5027.764</v>
      </c>
      <c r="D28" s="21">
        <v>5800.396</v>
      </c>
      <c r="E28" s="21">
        <v>0</v>
      </c>
      <c r="F28" s="21">
        <v>0</v>
      </c>
      <c r="G28" s="21">
        <v>0</v>
      </c>
      <c r="H28" s="21">
        <v>1</v>
      </c>
      <c r="I28" s="18">
        <v>2.761</v>
      </c>
      <c r="J28" s="18">
        <v>15.713</v>
      </c>
      <c r="K28" s="22">
        <v>4</v>
      </c>
      <c r="L28" s="22">
        <v>0</v>
      </c>
      <c r="M28" s="22">
        <v>0</v>
      </c>
      <c r="N28" s="22">
        <v>0</v>
      </c>
      <c r="O28" s="22">
        <v>0</v>
      </c>
      <c r="P28" s="22">
        <v>-9.531</v>
      </c>
      <c r="Q28" s="22">
        <v>0</v>
      </c>
      <c r="R28" s="22">
        <v>-1</v>
      </c>
      <c r="S28" s="23"/>
      <c r="T28" s="23"/>
      <c r="U28" s="23"/>
      <c r="V28" s="23"/>
      <c r="W28" s="23"/>
    </row>
    <row r="29" ht="16.5" spans="1:23">
      <c r="A29" s="21">
        <v>20</v>
      </c>
      <c r="B29" s="21" t="s">
        <v>128</v>
      </c>
      <c r="C29" s="21">
        <v>1091.508</v>
      </c>
      <c r="D29" s="21">
        <v>1332.166</v>
      </c>
      <c r="E29" s="21">
        <v>0</v>
      </c>
      <c r="F29" s="21">
        <v>0</v>
      </c>
      <c r="G29" s="21">
        <v>0</v>
      </c>
      <c r="H29" s="21">
        <v>1</v>
      </c>
      <c r="I29" s="18">
        <v>0.724</v>
      </c>
      <c r="J29" s="18">
        <v>18.659</v>
      </c>
      <c r="K29" s="22">
        <v>4</v>
      </c>
      <c r="L29" s="22">
        <v>1</v>
      </c>
      <c r="M29" s="22">
        <v>0</v>
      </c>
      <c r="N29" s="22">
        <v>0</v>
      </c>
      <c r="O29" s="22">
        <v>0</v>
      </c>
      <c r="P29" s="22">
        <v>-1.052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22</v>
      </c>
      <c r="B30" s="21" t="s">
        <v>129</v>
      </c>
      <c r="C30" s="21">
        <v>248.322</v>
      </c>
      <c r="D30" s="21">
        <v>250.075</v>
      </c>
      <c r="E30" s="21">
        <v>0</v>
      </c>
      <c r="F30" s="21">
        <v>0</v>
      </c>
      <c r="G30" s="21">
        <v>0</v>
      </c>
      <c r="H30" s="21">
        <v>1</v>
      </c>
      <c r="I30" s="18">
        <v>0.44</v>
      </c>
      <c r="J30" s="18">
        <v>1.138</v>
      </c>
      <c r="K30" s="22">
        <v>4</v>
      </c>
      <c r="L30" s="22">
        <v>1</v>
      </c>
      <c r="M30" s="22">
        <v>0</v>
      </c>
      <c r="N30" s="22">
        <v>0</v>
      </c>
      <c r="O30" s="22">
        <v>0</v>
      </c>
      <c r="P30" s="22">
        <v>-5.678</v>
      </c>
      <c r="Q30" s="22">
        <v>0</v>
      </c>
      <c r="R30" s="22">
        <v>-1</v>
      </c>
      <c r="S30" s="23"/>
      <c r="T30" s="23"/>
      <c r="U30" s="23"/>
      <c r="V30" s="23"/>
      <c r="W30" s="23"/>
    </row>
    <row r="31" ht="16.5" spans="1:23">
      <c r="A31" s="21">
        <v>26</v>
      </c>
      <c r="B31" s="21" t="s">
        <v>130</v>
      </c>
      <c r="C31" s="21">
        <v>3373.424</v>
      </c>
      <c r="D31" s="21">
        <v>3830.055</v>
      </c>
      <c r="E31" s="21">
        <v>0</v>
      </c>
      <c r="F31" s="21">
        <v>0</v>
      </c>
      <c r="G31" s="21">
        <v>0</v>
      </c>
      <c r="H31" s="21">
        <v>1</v>
      </c>
      <c r="I31" s="18">
        <v>0.204</v>
      </c>
      <c r="J31" s="18">
        <v>12.102</v>
      </c>
      <c r="K31" s="22">
        <v>2</v>
      </c>
      <c r="L31" s="22">
        <v>2</v>
      </c>
      <c r="M31" s="22">
        <v>0</v>
      </c>
      <c r="N31" s="22">
        <v>0</v>
      </c>
      <c r="O31" s="22">
        <v>0</v>
      </c>
      <c r="P31" s="22">
        <v>-1.206</v>
      </c>
      <c r="Q31" s="22">
        <v>0</v>
      </c>
      <c r="R31" s="22">
        <v>-1</v>
      </c>
      <c r="S31" s="23"/>
      <c r="T31" s="23"/>
      <c r="U31" s="23"/>
      <c r="V31" s="23"/>
      <c r="W31" s="23"/>
    </row>
    <row r="32" ht="16.5" spans="1:23">
      <c r="A32" s="21">
        <v>29</v>
      </c>
      <c r="B32" s="21" t="s">
        <v>131</v>
      </c>
      <c r="C32" s="21">
        <v>3854.869</v>
      </c>
      <c r="D32" s="21">
        <v>4367.146</v>
      </c>
      <c r="E32" s="21">
        <v>0</v>
      </c>
      <c r="F32" s="21">
        <v>0</v>
      </c>
      <c r="G32" s="21">
        <v>0</v>
      </c>
      <c r="H32" s="21">
        <v>1</v>
      </c>
      <c r="I32" s="18">
        <v>2.142</v>
      </c>
      <c r="J32" s="18">
        <v>13.621</v>
      </c>
      <c r="K32" s="22">
        <v>3</v>
      </c>
      <c r="L32" s="22">
        <v>2</v>
      </c>
      <c r="M32" s="22">
        <v>0</v>
      </c>
      <c r="N32" s="22">
        <v>-1</v>
      </c>
      <c r="O32" s="22">
        <v>0</v>
      </c>
      <c r="P32" s="22">
        <v>-3.049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31</v>
      </c>
      <c r="B33" s="21" t="s">
        <v>132</v>
      </c>
      <c r="C33" s="21">
        <v>2784.561</v>
      </c>
      <c r="D33" s="21">
        <v>3134.847</v>
      </c>
      <c r="E33" s="21">
        <v>0</v>
      </c>
      <c r="F33" s="21">
        <v>0</v>
      </c>
      <c r="G33" s="21">
        <v>0</v>
      </c>
      <c r="H33" s="21">
        <v>1</v>
      </c>
      <c r="I33" s="18">
        <v>1.782</v>
      </c>
      <c r="J33" s="18">
        <v>12.756</v>
      </c>
      <c r="K33" s="22">
        <v>4</v>
      </c>
      <c r="L33" s="22">
        <v>0</v>
      </c>
      <c r="M33" s="22">
        <v>0</v>
      </c>
      <c r="N33" s="22">
        <v>0</v>
      </c>
      <c r="O33" s="22">
        <v>0</v>
      </c>
      <c r="P33" s="22">
        <v>-2.092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37</v>
      </c>
      <c r="B34" s="21" t="s">
        <v>133</v>
      </c>
      <c r="C34" s="21">
        <v>5464.947</v>
      </c>
      <c r="D34" s="21">
        <v>6243.391</v>
      </c>
      <c r="E34" s="21">
        <v>0</v>
      </c>
      <c r="F34" s="21">
        <v>0</v>
      </c>
      <c r="G34" s="21">
        <v>0</v>
      </c>
      <c r="H34" s="21">
        <v>1</v>
      </c>
      <c r="I34" s="18">
        <v>3.014</v>
      </c>
      <c r="J34" s="18">
        <v>15.106</v>
      </c>
      <c r="K34" s="22">
        <v>4</v>
      </c>
      <c r="L34" s="22">
        <v>2</v>
      </c>
      <c r="M34" s="22">
        <v>-1</v>
      </c>
      <c r="N34" s="22">
        <v>1</v>
      </c>
      <c r="O34" s="22">
        <v>0</v>
      </c>
      <c r="P34" s="22">
        <v>-0.454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38</v>
      </c>
      <c r="B35" s="21" t="s">
        <v>134</v>
      </c>
      <c r="C35" s="21">
        <v>5006.399</v>
      </c>
      <c r="D35" s="21">
        <v>5780.475</v>
      </c>
      <c r="E35" s="21">
        <v>0</v>
      </c>
      <c r="F35" s="21">
        <v>0</v>
      </c>
      <c r="G35" s="21">
        <v>0</v>
      </c>
      <c r="H35" s="21">
        <v>1</v>
      </c>
      <c r="I35" s="18">
        <v>2.717</v>
      </c>
      <c r="J35" s="18">
        <v>15.745</v>
      </c>
      <c r="K35" s="22">
        <v>2</v>
      </c>
      <c r="L35" s="22">
        <v>2</v>
      </c>
      <c r="M35" s="22">
        <v>0</v>
      </c>
      <c r="N35" s="22">
        <v>-1</v>
      </c>
      <c r="O35" s="22">
        <v>0</v>
      </c>
      <c r="P35" s="22">
        <v>-1.863</v>
      </c>
      <c r="Q35" s="22">
        <v>0</v>
      </c>
      <c r="R35" s="22">
        <v>-1</v>
      </c>
      <c r="S35" s="23"/>
      <c r="T35" s="23"/>
      <c r="U35" s="23"/>
      <c r="V35" s="23"/>
      <c r="W35" s="23"/>
    </row>
    <row r="36" ht="16.5" spans="1:23">
      <c r="A36" s="21">
        <v>42</v>
      </c>
      <c r="B36" s="21" t="s">
        <v>135</v>
      </c>
      <c r="C36" s="21">
        <v>1603.009</v>
      </c>
      <c r="D36" s="21">
        <v>1773.954</v>
      </c>
      <c r="E36" s="21">
        <v>0</v>
      </c>
      <c r="F36" s="21">
        <v>0</v>
      </c>
      <c r="G36" s="21">
        <v>0</v>
      </c>
      <c r="H36" s="21">
        <v>1</v>
      </c>
      <c r="I36" s="18">
        <v>0.666</v>
      </c>
      <c r="J36" s="18">
        <v>10.238</v>
      </c>
      <c r="K36" s="22">
        <v>4</v>
      </c>
      <c r="L36" s="22">
        <v>2</v>
      </c>
      <c r="M36" s="22">
        <v>-1</v>
      </c>
      <c r="N36" s="22">
        <v>1</v>
      </c>
      <c r="O36" s="22">
        <v>0</v>
      </c>
      <c r="P36" s="22">
        <v>3.888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43</v>
      </c>
      <c r="B37" s="21" t="s">
        <v>136</v>
      </c>
      <c r="C37" s="21">
        <v>1987.492</v>
      </c>
      <c r="D37" s="21">
        <v>2206.215</v>
      </c>
      <c r="E37" s="21">
        <v>0</v>
      </c>
      <c r="F37" s="21">
        <v>0</v>
      </c>
      <c r="G37" s="21">
        <v>0</v>
      </c>
      <c r="H37" s="21">
        <v>1</v>
      </c>
      <c r="I37" s="18">
        <v>0.699</v>
      </c>
      <c r="J37" s="18">
        <v>10.544</v>
      </c>
      <c r="K37" s="22">
        <v>4</v>
      </c>
      <c r="L37" s="22">
        <v>0</v>
      </c>
      <c r="M37" s="22">
        <v>0</v>
      </c>
      <c r="N37" s="22">
        <v>0</v>
      </c>
      <c r="O37" s="22">
        <v>0</v>
      </c>
      <c r="P37" s="22">
        <v>-14.702</v>
      </c>
      <c r="Q37" s="22">
        <v>0</v>
      </c>
      <c r="R37" s="22">
        <v>-1</v>
      </c>
      <c r="S37" s="23"/>
      <c r="T37" s="23"/>
      <c r="U37" s="23"/>
      <c r="V37" s="23"/>
      <c r="W37" s="23"/>
    </row>
    <row r="38" ht="16.5" spans="1:23">
      <c r="A38" s="21">
        <v>44</v>
      </c>
      <c r="B38" s="21" t="s">
        <v>137</v>
      </c>
      <c r="C38" s="21">
        <v>3584.591</v>
      </c>
      <c r="D38" s="21">
        <v>4037.633</v>
      </c>
      <c r="E38" s="21">
        <v>0</v>
      </c>
      <c r="F38" s="21">
        <v>0</v>
      </c>
      <c r="G38" s="21">
        <v>0</v>
      </c>
      <c r="H38" s="21">
        <v>1</v>
      </c>
      <c r="I38" s="18">
        <v>1.908</v>
      </c>
      <c r="J38" s="18">
        <v>12.914</v>
      </c>
      <c r="K38" s="22">
        <v>4</v>
      </c>
      <c r="L38" s="22">
        <v>2</v>
      </c>
      <c r="M38" s="22">
        <v>0</v>
      </c>
      <c r="N38" s="22">
        <v>1</v>
      </c>
      <c r="O38" s="22">
        <v>0</v>
      </c>
      <c r="P38" s="22">
        <v>-0.573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46</v>
      </c>
      <c r="B39" s="21" t="s">
        <v>138</v>
      </c>
      <c r="C39" s="21">
        <v>3918.633</v>
      </c>
      <c r="D39" s="21">
        <v>4413.949</v>
      </c>
      <c r="E39" s="21">
        <v>0</v>
      </c>
      <c r="F39" s="21">
        <v>0</v>
      </c>
      <c r="G39" s="21">
        <v>0</v>
      </c>
      <c r="H39" s="21">
        <v>1</v>
      </c>
      <c r="I39" s="18">
        <v>0.845</v>
      </c>
      <c r="J39" s="18">
        <v>11.972</v>
      </c>
      <c r="K39" s="22">
        <v>4</v>
      </c>
      <c r="L39" s="22">
        <v>2</v>
      </c>
      <c r="M39" s="22">
        <v>0</v>
      </c>
      <c r="N39" s="22">
        <v>0</v>
      </c>
      <c r="O39" s="22">
        <v>0</v>
      </c>
      <c r="P39" s="22">
        <v>-3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47</v>
      </c>
      <c r="B40" s="21" t="s">
        <v>139</v>
      </c>
      <c r="C40" s="21">
        <v>3116.703</v>
      </c>
      <c r="D40" s="21">
        <v>3476.729</v>
      </c>
      <c r="E40" s="21">
        <v>0</v>
      </c>
      <c r="F40" s="21">
        <v>0</v>
      </c>
      <c r="G40" s="21">
        <v>0</v>
      </c>
      <c r="H40" s="21">
        <v>1</v>
      </c>
      <c r="I40" s="18">
        <v>0.22</v>
      </c>
      <c r="J40" s="18">
        <v>10.552</v>
      </c>
      <c r="K40" s="22">
        <v>2</v>
      </c>
      <c r="L40" s="22">
        <v>2</v>
      </c>
      <c r="M40" s="22">
        <v>0</v>
      </c>
      <c r="N40" s="22">
        <v>-1</v>
      </c>
      <c r="O40" s="22">
        <v>0</v>
      </c>
      <c r="P40" s="22">
        <v>-3.094</v>
      </c>
      <c r="Q40" s="22">
        <v>0</v>
      </c>
      <c r="R40" s="22">
        <v>-1</v>
      </c>
      <c r="S40" s="23"/>
      <c r="T40" s="23"/>
      <c r="U40" s="23"/>
      <c r="V40" s="23"/>
      <c r="W40" s="23"/>
    </row>
    <row r="41" ht="16.5" spans="1:23">
      <c r="A41" s="21">
        <v>51</v>
      </c>
      <c r="B41" s="21" t="s">
        <v>140</v>
      </c>
      <c r="C41" s="21">
        <v>7426.649</v>
      </c>
      <c r="D41" s="21">
        <v>8280.82</v>
      </c>
      <c r="E41" s="21">
        <v>0</v>
      </c>
      <c r="F41" s="21">
        <v>0</v>
      </c>
      <c r="G41" s="21">
        <v>0</v>
      </c>
      <c r="H41" s="21">
        <v>1</v>
      </c>
      <c r="I41" s="18">
        <v>0.172</v>
      </c>
      <c r="J41" s="18">
        <v>10.469</v>
      </c>
      <c r="K41" s="22">
        <v>4</v>
      </c>
      <c r="L41" s="22">
        <v>0</v>
      </c>
      <c r="M41" s="22">
        <v>0</v>
      </c>
      <c r="N41" s="22">
        <v>0</v>
      </c>
      <c r="O41" s="22">
        <v>0</v>
      </c>
      <c r="P41" s="22">
        <v>-2.301</v>
      </c>
      <c r="Q41" s="22">
        <v>0</v>
      </c>
      <c r="R41" s="22">
        <v>-1</v>
      </c>
      <c r="S41" s="23"/>
      <c r="T41" s="23"/>
      <c r="U41" s="23"/>
      <c r="V41" s="23"/>
      <c r="W41" s="23"/>
    </row>
    <row r="42" ht="16.5" spans="1:23">
      <c r="A42" s="21">
        <v>52</v>
      </c>
      <c r="B42" s="21" t="s">
        <v>141</v>
      </c>
      <c r="C42" s="21">
        <v>2581.826</v>
      </c>
      <c r="D42" s="21">
        <v>2884.956</v>
      </c>
      <c r="E42" s="21">
        <v>0</v>
      </c>
      <c r="F42" s="21">
        <v>0</v>
      </c>
      <c r="G42" s="21">
        <v>0</v>
      </c>
      <c r="H42" s="21">
        <v>1</v>
      </c>
      <c r="I42" s="18">
        <v>0.673</v>
      </c>
      <c r="J42" s="18">
        <v>11.11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-1.786</v>
      </c>
      <c r="Q42" s="22">
        <v>0</v>
      </c>
      <c r="R42" s="22">
        <v>-1</v>
      </c>
      <c r="S42" s="23"/>
      <c r="T42" s="23"/>
      <c r="U42" s="23"/>
      <c r="V42" s="23"/>
      <c r="W42" s="23"/>
    </row>
    <row r="43" ht="16.5" spans="1:23">
      <c r="A43" s="21">
        <v>53</v>
      </c>
      <c r="B43" s="21" t="s">
        <v>142</v>
      </c>
      <c r="C43" s="21">
        <v>10622.003</v>
      </c>
      <c r="D43" s="21">
        <v>11893.801</v>
      </c>
      <c r="E43" s="21">
        <v>0</v>
      </c>
      <c r="F43" s="21">
        <v>0</v>
      </c>
      <c r="G43" s="21">
        <v>0</v>
      </c>
      <c r="H43" s="21">
        <v>1</v>
      </c>
      <c r="I43" s="18">
        <v>1.824</v>
      </c>
      <c r="J43" s="18">
        <v>12.322</v>
      </c>
      <c r="K43" s="22">
        <v>4</v>
      </c>
      <c r="L43" s="22">
        <v>1</v>
      </c>
      <c r="M43" s="22">
        <v>0</v>
      </c>
      <c r="N43" s="22">
        <v>0</v>
      </c>
      <c r="O43" s="22">
        <v>0</v>
      </c>
      <c r="P43" s="22">
        <v>-4.756</v>
      </c>
      <c r="Q43" s="22">
        <v>0</v>
      </c>
      <c r="R43" s="22">
        <v>-1</v>
      </c>
      <c r="S43" s="23"/>
      <c r="T43" s="23"/>
      <c r="U43" s="23"/>
      <c r="V43" s="23"/>
      <c r="W43" s="23"/>
    </row>
    <row r="44" ht="16.5" spans="1:23">
      <c r="A44" s="21">
        <v>54</v>
      </c>
      <c r="B44" s="21" t="s">
        <v>143</v>
      </c>
      <c r="C44" s="21">
        <v>1258.852</v>
      </c>
      <c r="D44" s="21">
        <v>1421.712</v>
      </c>
      <c r="E44" s="21">
        <v>0</v>
      </c>
      <c r="F44" s="21">
        <v>0</v>
      </c>
      <c r="G44" s="21">
        <v>0</v>
      </c>
      <c r="H44" s="21">
        <v>1</v>
      </c>
      <c r="I44" s="18">
        <v>2.009</v>
      </c>
      <c r="J44" s="18">
        <v>13.234</v>
      </c>
      <c r="K44" s="22">
        <v>4</v>
      </c>
      <c r="L44" s="22">
        <v>2</v>
      </c>
      <c r="M44" s="22">
        <v>0</v>
      </c>
      <c r="N44" s="22">
        <v>0</v>
      </c>
      <c r="O44" s="22">
        <v>0</v>
      </c>
      <c r="P44" s="22">
        <v>-5.826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55</v>
      </c>
      <c r="B45" s="21" t="s">
        <v>144</v>
      </c>
      <c r="C45" s="21">
        <v>1273.447</v>
      </c>
      <c r="D45" s="21">
        <v>1429.993</v>
      </c>
      <c r="E45" s="21">
        <v>0</v>
      </c>
      <c r="F45" s="21">
        <v>0</v>
      </c>
      <c r="G45" s="21">
        <v>0</v>
      </c>
      <c r="H45" s="21">
        <v>1</v>
      </c>
      <c r="I45" s="18">
        <v>0.476</v>
      </c>
      <c r="J45" s="18">
        <v>11.371</v>
      </c>
      <c r="K45" s="22">
        <v>4</v>
      </c>
      <c r="L45" s="22">
        <v>1</v>
      </c>
      <c r="M45" s="22">
        <v>0</v>
      </c>
      <c r="N45" s="22">
        <v>0</v>
      </c>
      <c r="O45" s="22">
        <v>0</v>
      </c>
      <c r="P45" s="22">
        <v>-5.27</v>
      </c>
      <c r="Q45" s="22">
        <v>0</v>
      </c>
      <c r="R45" s="22">
        <v>-1</v>
      </c>
      <c r="S45" s="23"/>
      <c r="T45" s="23"/>
      <c r="U45" s="23"/>
      <c r="V45" s="23"/>
      <c r="W45" s="23"/>
    </row>
    <row r="46" ht="16.5" spans="1:23">
      <c r="A46" s="21">
        <v>56</v>
      </c>
      <c r="B46" s="21" t="s">
        <v>145</v>
      </c>
      <c r="C46" s="21">
        <v>1043.504</v>
      </c>
      <c r="D46" s="21">
        <v>1148.359</v>
      </c>
      <c r="E46" s="21">
        <v>0</v>
      </c>
      <c r="F46" s="21">
        <v>0</v>
      </c>
      <c r="G46" s="21">
        <v>0</v>
      </c>
      <c r="H46" s="21">
        <v>1</v>
      </c>
      <c r="I46" s="18">
        <v>0.041</v>
      </c>
      <c r="J46" s="18">
        <v>9.168</v>
      </c>
      <c r="K46" s="22">
        <v>4</v>
      </c>
      <c r="L46" s="22">
        <v>1</v>
      </c>
      <c r="M46" s="22">
        <v>0</v>
      </c>
      <c r="N46" s="22">
        <v>0</v>
      </c>
      <c r="O46" s="22">
        <v>0</v>
      </c>
      <c r="P46" s="22">
        <v>-4.208</v>
      </c>
      <c r="Q46" s="22">
        <v>0</v>
      </c>
      <c r="R46" s="22">
        <v>-1</v>
      </c>
      <c r="S46" s="23"/>
      <c r="T46" s="23"/>
      <c r="U46" s="23"/>
      <c r="V46" s="23"/>
      <c r="W46" s="23"/>
    </row>
    <row r="47" ht="16.5" spans="1:23">
      <c r="A47" s="21">
        <v>58</v>
      </c>
      <c r="B47" s="21" t="s">
        <v>146</v>
      </c>
      <c r="C47" s="21">
        <v>4004.255</v>
      </c>
      <c r="D47" s="21">
        <v>4498.996</v>
      </c>
      <c r="E47" s="21">
        <v>0</v>
      </c>
      <c r="F47" s="21">
        <v>0</v>
      </c>
      <c r="G47" s="21">
        <v>0</v>
      </c>
      <c r="H47" s="21">
        <v>1</v>
      </c>
      <c r="I47" s="18">
        <v>1.847</v>
      </c>
      <c r="J47" s="18">
        <v>12.64</v>
      </c>
      <c r="K47" s="22">
        <v>4</v>
      </c>
      <c r="L47" s="22">
        <v>1</v>
      </c>
      <c r="M47" s="22">
        <v>0</v>
      </c>
      <c r="N47" s="22">
        <v>0</v>
      </c>
      <c r="O47" s="22">
        <v>-1</v>
      </c>
      <c r="P47" s="22">
        <v>-1.86</v>
      </c>
      <c r="Q47" s="22">
        <v>0</v>
      </c>
      <c r="R47" s="22">
        <v>-1</v>
      </c>
      <c r="S47" s="23"/>
      <c r="T47" s="23"/>
      <c r="U47" s="23"/>
      <c r="V47" s="23"/>
      <c r="W47" s="23"/>
    </row>
    <row r="48" ht="16.5" spans="1:23">
      <c r="A48" s="21">
        <v>60</v>
      </c>
      <c r="B48" s="21" t="s">
        <v>147</v>
      </c>
      <c r="C48" s="21">
        <v>3678.128</v>
      </c>
      <c r="D48" s="21">
        <v>4117.747</v>
      </c>
      <c r="E48" s="21">
        <v>0</v>
      </c>
      <c r="F48" s="21">
        <v>0</v>
      </c>
      <c r="G48" s="21">
        <v>0</v>
      </c>
      <c r="H48" s="21">
        <v>1</v>
      </c>
      <c r="I48" s="18">
        <v>1.788</v>
      </c>
      <c r="J48" s="18">
        <v>12.273</v>
      </c>
      <c r="K48" s="22">
        <v>4</v>
      </c>
      <c r="L48" s="22">
        <v>2</v>
      </c>
      <c r="M48" s="22">
        <v>0</v>
      </c>
      <c r="N48" s="22">
        <v>0</v>
      </c>
      <c r="O48" s="22">
        <v>0</v>
      </c>
      <c r="P48" s="22">
        <v>-0.516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61</v>
      </c>
      <c r="B49" s="21" t="s">
        <v>148</v>
      </c>
      <c r="C49" s="21">
        <v>176.073</v>
      </c>
      <c r="D49" s="21">
        <v>178.179</v>
      </c>
      <c r="E49" s="21">
        <v>0</v>
      </c>
      <c r="F49" s="21">
        <v>0</v>
      </c>
      <c r="G49" s="21">
        <v>0</v>
      </c>
      <c r="H49" s="21">
        <v>1</v>
      </c>
      <c r="I49" s="18">
        <v>0.362</v>
      </c>
      <c r="J49" s="18">
        <v>1.54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-2.183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62</v>
      </c>
      <c r="B50" s="21" t="s">
        <v>149</v>
      </c>
      <c r="C50" s="21">
        <v>1702.946</v>
      </c>
      <c r="D50" s="21">
        <v>1941.837</v>
      </c>
      <c r="E50" s="21">
        <v>0</v>
      </c>
      <c r="F50" s="21">
        <v>0</v>
      </c>
      <c r="G50" s="21">
        <v>0</v>
      </c>
      <c r="H50" s="21">
        <v>1</v>
      </c>
      <c r="I50" s="18">
        <v>1.268</v>
      </c>
      <c r="J50" s="18">
        <v>13.415</v>
      </c>
      <c r="K50" s="22">
        <v>4</v>
      </c>
      <c r="L50" s="22">
        <v>1</v>
      </c>
      <c r="M50" s="22">
        <v>0</v>
      </c>
      <c r="N50" s="22">
        <v>0</v>
      </c>
      <c r="O50" s="22">
        <v>0</v>
      </c>
      <c r="P50" s="22">
        <v>-7.963</v>
      </c>
      <c r="Q50" s="22">
        <v>0</v>
      </c>
      <c r="R50" s="22">
        <v>-1</v>
      </c>
      <c r="S50" s="23"/>
      <c r="T50" s="23"/>
      <c r="U50" s="23"/>
      <c r="V50" s="23"/>
      <c r="W50" s="23"/>
    </row>
    <row r="51" ht="16.5" spans="1:23">
      <c r="A51" s="21">
        <v>63</v>
      </c>
      <c r="B51" s="21" t="s">
        <v>150</v>
      </c>
      <c r="C51" s="21">
        <v>3184.175</v>
      </c>
      <c r="D51" s="21">
        <v>3637.377</v>
      </c>
      <c r="E51" s="21">
        <v>0</v>
      </c>
      <c r="F51" s="21">
        <v>0</v>
      </c>
      <c r="G51" s="21">
        <v>0</v>
      </c>
      <c r="H51" s="21">
        <v>1</v>
      </c>
      <c r="I51" s="18">
        <v>2.082</v>
      </c>
      <c r="J51" s="18">
        <v>14.282</v>
      </c>
      <c r="K51" s="22">
        <v>4</v>
      </c>
      <c r="L51" s="22">
        <v>0</v>
      </c>
      <c r="M51" s="22">
        <v>0</v>
      </c>
      <c r="N51" s="22">
        <v>0</v>
      </c>
      <c r="O51" s="22">
        <v>0</v>
      </c>
      <c r="P51" s="22">
        <v>-4.523</v>
      </c>
      <c r="Q51" s="22">
        <v>0</v>
      </c>
      <c r="R51" s="22">
        <v>-1</v>
      </c>
      <c r="S51" s="23"/>
      <c r="T51" s="23"/>
      <c r="U51" s="23"/>
      <c r="V51" s="23"/>
      <c r="W51" s="23"/>
    </row>
    <row r="52" ht="16.5" spans="1:23">
      <c r="A52" s="21">
        <v>68</v>
      </c>
      <c r="B52" s="21" t="s">
        <v>151</v>
      </c>
      <c r="C52" s="21">
        <v>2531.461</v>
      </c>
      <c r="D52" s="21">
        <v>2868.765</v>
      </c>
      <c r="E52" s="21">
        <v>0</v>
      </c>
      <c r="F52" s="21">
        <v>0</v>
      </c>
      <c r="G52" s="21">
        <v>0</v>
      </c>
      <c r="H52" s="21">
        <v>1</v>
      </c>
      <c r="I52" s="18">
        <v>0.129</v>
      </c>
      <c r="J52" s="18">
        <v>11.872</v>
      </c>
      <c r="K52" s="22">
        <v>4</v>
      </c>
      <c r="L52" s="22">
        <v>1</v>
      </c>
      <c r="M52" s="22">
        <v>0</v>
      </c>
      <c r="N52" s="22">
        <v>0</v>
      </c>
      <c r="O52" s="22">
        <v>0</v>
      </c>
      <c r="P52" s="22">
        <v>-21.251</v>
      </c>
      <c r="Q52" s="22">
        <v>0</v>
      </c>
      <c r="R52" s="22">
        <v>-1</v>
      </c>
      <c r="S52" s="23"/>
      <c r="T52" s="23"/>
      <c r="U52" s="23"/>
      <c r="V52" s="23"/>
      <c r="W52" s="23"/>
    </row>
    <row r="53" ht="16.5" spans="1:23">
      <c r="A53" s="21">
        <v>71</v>
      </c>
      <c r="B53" s="21" t="s">
        <v>152</v>
      </c>
      <c r="C53" s="21">
        <v>2856.785</v>
      </c>
      <c r="D53" s="21">
        <v>3257.835</v>
      </c>
      <c r="E53" s="21">
        <v>0</v>
      </c>
      <c r="F53" s="21">
        <v>0</v>
      </c>
      <c r="G53" s="21">
        <v>0</v>
      </c>
      <c r="H53" s="21">
        <v>1</v>
      </c>
      <c r="I53" s="18">
        <v>0.878</v>
      </c>
      <c r="J53" s="18">
        <v>13.081</v>
      </c>
      <c r="K53" s="22">
        <v>4</v>
      </c>
      <c r="L53" s="22">
        <v>0</v>
      </c>
      <c r="M53" s="22">
        <v>0</v>
      </c>
      <c r="N53" s="22">
        <v>0</v>
      </c>
      <c r="O53" s="22">
        <v>0</v>
      </c>
      <c r="P53" s="22">
        <v>-2.208</v>
      </c>
      <c r="Q53" s="22">
        <v>0</v>
      </c>
      <c r="R53" s="22">
        <v>-1</v>
      </c>
      <c r="S53" s="23"/>
      <c r="T53" s="23"/>
      <c r="U53" s="23"/>
      <c r="V53" s="23"/>
      <c r="W53" s="23"/>
    </row>
    <row r="54" ht="16.5" spans="1:23">
      <c r="A54" s="21">
        <v>75</v>
      </c>
      <c r="B54" s="21" t="s">
        <v>153</v>
      </c>
      <c r="C54" s="21">
        <v>6349.403</v>
      </c>
      <c r="D54" s="21">
        <v>7213.876</v>
      </c>
      <c r="E54" s="21">
        <v>0</v>
      </c>
      <c r="F54" s="21">
        <v>0</v>
      </c>
      <c r="G54" s="21">
        <v>0</v>
      </c>
      <c r="H54" s="21">
        <v>1</v>
      </c>
      <c r="I54" s="18">
        <v>2.409</v>
      </c>
      <c r="J54" s="18">
        <v>14.103</v>
      </c>
      <c r="K54" s="22">
        <v>3</v>
      </c>
      <c r="L54" s="22">
        <v>1</v>
      </c>
      <c r="M54" s="22">
        <v>0</v>
      </c>
      <c r="N54" s="22">
        <v>-1</v>
      </c>
      <c r="O54" s="22">
        <v>0</v>
      </c>
      <c r="P54" s="22">
        <v>-2.337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76</v>
      </c>
      <c r="B55" s="21" t="s">
        <v>154</v>
      </c>
      <c r="C55" s="21">
        <v>4861.084</v>
      </c>
      <c r="D55" s="21">
        <v>5635.66</v>
      </c>
      <c r="E55" s="21">
        <v>0</v>
      </c>
      <c r="F55" s="21">
        <v>0</v>
      </c>
      <c r="G55" s="21">
        <v>0</v>
      </c>
      <c r="H55" s="21">
        <v>1</v>
      </c>
      <c r="I55" s="18">
        <v>3.454</v>
      </c>
      <c r="J55" s="18">
        <v>16.724</v>
      </c>
      <c r="K55" s="22">
        <v>4</v>
      </c>
      <c r="L55" s="22">
        <v>0</v>
      </c>
      <c r="M55" s="22">
        <v>0</v>
      </c>
      <c r="N55" s="22">
        <v>-1</v>
      </c>
      <c r="O55" s="22">
        <v>0</v>
      </c>
      <c r="P55" s="22">
        <v>-1.339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90</v>
      </c>
      <c r="B56" s="21" t="s">
        <v>155</v>
      </c>
      <c r="C56" s="21">
        <v>1113.449</v>
      </c>
      <c r="D56" s="21">
        <v>1255.144</v>
      </c>
      <c r="E56" s="21">
        <v>0</v>
      </c>
      <c r="F56" s="21">
        <v>0</v>
      </c>
      <c r="G56" s="21">
        <v>0</v>
      </c>
      <c r="H56" s="21">
        <v>1</v>
      </c>
      <c r="I56" s="18">
        <v>0.749</v>
      </c>
      <c r="J56" s="18">
        <v>11.953</v>
      </c>
      <c r="K56" s="22">
        <v>4</v>
      </c>
      <c r="L56" s="22">
        <v>0</v>
      </c>
      <c r="M56" s="22">
        <v>0</v>
      </c>
      <c r="N56" s="22">
        <v>0</v>
      </c>
      <c r="O56" s="22">
        <v>0</v>
      </c>
      <c r="P56" s="22">
        <v>-2.434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91</v>
      </c>
      <c r="B57" s="21" t="s">
        <v>156</v>
      </c>
      <c r="C57" s="21">
        <v>9881.128</v>
      </c>
      <c r="D57" s="21">
        <v>12213.596</v>
      </c>
      <c r="E57" s="21">
        <v>0</v>
      </c>
      <c r="F57" s="21">
        <v>0</v>
      </c>
      <c r="G57" s="21">
        <v>0</v>
      </c>
      <c r="H57" s="21">
        <v>1</v>
      </c>
      <c r="I57" s="18">
        <v>2.272</v>
      </c>
      <c r="J57" s="18">
        <v>20.935</v>
      </c>
      <c r="K57" s="22">
        <v>4</v>
      </c>
      <c r="L57" s="22">
        <v>0</v>
      </c>
      <c r="M57" s="22">
        <v>0</v>
      </c>
      <c r="N57" s="22">
        <v>0</v>
      </c>
      <c r="O57" s="22">
        <v>0</v>
      </c>
      <c r="P57" s="22">
        <v>-9.236</v>
      </c>
      <c r="Q57" s="22">
        <v>0</v>
      </c>
      <c r="R57" s="22">
        <v>-1</v>
      </c>
      <c r="S57" s="23"/>
      <c r="T57" s="23"/>
      <c r="U57" s="23"/>
      <c r="V57" s="23"/>
      <c r="W57" s="23"/>
    </row>
    <row r="58" ht="16.5" spans="1:23">
      <c r="A58" s="21">
        <v>98</v>
      </c>
      <c r="B58" s="21" t="s">
        <v>157</v>
      </c>
      <c r="C58" s="21">
        <v>4657.885</v>
      </c>
      <c r="D58" s="21">
        <v>5201.763</v>
      </c>
      <c r="E58" s="21">
        <v>0</v>
      </c>
      <c r="F58" s="21">
        <v>0</v>
      </c>
      <c r="G58" s="21">
        <v>0</v>
      </c>
      <c r="H58" s="21">
        <v>1</v>
      </c>
      <c r="I58" s="18">
        <v>1.801</v>
      </c>
      <c r="J58" s="18">
        <v>12.068</v>
      </c>
      <c r="K58" s="22">
        <v>4</v>
      </c>
      <c r="L58" s="22">
        <v>1</v>
      </c>
      <c r="M58" s="22">
        <v>0</v>
      </c>
      <c r="N58" s="22">
        <v>0</v>
      </c>
      <c r="O58" s="22">
        <v>0</v>
      </c>
      <c r="P58" s="22">
        <v>-1.432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100</v>
      </c>
      <c r="B59" s="21" t="s">
        <v>158</v>
      </c>
      <c r="C59" s="21">
        <v>5195.304</v>
      </c>
      <c r="D59" s="21">
        <v>5787.85</v>
      </c>
      <c r="E59" s="21">
        <v>0</v>
      </c>
      <c r="F59" s="21">
        <v>0</v>
      </c>
      <c r="G59" s="21">
        <v>0</v>
      </c>
      <c r="H59" s="21">
        <v>1</v>
      </c>
      <c r="I59" s="18">
        <v>1.727</v>
      </c>
      <c r="J59" s="18">
        <v>11.788</v>
      </c>
      <c r="K59" s="22">
        <v>4</v>
      </c>
      <c r="L59" s="22">
        <v>1</v>
      </c>
      <c r="M59" s="22">
        <v>0</v>
      </c>
      <c r="N59" s="22">
        <v>0</v>
      </c>
      <c r="O59" s="22">
        <v>0</v>
      </c>
      <c r="P59" s="22">
        <v>-7.424</v>
      </c>
      <c r="Q59" s="22">
        <v>0</v>
      </c>
      <c r="R59" s="22">
        <v>-1</v>
      </c>
      <c r="S59" s="23"/>
      <c r="T59" s="23"/>
      <c r="U59" s="23"/>
      <c r="V59" s="23"/>
      <c r="W59" s="23"/>
    </row>
    <row r="60" ht="16.5" spans="1:23">
      <c r="A60" s="21">
        <v>101</v>
      </c>
      <c r="B60" s="21" t="s">
        <v>159</v>
      </c>
      <c r="C60" s="21">
        <v>246.325</v>
      </c>
      <c r="D60" s="21">
        <v>248.014</v>
      </c>
      <c r="E60" s="21">
        <v>0</v>
      </c>
      <c r="F60" s="21">
        <v>0</v>
      </c>
      <c r="G60" s="21">
        <v>0</v>
      </c>
      <c r="H60" s="21">
        <v>1</v>
      </c>
      <c r="I60" s="18">
        <v>0.404</v>
      </c>
      <c r="J60" s="18">
        <v>1.083</v>
      </c>
      <c r="K60" s="22">
        <v>4</v>
      </c>
      <c r="L60" s="22">
        <v>0</v>
      </c>
      <c r="M60" s="22">
        <v>0</v>
      </c>
      <c r="N60" s="22">
        <v>1</v>
      </c>
      <c r="O60" s="22">
        <v>0</v>
      </c>
      <c r="P60" s="22">
        <v>-0.005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105</v>
      </c>
      <c r="B61" s="21" t="s">
        <v>160</v>
      </c>
      <c r="C61" s="21">
        <v>3514.468</v>
      </c>
      <c r="D61" s="21">
        <v>4038.539</v>
      </c>
      <c r="E61" s="21">
        <v>0</v>
      </c>
      <c r="F61" s="21">
        <v>0</v>
      </c>
      <c r="G61" s="21">
        <v>0</v>
      </c>
      <c r="H61" s="21">
        <v>1</v>
      </c>
      <c r="I61" s="18">
        <v>0.709</v>
      </c>
      <c r="J61" s="18">
        <v>13.594</v>
      </c>
      <c r="K61" s="22">
        <v>4</v>
      </c>
      <c r="L61" s="22">
        <v>2</v>
      </c>
      <c r="M61" s="22">
        <v>0</v>
      </c>
      <c r="N61" s="22">
        <v>0</v>
      </c>
      <c r="O61" s="22">
        <v>0</v>
      </c>
      <c r="P61" s="22">
        <v>-2.536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109</v>
      </c>
      <c r="B62" s="21" t="s">
        <v>161</v>
      </c>
      <c r="C62" s="21">
        <v>9278.506</v>
      </c>
      <c r="D62" s="21">
        <v>10336.103</v>
      </c>
      <c r="E62" s="21">
        <v>0</v>
      </c>
      <c r="F62" s="21">
        <v>0</v>
      </c>
      <c r="G62" s="21">
        <v>0</v>
      </c>
      <c r="H62" s="21">
        <v>1</v>
      </c>
      <c r="I62" s="18">
        <v>1.398</v>
      </c>
      <c r="J62" s="18">
        <v>11.487</v>
      </c>
      <c r="K62" s="22">
        <v>4</v>
      </c>
      <c r="L62" s="22">
        <v>0</v>
      </c>
      <c r="M62" s="22">
        <v>0</v>
      </c>
      <c r="N62" s="22">
        <v>-1</v>
      </c>
      <c r="O62" s="22">
        <v>0</v>
      </c>
      <c r="P62" s="22">
        <v>-7.288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110</v>
      </c>
      <c r="B63" s="21" t="s">
        <v>162</v>
      </c>
      <c r="C63" s="21">
        <v>3452.348</v>
      </c>
      <c r="D63" s="21">
        <v>3996.576</v>
      </c>
      <c r="E63" s="21">
        <v>0</v>
      </c>
      <c r="F63" s="21">
        <v>0</v>
      </c>
      <c r="G63" s="21">
        <v>0</v>
      </c>
      <c r="H63" s="21">
        <v>1</v>
      </c>
      <c r="I63" s="18">
        <v>5.281</v>
      </c>
      <c r="J63" s="18">
        <v>18.179</v>
      </c>
      <c r="K63" s="22">
        <v>4</v>
      </c>
      <c r="L63" s="22">
        <v>1</v>
      </c>
      <c r="M63" s="22">
        <v>0</v>
      </c>
      <c r="N63" s="22">
        <v>0</v>
      </c>
      <c r="O63" s="22">
        <v>0</v>
      </c>
      <c r="P63" s="22">
        <v>-1.578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116</v>
      </c>
      <c r="B64" s="21" t="s">
        <v>163</v>
      </c>
      <c r="C64" s="21">
        <v>196.126</v>
      </c>
      <c r="D64" s="21">
        <v>197.42</v>
      </c>
      <c r="E64" s="21">
        <v>0</v>
      </c>
      <c r="F64" s="21">
        <v>0</v>
      </c>
      <c r="G64" s="21">
        <v>0</v>
      </c>
      <c r="H64" s="21">
        <v>1</v>
      </c>
      <c r="I64" s="18">
        <v>0.385</v>
      </c>
      <c r="J64" s="18">
        <v>1.038</v>
      </c>
      <c r="K64" s="22">
        <v>4</v>
      </c>
      <c r="L64" s="22">
        <v>1</v>
      </c>
      <c r="M64" s="22">
        <v>0</v>
      </c>
      <c r="N64" s="22">
        <v>0</v>
      </c>
      <c r="O64" s="22">
        <v>0</v>
      </c>
      <c r="P64" s="22">
        <v>-4.43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118</v>
      </c>
      <c r="B65" s="21" t="s">
        <v>164</v>
      </c>
      <c r="C65" s="21">
        <v>8256.516</v>
      </c>
      <c r="D65" s="21">
        <v>9024.495</v>
      </c>
      <c r="E65" s="21">
        <v>0</v>
      </c>
      <c r="F65" s="21">
        <v>0</v>
      </c>
      <c r="G65" s="21">
        <v>0</v>
      </c>
      <c r="H65" s="21">
        <v>1</v>
      </c>
      <c r="I65" s="18">
        <v>0.903</v>
      </c>
      <c r="J65" s="18">
        <v>9.337</v>
      </c>
      <c r="K65" s="22">
        <v>4</v>
      </c>
      <c r="L65" s="22">
        <v>1</v>
      </c>
      <c r="M65" s="22">
        <v>0</v>
      </c>
      <c r="N65" s="22">
        <v>0</v>
      </c>
      <c r="O65" s="22">
        <v>0</v>
      </c>
      <c r="P65" s="22">
        <v>-3.623</v>
      </c>
      <c r="Q65" s="22">
        <v>0</v>
      </c>
      <c r="R65" s="22">
        <v>-1</v>
      </c>
      <c r="S65" s="23"/>
      <c r="T65" s="23"/>
      <c r="U65" s="23"/>
      <c r="V65" s="23"/>
      <c r="W65" s="23"/>
    </row>
    <row r="66" ht="16.5" spans="1:23">
      <c r="A66" s="21">
        <v>120</v>
      </c>
      <c r="B66" s="21" t="s">
        <v>165</v>
      </c>
      <c r="C66" s="21">
        <v>7536.852</v>
      </c>
      <c r="D66" s="21">
        <v>8406.027</v>
      </c>
      <c r="E66" s="21">
        <v>0</v>
      </c>
      <c r="F66" s="21">
        <v>0</v>
      </c>
      <c r="G66" s="21">
        <v>0</v>
      </c>
      <c r="H66" s="21">
        <v>1</v>
      </c>
      <c r="I66" s="18">
        <v>0.735</v>
      </c>
      <c r="J66" s="18">
        <v>10.999</v>
      </c>
      <c r="K66" s="22">
        <v>4</v>
      </c>
      <c r="L66" s="22">
        <v>1</v>
      </c>
      <c r="M66" s="22">
        <v>0</v>
      </c>
      <c r="N66" s="22">
        <v>0</v>
      </c>
      <c r="O66" s="22">
        <v>0</v>
      </c>
      <c r="P66" s="22">
        <v>-5.434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125</v>
      </c>
      <c r="B67" s="21" t="s">
        <v>166</v>
      </c>
      <c r="C67" s="21">
        <v>10498.754</v>
      </c>
      <c r="D67" s="21">
        <v>11583.256</v>
      </c>
      <c r="E67" s="21">
        <v>0</v>
      </c>
      <c r="F67" s="21">
        <v>0</v>
      </c>
      <c r="G67" s="21">
        <v>0</v>
      </c>
      <c r="H67" s="21">
        <v>1</v>
      </c>
      <c r="I67" s="18">
        <v>0.225</v>
      </c>
      <c r="J67" s="18">
        <v>9.567</v>
      </c>
      <c r="K67" s="22">
        <v>3</v>
      </c>
      <c r="L67" s="22">
        <v>1</v>
      </c>
      <c r="M67" s="22">
        <v>0</v>
      </c>
      <c r="N67" s="22">
        <v>0</v>
      </c>
      <c r="O67" s="22">
        <v>0</v>
      </c>
      <c r="P67" s="22">
        <v>-2.794</v>
      </c>
      <c r="Q67" s="22">
        <v>0</v>
      </c>
      <c r="R67" s="22">
        <v>-1</v>
      </c>
      <c r="S67" s="23"/>
      <c r="T67" s="23"/>
      <c r="U67" s="23"/>
      <c r="V67" s="23"/>
      <c r="W67" s="23"/>
    </row>
    <row r="68" ht="16.5" spans="1:23">
      <c r="A68" s="21">
        <v>128</v>
      </c>
      <c r="B68" s="21" t="s">
        <v>167</v>
      </c>
      <c r="C68" s="21">
        <v>7227.91</v>
      </c>
      <c r="D68" s="21">
        <v>8038.885</v>
      </c>
      <c r="E68" s="21">
        <v>0</v>
      </c>
      <c r="F68" s="21">
        <v>0</v>
      </c>
      <c r="G68" s="21">
        <v>0</v>
      </c>
      <c r="H68" s="21">
        <v>1</v>
      </c>
      <c r="I68" s="18">
        <v>0.357</v>
      </c>
      <c r="J68" s="18">
        <v>10.41</v>
      </c>
      <c r="K68" s="22">
        <v>4</v>
      </c>
      <c r="L68" s="22">
        <v>2</v>
      </c>
      <c r="M68" s="22">
        <v>0</v>
      </c>
      <c r="N68" s="22">
        <v>1</v>
      </c>
      <c r="O68" s="22">
        <v>0</v>
      </c>
      <c r="P68" s="22">
        <v>-0.829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129</v>
      </c>
      <c r="B69" s="21" t="s">
        <v>168</v>
      </c>
      <c r="C69" s="21">
        <v>13480.583</v>
      </c>
      <c r="D69" s="21">
        <v>14868.133</v>
      </c>
      <c r="E69" s="21">
        <v>0</v>
      </c>
      <c r="F69" s="21">
        <v>0</v>
      </c>
      <c r="G69" s="21">
        <v>0</v>
      </c>
      <c r="H69" s="21">
        <v>1</v>
      </c>
      <c r="I69" s="18">
        <v>0.789</v>
      </c>
      <c r="J69" s="18">
        <v>10.048</v>
      </c>
      <c r="K69" s="22">
        <v>3</v>
      </c>
      <c r="L69" s="22">
        <v>2</v>
      </c>
      <c r="M69" s="22">
        <v>0</v>
      </c>
      <c r="N69" s="22">
        <v>0</v>
      </c>
      <c r="O69" s="22">
        <v>0</v>
      </c>
      <c r="P69" s="22">
        <v>-5.223</v>
      </c>
      <c r="Q69" s="22">
        <v>0</v>
      </c>
      <c r="R69" s="22">
        <v>-1</v>
      </c>
      <c r="S69" s="23"/>
      <c r="T69" s="23"/>
      <c r="U69" s="23"/>
      <c r="V69" s="23"/>
      <c r="W69" s="23"/>
    </row>
    <row r="70" ht="16.5" spans="1:23">
      <c r="A70" s="21">
        <v>130</v>
      </c>
      <c r="B70" s="21" t="s">
        <v>169</v>
      </c>
      <c r="C70" s="21">
        <v>11346.871</v>
      </c>
      <c r="D70" s="21">
        <v>12361.655</v>
      </c>
      <c r="E70" s="21">
        <v>0</v>
      </c>
      <c r="F70" s="21">
        <v>0</v>
      </c>
      <c r="G70" s="21">
        <v>0</v>
      </c>
      <c r="H70" s="21">
        <v>1</v>
      </c>
      <c r="I70" s="18">
        <v>1.077</v>
      </c>
      <c r="J70" s="18">
        <v>9.197</v>
      </c>
      <c r="K70" s="22">
        <v>4</v>
      </c>
      <c r="L70" s="22">
        <v>2</v>
      </c>
      <c r="M70" s="22">
        <v>0</v>
      </c>
      <c r="N70" s="22">
        <v>0</v>
      </c>
      <c r="O70" s="22">
        <v>0</v>
      </c>
      <c r="P70" s="22">
        <v>-4.658</v>
      </c>
      <c r="Q70" s="22">
        <v>0</v>
      </c>
      <c r="R70" s="22">
        <v>-1</v>
      </c>
      <c r="S70" s="23"/>
      <c r="T70" s="23"/>
      <c r="U70" s="23"/>
      <c r="V70" s="23"/>
      <c r="W70" s="23"/>
    </row>
    <row r="71" ht="16.5" spans="1:23">
      <c r="A71" s="21">
        <v>133</v>
      </c>
      <c r="B71" s="21" t="s">
        <v>170</v>
      </c>
      <c r="C71" s="21">
        <v>4200.608</v>
      </c>
      <c r="D71" s="21">
        <v>5305.245</v>
      </c>
      <c r="E71" s="21">
        <v>0</v>
      </c>
      <c r="F71" s="21">
        <v>0</v>
      </c>
      <c r="G71" s="21">
        <v>0</v>
      </c>
      <c r="H71" s="21">
        <v>1</v>
      </c>
      <c r="I71" s="18">
        <v>3.388</v>
      </c>
      <c r="J71" s="18">
        <v>23.505</v>
      </c>
      <c r="K71" s="22">
        <v>4</v>
      </c>
      <c r="L71" s="22">
        <v>0</v>
      </c>
      <c r="M71" s="22">
        <v>0</v>
      </c>
      <c r="N71" s="22">
        <v>0</v>
      </c>
      <c r="O71" s="22">
        <v>0</v>
      </c>
      <c r="P71" s="22">
        <v>-2.452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134</v>
      </c>
      <c r="B72" s="21" t="s">
        <v>171</v>
      </c>
      <c r="C72" s="21">
        <v>941.921</v>
      </c>
      <c r="D72" s="21">
        <v>1090.797</v>
      </c>
      <c r="E72" s="21">
        <v>0</v>
      </c>
      <c r="F72" s="21">
        <v>0</v>
      </c>
      <c r="G72" s="21">
        <v>0</v>
      </c>
      <c r="H72" s="21">
        <v>1</v>
      </c>
      <c r="I72" s="18">
        <v>2.98</v>
      </c>
      <c r="J72" s="18">
        <v>16.221</v>
      </c>
      <c r="K72" s="22">
        <v>4</v>
      </c>
      <c r="L72" s="22">
        <v>2</v>
      </c>
      <c r="M72" s="22">
        <v>-1</v>
      </c>
      <c r="N72" s="22">
        <v>1</v>
      </c>
      <c r="O72" s="22">
        <v>0</v>
      </c>
      <c r="P72" s="22">
        <v>1.627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135</v>
      </c>
      <c r="B73" s="21" t="s">
        <v>172</v>
      </c>
      <c r="C73" s="21">
        <v>4594.34</v>
      </c>
      <c r="D73" s="21">
        <v>5371.233</v>
      </c>
      <c r="E73" s="21">
        <v>0</v>
      </c>
      <c r="F73" s="21">
        <v>0</v>
      </c>
      <c r="G73" s="21">
        <v>0</v>
      </c>
      <c r="H73" s="21">
        <v>1</v>
      </c>
      <c r="I73" s="18">
        <v>0.419</v>
      </c>
      <c r="J73" s="18">
        <v>14.822</v>
      </c>
      <c r="K73" s="22">
        <v>3</v>
      </c>
      <c r="L73" s="22">
        <v>2</v>
      </c>
      <c r="M73" s="22">
        <v>0</v>
      </c>
      <c r="N73" s="22">
        <v>0</v>
      </c>
      <c r="O73" s="22">
        <v>0</v>
      </c>
      <c r="P73" s="22">
        <v>0.099</v>
      </c>
      <c r="Q73" s="22">
        <v>0</v>
      </c>
      <c r="R73" s="22">
        <v>-1</v>
      </c>
      <c r="S73" s="23"/>
      <c r="T73" s="23"/>
      <c r="U73" s="23"/>
      <c r="V73" s="23"/>
      <c r="W73" s="23"/>
    </row>
    <row r="74" ht="16.5" spans="1:23">
      <c r="A74" s="21">
        <v>138</v>
      </c>
      <c r="B74" s="21" t="s">
        <v>173</v>
      </c>
      <c r="C74" s="21">
        <v>6780.242</v>
      </c>
      <c r="D74" s="21">
        <v>7394.723</v>
      </c>
      <c r="E74" s="21">
        <v>0</v>
      </c>
      <c r="F74" s="21">
        <v>0</v>
      </c>
      <c r="G74" s="21">
        <v>0</v>
      </c>
      <c r="H74" s="21">
        <v>1</v>
      </c>
      <c r="I74" s="18">
        <v>0.579</v>
      </c>
      <c r="J74" s="18">
        <v>8.84</v>
      </c>
      <c r="K74" s="22">
        <v>4</v>
      </c>
      <c r="L74" s="22">
        <v>2</v>
      </c>
      <c r="M74" s="22">
        <v>-1</v>
      </c>
      <c r="N74" s="22">
        <v>1</v>
      </c>
      <c r="O74" s="22">
        <v>0</v>
      </c>
      <c r="P74" s="22">
        <v>11.447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139</v>
      </c>
      <c r="B75" s="21" t="s">
        <v>174</v>
      </c>
      <c r="C75" s="21">
        <v>363.402</v>
      </c>
      <c r="D75" s="21">
        <v>387.755</v>
      </c>
      <c r="E75" s="21">
        <v>0</v>
      </c>
      <c r="F75" s="21">
        <v>0</v>
      </c>
      <c r="G75" s="21">
        <v>0</v>
      </c>
      <c r="H75" s="21">
        <v>1</v>
      </c>
      <c r="I75" s="18">
        <v>1.875</v>
      </c>
      <c r="J75" s="18">
        <v>8.038</v>
      </c>
      <c r="K75" s="22">
        <v>4</v>
      </c>
      <c r="L75" s="22">
        <v>0</v>
      </c>
      <c r="M75" s="22">
        <v>0</v>
      </c>
      <c r="N75" s="22">
        <v>0</v>
      </c>
      <c r="O75" s="22">
        <v>0</v>
      </c>
      <c r="P75" s="22">
        <v>-13.574</v>
      </c>
      <c r="Q75" s="22">
        <v>0</v>
      </c>
      <c r="R75" s="22">
        <v>-1</v>
      </c>
      <c r="S75" s="23"/>
      <c r="T75" s="23"/>
      <c r="U75" s="23"/>
      <c r="V75" s="23"/>
      <c r="W75" s="23"/>
    </row>
    <row r="76" ht="16.5" spans="1:23">
      <c r="A76" s="21">
        <v>142</v>
      </c>
      <c r="B76" s="21" t="s">
        <v>175</v>
      </c>
      <c r="C76" s="21">
        <v>7872.795</v>
      </c>
      <c r="D76" s="21">
        <v>8673.459</v>
      </c>
      <c r="E76" s="21">
        <v>0</v>
      </c>
      <c r="F76" s="21">
        <v>0</v>
      </c>
      <c r="G76" s="21">
        <v>0</v>
      </c>
      <c r="H76" s="21">
        <v>1</v>
      </c>
      <c r="I76" s="18">
        <v>0.209</v>
      </c>
      <c r="J76" s="18">
        <v>9.421</v>
      </c>
      <c r="K76" s="22">
        <v>4</v>
      </c>
      <c r="L76" s="22">
        <v>2</v>
      </c>
      <c r="M76" s="22">
        <v>0</v>
      </c>
      <c r="N76" s="22">
        <v>1</v>
      </c>
      <c r="O76" s="22">
        <v>0</v>
      </c>
      <c r="P76" s="22">
        <v>-3.441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145</v>
      </c>
      <c r="B77" s="21" t="s">
        <v>176</v>
      </c>
      <c r="C77" s="21">
        <v>4852.372</v>
      </c>
      <c r="D77" s="21">
        <v>5531.256</v>
      </c>
      <c r="E77" s="21">
        <v>0</v>
      </c>
      <c r="F77" s="21">
        <v>0</v>
      </c>
      <c r="G77" s="21">
        <v>0</v>
      </c>
      <c r="H77" s="21">
        <v>1</v>
      </c>
      <c r="I77" s="18">
        <v>0.599</v>
      </c>
      <c r="J77" s="18">
        <v>12.799</v>
      </c>
      <c r="K77" s="22">
        <v>4</v>
      </c>
      <c r="L77" s="22">
        <v>2</v>
      </c>
      <c r="M77" s="22">
        <v>0</v>
      </c>
      <c r="N77" s="22">
        <v>0</v>
      </c>
      <c r="O77" s="22">
        <v>0</v>
      </c>
      <c r="P77" s="22">
        <v>-2.61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149</v>
      </c>
      <c r="B78" s="21" t="s">
        <v>177</v>
      </c>
      <c r="C78" s="21">
        <v>3628.355</v>
      </c>
      <c r="D78" s="21">
        <v>4068.951</v>
      </c>
      <c r="E78" s="21">
        <v>0</v>
      </c>
      <c r="F78" s="21">
        <v>0</v>
      </c>
      <c r="G78" s="21">
        <v>0</v>
      </c>
      <c r="H78" s="21">
        <v>1</v>
      </c>
      <c r="I78" s="18">
        <v>0.818</v>
      </c>
      <c r="J78" s="18">
        <v>11.558</v>
      </c>
      <c r="K78" s="22">
        <v>1</v>
      </c>
      <c r="L78" s="22">
        <v>2</v>
      </c>
      <c r="M78" s="22">
        <v>0</v>
      </c>
      <c r="N78" s="22">
        <v>-1</v>
      </c>
      <c r="O78" s="22">
        <v>0</v>
      </c>
      <c r="P78" s="22">
        <v>-3.639</v>
      </c>
      <c r="Q78" s="22">
        <v>0</v>
      </c>
      <c r="R78" s="22">
        <v>-1</v>
      </c>
      <c r="S78" s="23"/>
      <c r="T78" s="23"/>
      <c r="U78" s="23"/>
      <c r="V78" s="23"/>
      <c r="W78" s="23"/>
    </row>
    <row r="79" ht="16.5" spans="1:23">
      <c r="A79" s="21">
        <v>152</v>
      </c>
      <c r="B79" s="21" t="s">
        <v>178</v>
      </c>
      <c r="C79" s="21">
        <v>2533.716</v>
      </c>
      <c r="D79" s="21">
        <v>2797.73</v>
      </c>
      <c r="E79" s="21">
        <v>0</v>
      </c>
      <c r="F79" s="21">
        <v>0</v>
      </c>
      <c r="G79" s="21">
        <v>0</v>
      </c>
      <c r="H79" s="21">
        <v>1</v>
      </c>
      <c r="I79" s="18">
        <v>1.795</v>
      </c>
      <c r="J79" s="18">
        <v>11.062</v>
      </c>
      <c r="K79" s="22">
        <v>4</v>
      </c>
      <c r="L79" s="22">
        <v>2</v>
      </c>
      <c r="M79" s="22">
        <v>0</v>
      </c>
      <c r="N79" s="22">
        <v>0</v>
      </c>
      <c r="O79" s="22">
        <v>0</v>
      </c>
      <c r="P79" s="22">
        <v>-1.191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155</v>
      </c>
      <c r="B80" s="21" t="s">
        <v>179</v>
      </c>
      <c r="C80" s="21">
        <v>2646.079</v>
      </c>
      <c r="D80" s="21">
        <v>2949.618</v>
      </c>
      <c r="E80" s="21">
        <v>0</v>
      </c>
      <c r="F80" s="21">
        <v>0</v>
      </c>
      <c r="G80" s="21">
        <v>0</v>
      </c>
      <c r="H80" s="21">
        <v>1</v>
      </c>
      <c r="I80" s="18">
        <v>0.13</v>
      </c>
      <c r="J80" s="18">
        <v>10.408</v>
      </c>
      <c r="K80" s="22">
        <v>4</v>
      </c>
      <c r="L80" s="22">
        <v>2</v>
      </c>
      <c r="M80" s="22">
        <v>-1</v>
      </c>
      <c r="N80" s="22">
        <v>1</v>
      </c>
      <c r="O80" s="22">
        <v>0</v>
      </c>
      <c r="P80" s="22">
        <v>-0.203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159</v>
      </c>
      <c r="B81" s="21" t="s">
        <v>180</v>
      </c>
      <c r="C81" s="21">
        <v>2850.149</v>
      </c>
      <c r="D81" s="21">
        <v>3197.252</v>
      </c>
      <c r="E81" s="21">
        <v>0</v>
      </c>
      <c r="F81" s="21">
        <v>0</v>
      </c>
      <c r="G81" s="21">
        <v>0</v>
      </c>
      <c r="H81" s="21">
        <v>1</v>
      </c>
      <c r="I81" s="18">
        <v>0.462</v>
      </c>
      <c r="J81" s="18">
        <v>11.268</v>
      </c>
      <c r="K81" s="22">
        <v>3</v>
      </c>
      <c r="L81" s="22">
        <v>1</v>
      </c>
      <c r="M81" s="22">
        <v>0</v>
      </c>
      <c r="N81" s="22">
        <v>-1</v>
      </c>
      <c r="O81" s="22">
        <v>0</v>
      </c>
      <c r="P81" s="22">
        <v>-2.595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171</v>
      </c>
      <c r="B82" s="21" t="s">
        <v>181</v>
      </c>
      <c r="C82" s="21">
        <v>1049.597</v>
      </c>
      <c r="D82" s="21">
        <v>1260.905</v>
      </c>
      <c r="E82" s="21">
        <v>0</v>
      </c>
      <c r="F82" s="21">
        <v>0</v>
      </c>
      <c r="G82" s="21">
        <v>0</v>
      </c>
      <c r="H82" s="21">
        <v>1</v>
      </c>
      <c r="I82" s="18">
        <v>2.375</v>
      </c>
      <c r="J82" s="18">
        <v>18.735</v>
      </c>
      <c r="K82" s="22">
        <v>4</v>
      </c>
      <c r="L82" s="22">
        <v>1</v>
      </c>
      <c r="M82" s="22">
        <v>0</v>
      </c>
      <c r="N82" s="22">
        <v>0</v>
      </c>
      <c r="O82" s="22">
        <v>-1</v>
      </c>
      <c r="P82" s="22">
        <v>-8.34</v>
      </c>
      <c r="Q82" s="22">
        <v>0</v>
      </c>
      <c r="R82" s="22">
        <v>-1</v>
      </c>
      <c r="S82" s="23"/>
      <c r="T82" s="23"/>
      <c r="U82" s="23"/>
      <c r="V82" s="23"/>
      <c r="W82" s="23"/>
    </row>
    <row r="83" ht="16.5" spans="1:23">
      <c r="A83" s="21">
        <v>683</v>
      </c>
      <c r="B83" s="21" t="s">
        <v>182</v>
      </c>
      <c r="C83" s="21">
        <v>893.458</v>
      </c>
      <c r="D83" s="21">
        <v>1072.139</v>
      </c>
      <c r="E83" s="21">
        <v>0</v>
      </c>
      <c r="F83" s="21">
        <v>0</v>
      </c>
      <c r="G83" s="21">
        <v>0</v>
      </c>
      <c r="H83" s="21">
        <v>1</v>
      </c>
      <c r="I83" s="18">
        <v>5.451</v>
      </c>
      <c r="J83" s="18">
        <v>21.209</v>
      </c>
      <c r="K83" s="22">
        <v>3</v>
      </c>
      <c r="L83" s="22">
        <v>1</v>
      </c>
      <c r="M83" s="22">
        <v>0</v>
      </c>
      <c r="N83" s="22">
        <v>-1</v>
      </c>
      <c r="O83" s="22">
        <v>0</v>
      </c>
      <c r="P83" s="22">
        <v>-2.072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699</v>
      </c>
      <c r="B84" s="21" t="s">
        <v>183</v>
      </c>
      <c r="C84" s="21">
        <v>758.598</v>
      </c>
      <c r="D84" s="21">
        <v>988.797</v>
      </c>
      <c r="E84" s="21">
        <v>0</v>
      </c>
      <c r="F84" s="21">
        <v>0</v>
      </c>
      <c r="G84" s="21">
        <v>0</v>
      </c>
      <c r="H84" s="21">
        <v>1</v>
      </c>
      <c r="I84" s="18">
        <v>2.542</v>
      </c>
      <c r="J84" s="18">
        <v>25.231</v>
      </c>
      <c r="K84" s="22">
        <v>4</v>
      </c>
      <c r="L84" s="22">
        <v>2</v>
      </c>
      <c r="M84" s="22">
        <v>0</v>
      </c>
      <c r="N84" s="22">
        <v>0</v>
      </c>
      <c r="O84" s="22">
        <v>0</v>
      </c>
      <c r="P84" s="22">
        <v>-2.256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808</v>
      </c>
      <c r="B85" s="21" t="s">
        <v>184</v>
      </c>
      <c r="C85" s="21">
        <v>7429.878</v>
      </c>
      <c r="D85" s="21">
        <v>8461.691</v>
      </c>
      <c r="E85" s="21">
        <v>0</v>
      </c>
      <c r="F85" s="21">
        <v>0</v>
      </c>
      <c r="G85" s="21">
        <v>0</v>
      </c>
      <c r="H85" s="21">
        <v>1</v>
      </c>
      <c r="I85" s="18">
        <v>0.731</v>
      </c>
      <c r="J85" s="18">
        <v>12.836</v>
      </c>
      <c r="K85" s="22">
        <v>4</v>
      </c>
      <c r="L85" s="22">
        <v>2</v>
      </c>
      <c r="M85" s="22">
        <v>0</v>
      </c>
      <c r="N85" s="22">
        <v>0</v>
      </c>
      <c r="O85" s="22">
        <v>0</v>
      </c>
      <c r="P85" s="22">
        <v>-2.12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814</v>
      </c>
      <c r="B86" s="21" t="s">
        <v>185</v>
      </c>
      <c r="C86" s="21">
        <v>7210.828</v>
      </c>
      <c r="D86" s="21">
        <v>8264.96</v>
      </c>
      <c r="E86" s="21">
        <v>0</v>
      </c>
      <c r="F86" s="21">
        <v>0</v>
      </c>
      <c r="G86" s="21">
        <v>0</v>
      </c>
      <c r="H86" s="21">
        <v>1</v>
      </c>
      <c r="I86" s="18">
        <v>1.407</v>
      </c>
      <c r="J86" s="18">
        <v>13.982</v>
      </c>
      <c r="K86" s="22">
        <v>4</v>
      </c>
      <c r="L86" s="22">
        <v>2</v>
      </c>
      <c r="M86" s="22">
        <v>0</v>
      </c>
      <c r="N86" s="22">
        <v>0</v>
      </c>
      <c r="O86" s="22">
        <v>0</v>
      </c>
      <c r="P86" s="22">
        <v>-5.931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819</v>
      </c>
      <c r="B87" s="21" t="s">
        <v>186</v>
      </c>
      <c r="C87" s="21">
        <v>4608.856</v>
      </c>
      <c r="D87" s="21">
        <v>5523.247</v>
      </c>
      <c r="E87" s="21">
        <v>0</v>
      </c>
      <c r="F87" s="21">
        <v>0</v>
      </c>
      <c r="G87" s="21">
        <v>0</v>
      </c>
      <c r="H87" s="21">
        <v>1</v>
      </c>
      <c r="I87" s="18">
        <v>0.831</v>
      </c>
      <c r="J87" s="18">
        <v>17.249</v>
      </c>
      <c r="K87" s="22">
        <v>4</v>
      </c>
      <c r="L87" s="22">
        <v>1</v>
      </c>
      <c r="M87" s="22">
        <v>0</v>
      </c>
      <c r="N87" s="22">
        <v>0</v>
      </c>
      <c r="O87" s="22">
        <v>0</v>
      </c>
      <c r="P87" s="22">
        <v>-10.288</v>
      </c>
      <c r="Q87" s="22">
        <v>0</v>
      </c>
      <c r="R87" s="22">
        <v>-1</v>
      </c>
      <c r="S87" s="23"/>
      <c r="T87" s="23"/>
      <c r="U87" s="23"/>
      <c r="V87" s="23"/>
      <c r="W87" s="23"/>
    </row>
    <row r="88" ht="16.5" spans="1:23">
      <c r="A88" s="21">
        <v>821</v>
      </c>
      <c r="B88" s="21" t="s">
        <v>187</v>
      </c>
      <c r="C88" s="21">
        <v>6000.51</v>
      </c>
      <c r="D88" s="21">
        <v>6644.299</v>
      </c>
      <c r="E88" s="21">
        <v>0</v>
      </c>
      <c r="F88" s="21">
        <v>0</v>
      </c>
      <c r="G88" s="21">
        <v>0</v>
      </c>
      <c r="H88" s="21">
        <v>1</v>
      </c>
      <c r="I88" s="18">
        <v>1.336</v>
      </c>
      <c r="J88" s="18">
        <v>10.896</v>
      </c>
      <c r="K88" s="22">
        <v>4</v>
      </c>
      <c r="L88" s="22">
        <v>2</v>
      </c>
      <c r="M88" s="22">
        <v>0</v>
      </c>
      <c r="N88" s="22">
        <v>0</v>
      </c>
      <c r="O88" s="22">
        <v>0</v>
      </c>
      <c r="P88" s="22">
        <v>-9.791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823</v>
      </c>
      <c r="B89" s="21" t="s">
        <v>188</v>
      </c>
      <c r="C89" s="21">
        <v>5324.942</v>
      </c>
      <c r="D89" s="21">
        <v>6333.77</v>
      </c>
      <c r="E89" s="21">
        <v>0</v>
      </c>
      <c r="F89" s="21">
        <v>0</v>
      </c>
      <c r="G89" s="21">
        <v>0</v>
      </c>
      <c r="H89" s="21">
        <v>1</v>
      </c>
      <c r="I89" s="18">
        <v>1.283</v>
      </c>
      <c r="J89" s="18">
        <v>17.006</v>
      </c>
      <c r="K89" s="22">
        <v>4</v>
      </c>
      <c r="L89" s="22">
        <v>1</v>
      </c>
      <c r="M89" s="22">
        <v>0</v>
      </c>
      <c r="N89" s="22">
        <v>0</v>
      </c>
      <c r="O89" s="22">
        <v>0</v>
      </c>
      <c r="P89" s="22">
        <v>-10.794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825</v>
      </c>
      <c r="B90" s="21" t="s">
        <v>189</v>
      </c>
      <c r="C90" s="21">
        <v>2966.516</v>
      </c>
      <c r="D90" s="21">
        <v>3268.738</v>
      </c>
      <c r="E90" s="21">
        <v>0</v>
      </c>
      <c r="F90" s="21">
        <v>0</v>
      </c>
      <c r="G90" s="21">
        <v>0</v>
      </c>
      <c r="H90" s="21">
        <v>1</v>
      </c>
      <c r="I90" s="18">
        <v>1.869</v>
      </c>
      <c r="J90" s="18">
        <v>10.942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-0.002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832</v>
      </c>
      <c r="B91" s="21" t="s">
        <v>190</v>
      </c>
      <c r="C91" s="21">
        <v>411.501</v>
      </c>
      <c r="D91" s="21">
        <v>441.275</v>
      </c>
      <c r="E91" s="21">
        <v>0</v>
      </c>
      <c r="F91" s="21">
        <v>0</v>
      </c>
      <c r="G91" s="21">
        <v>0</v>
      </c>
      <c r="H91" s="21">
        <v>1</v>
      </c>
      <c r="I91" s="18">
        <v>1.728</v>
      </c>
      <c r="J91" s="18">
        <v>8.359</v>
      </c>
      <c r="K91" s="22">
        <v>4</v>
      </c>
      <c r="L91" s="22">
        <v>0</v>
      </c>
      <c r="M91" s="22">
        <v>0</v>
      </c>
      <c r="N91" s="22">
        <v>0</v>
      </c>
      <c r="O91" s="22">
        <v>0</v>
      </c>
      <c r="P91" s="22">
        <v>-5.335</v>
      </c>
      <c r="Q91" s="22">
        <v>0</v>
      </c>
      <c r="R91" s="22">
        <v>-1</v>
      </c>
      <c r="S91" s="23"/>
      <c r="T91" s="23"/>
      <c r="U91" s="23"/>
      <c r="V91" s="23"/>
      <c r="W91" s="23"/>
    </row>
    <row r="92" ht="16.5" spans="1:23">
      <c r="A92" s="21">
        <v>841</v>
      </c>
      <c r="B92" s="21" t="s">
        <v>191</v>
      </c>
      <c r="C92" s="21">
        <v>7097.252</v>
      </c>
      <c r="D92" s="21">
        <v>8206.811</v>
      </c>
      <c r="E92" s="21">
        <v>0</v>
      </c>
      <c r="F92" s="21">
        <v>0</v>
      </c>
      <c r="G92" s="21">
        <v>0</v>
      </c>
      <c r="H92" s="21">
        <v>1</v>
      </c>
      <c r="I92" s="18">
        <v>2.169</v>
      </c>
      <c r="J92" s="18">
        <v>15.396</v>
      </c>
      <c r="K92" s="22">
        <v>4</v>
      </c>
      <c r="L92" s="22">
        <v>2</v>
      </c>
      <c r="M92" s="22">
        <v>-1</v>
      </c>
      <c r="N92" s="22">
        <v>0</v>
      </c>
      <c r="O92" s="22">
        <v>0</v>
      </c>
      <c r="P92" s="22">
        <v>4.051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847</v>
      </c>
      <c r="B93" s="21" t="s">
        <v>192</v>
      </c>
      <c r="C93" s="21">
        <v>2610.928</v>
      </c>
      <c r="D93" s="21">
        <v>3036.208</v>
      </c>
      <c r="E93" s="21">
        <v>0</v>
      </c>
      <c r="F93" s="21">
        <v>0</v>
      </c>
      <c r="G93" s="21">
        <v>0</v>
      </c>
      <c r="H93" s="21">
        <v>1</v>
      </c>
      <c r="I93" s="18">
        <v>1.189</v>
      </c>
      <c r="J93" s="18">
        <v>15.03</v>
      </c>
      <c r="K93" s="22">
        <v>3</v>
      </c>
      <c r="L93" s="22">
        <v>2</v>
      </c>
      <c r="M93" s="22">
        <v>0</v>
      </c>
      <c r="N93" s="22">
        <v>0</v>
      </c>
      <c r="O93" s="22">
        <v>0</v>
      </c>
      <c r="P93" s="22">
        <v>-2.489</v>
      </c>
      <c r="Q93" s="22">
        <v>0</v>
      </c>
      <c r="R93" s="22">
        <v>-1</v>
      </c>
      <c r="S93" s="23"/>
      <c r="T93" s="23"/>
      <c r="U93" s="23"/>
      <c r="V93" s="23"/>
      <c r="W93" s="23"/>
    </row>
    <row r="94" ht="16.5" spans="1:23">
      <c r="A94" s="21">
        <v>849</v>
      </c>
      <c r="B94" s="21" t="s">
        <v>193</v>
      </c>
      <c r="C94" s="21">
        <v>8518.934</v>
      </c>
      <c r="D94" s="21">
        <v>10109.189</v>
      </c>
      <c r="E94" s="21">
        <v>0</v>
      </c>
      <c r="F94" s="21">
        <v>0</v>
      </c>
      <c r="G94" s="21">
        <v>0</v>
      </c>
      <c r="H94" s="21">
        <v>1</v>
      </c>
      <c r="I94" s="18">
        <v>0.798</v>
      </c>
      <c r="J94" s="18">
        <v>16.404</v>
      </c>
      <c r="K94" s="22">
        <v>4</v>
      </c>
      <c r="L94" s="22">
        <v>2</v>
      </c>
      <c r="M94" s="22">
        <v>0</v>
      </c>
      <c r="N94" s="22">
        <v>0</v>
      </c>
      <c r="O94" s="22">
        <v>0</v>
      </c>
      <c r="P94" s="22">
        <v>-5.675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851</v>
      </c>
      <c r="B95" s="21" t="s">
        <v>194</v>
      </c>
      <c r="C95" s="21">
        <v>13409.27</v>
      </c>
      <c r="D95" s="21">
        <v>16187.335</v>
      </c>
      <c r="E95" s="21">
        <v>0</v>
      </c>
      <c r="F95" s="21">
        <v>0</v>
      </c>
      <c r="G95" s="21">
        <v>0</v>
      </c>
      <c r="H95" s="21">
        <v>1</v>
      </c>
      <c r="I95" s="18">
        <v>4.363</v>
      </c>
      <c r="J95" s="18">
        <v>20.776</v>
      </c>
      <c r="K95" s="22">
        <v>4</v>
      </c>
      <c r="L95" s="22">
        <v>2</v>
      </c>
      <c r="M95" s="22">
        <v>0</v>
      </c>
      <c r="N95" s="22">
        <v>0</v>
      </c>
      <c r="O95" s="22">
        <v>0</v>
      </c>
      <c r="P95" s="22">
        <v>-4.605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854</v>
      </c>
      <c r="B96" s="21" t="s">
        <v>195</v>
      </c>
      <c r="C96" s="21">
        <v>3616.267</v>
      </c>
      <c r="D96" s="21">
        <v>4141.389</v>
      </c>
      <c r="E96" s="21">
        <v>0</v>
      </c>
      <c r="F96" s="21">
        <v>0</v>
      </c>
      <c r="G96" s="21">
        <v>0</v>
      </c>
      <c r="H96" s="21">
        <v>1</v>
      </c>
      <c r="I96" s="18">
        <v>0.733</v>
      </c>
      <c r="J96" s="18">
        <v>13.32</v>
      </c>
      <c r="K96" s="22">
        <v>4</v>
      </c>
      <c r="L96" s="22">
        <v>1</v>
      </c>
      <c r="M96" s="22">
        <v>-1</v>
      </c>
      <c r="N96" s="22">
        <v>1</v>
      </c>
      <c r="O96" s="22">
        <v>0</v>
      </c>
      <c r="P96" s="22">
        <v>-0.809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857</v>
      </c>
      <c r="B97" s="21" t="s">
        <v>196</v>
      </c>
      <c r="C97" s="21">
        <v>9111.171</v>
      </c>
      <c r="D97" s="21">
        <v>10388.514</v>
      </c>
      <c r="E97" s="21">
        <v>0</v>
      </c>
      <c r="F97" s="21">
        <v>0</v>
      </c>
      <c r="G97" s="21">
        <v>0</v>
      </c>
      <c r="H97" s="21">
        <v>1</v>
      </c>
      <c r="I97" s="18">
        <v>1.475</v>
      </c>
      <c r="J97" s="18">
        <v>13.589</v>
      </c>
      <c r="K97" s="22">
        <v>4</v>
      </c>
      <c r="L97" s="22">
        <v>2</v>
      </c>
      <c r="M97" s="22">
        <v>0</v>
      </c>
      <c r="N97" s="22">
        <v>0</v>
      </c>
      <c r="O97" s="22">
        <v>0</v>
      </c>
      <c r="P97" s="22">
        <v>-6.437</v>
      </c>
      <c r="Q97" s="22">
        <v>0</v>
      </c>
      <c r="R97" s="22">
        <v>-1</v>
      </c>
      <c r="S97" s="23"/>
      <c r="T97" s="23"/>
      <c r="U97" s="23"/>
      <c r="V97" s="23"/>
      <c r="W97" s="23"/>
    </row>
    <row r="98" ht="16.5" spans="1:23">
      <c r="A98" s="21">
        <v>863</v>
      </c>
      <c r="B98" s="21" t="s">
        <v>197</v>
      </c>
      <c r="C98" s="21">
        <v>2085.233</v>
      </c>
      <c r="D98" s="21">
        <v>2589.944</v>
      </c>
      <c r="E98" s="21">
        <v>0</v>
      </c>
      <c r="F98" s="21">
        <v>0</v>
      </c>
      <c r="G98" s="21">
        <v>0</v>
      </c>
      <c r="H98" s="21">
        <v>1</v>
      </c>
      <c r="I98" s="18">
        <v>4.264</v>
      </c>
      <c r="J98" s="18">
        <v>22.92</v>
      </c>
      <c r="K98" s="22">
        <v>4</v>
      </c>
      <c r="L98" s="22">
        <v>2</v>
      </c>
      <c r="M98" s="22">
        <v>-1</v>
      </c>
      <c r="N98" s="22">
        <v>1</v>
      </c>
      <c r="O98" s="22">
        <v>0</v>
      </c>
      <c r="P98" s="22">
        <v>13.424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865</v>
      </c>
      <c r="B99" s="21" t="s">
        <v>198</v>
      </c>
      <c r="C99" s="21">
        <v>1229.118</v>
      </c>
      <c r="D99" s="21">
        <v>1374.057</v>
      </c>
      <c r="E99" s="21">
        <v>0</v>
      </c>
      <c r="F99" s="21">
        <v>0</v>
      </c>
      <c r="G99" s="21">
        <v>0</v>
      </c>
      <c r="H99" s="21">
        <v>1</v>
      </c>
      <c r="I99" s="18">
        <v>1.216</v>
      </c>
      <c r="J99" s="18">
        <v>11.636</v>
      </c>
      <c r="K99" s="22">
        <v>4</v>
      </c>
      <c r="L99" s="22">
        <v>1</v>
      </c>
      <c r="M99" s="22">
        <v>0</v>
      </c>
      <c r="N99" s="22">
        <v>0</v>
      </c>
      <c r="O99" s="22">
        <v>0</v>
      </c>
      <c r="P99" s="22">
        <v>-13.724</v>
      </c>
      <c r="Q99" s="22">
        <v>0</v>
      </c>
      <c r="R99" s="22">
        <v>-1</v>
      </c>
      <c r="S99" s="23"/>
      <c r="T99" s="23"/>
      <c r="U99" s="23"/>
      <c r="V99" s="23"/>
      <c r="W99" s="23"/>
    </row>
    <row r="100" ht="16.5" spans="1:23">
      <c r="A100" s="21">
        <v>867</v>
      </c>
      <c r="B100" s="21" t="s">
        <v>199</v>
      </c>
      <c r="C100" s="21">
        <v>1894.493</v>
      </c>
      <c r="D100" s="21">
        <v>2404.7</v>
      </c>
      <c r="E100" s="21">
        <v>0</v>
      </c>
      <c r="F100" s="21">
        <v>0</v>
      </c>
      <c r="G100" s="21">
        <v>0</v>
      </c>
      <c r="H100" s="21">
        <v>1</v>
      </c>
      <c r="I100" s="18">
        <v>7.035</v>
      </c>
      <c r="J100" s="18">
        <v>26.76</v>
      </c>
      <c r="K100" s="22">
        <v>4</v>
      </c>
      <c r="L100" s="22">
        <v>2</v>
      </c>
      <c r="M100" s="22">
        <v>0</v>
      </c>
      <c r="N100" s="22">
        <v>0</v>
      </c>
      <c r="O100" s="22">
        <v>0</v>
      </c>
      <c r="P100" s="22">
        <v>-9.259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869</v>
      </c>
      <c r="B101" s="21" t="s">
        <v>200</v>
      </c>
      <c r="C101" s="21">
        <v>3200.809</v>
      </c>
      <c r="D101" s="21">
        <v>3971.156</v>
      </c>
      <c r="E101" s="21">
        <v>0</v>
      </c>
      <c r="F101" s="21">
        <v>0</v>
      </c>
      <c r="G101" s="21">
        <v>0</v>
      </c>
      <c r="H101" s="21">
        <v>1</v>
      </c>
      <c r="I101" s="18">
        <v>5.457</v>
      </c>
      <c r="J101" s="18">
        <v>23.797</v>
      </c>
      <c r="K101" s="22">
        <v>4</v>
      </c>
      <c r="L101" s="22">
        <v>2</v>
      </c>
      <c r="M101" s="22">
        <v>0</v>
      </c>
      <c r="N101" s="22">
        <v>0</v>
      </c>
      <c r="O101" s="22">
        <v>0</v>
      </c>
      <c r="P101" s="22">
        <v>-8.825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888</v>
      </c>
      <c r="B102" s="21" t="s">
        <v>201</v>
      </c>
      <c r="C102" s="21">
        <v>3451.855</v>
      </c>
      <c r="D102" s="21">
        <v>3873.365</v>
      </c>
      <c r="E102" s="21">
        <v>0</v>
      </c>
      <c r="F102" s="21">
        <v>0</v>
      </c>
      <c r="G102" s="21">
        <v>0</v>
      </c>
      <c r="H102" s="21">
        <v>1</v>
      </c>
      <c r="I102" s="18">
        <v>2.452</v>
      </c>
      <c r="J102" s="18">
        <v>13.068</v>
      </c>
      <c r="K102" s="22">
        <v>3</v>
      </c>
      <c r="L102" s="22">
        <v>2</v>
      </c>
      <c r="M102" s="22">
        <v>0</v>
      </c>
      <c r="N102" s="22">
        <v>0</v>
      </c>
      <c r="O102" s="22">
        <v>0</v>
      </c>
      <c r="P102" s="22">
        <v>-5.485</v>
      </c>
      <c r="Q102" s="22">
        <v>0</v>
      </c>
      <c r="R102" s="22">
        <v>-1</v>
      </c>
      <c r="S102" s="23"/>
      <c r="T102" s="23"/>
      <c r="U102" s="23"/>
      <c r="V102" s="23"/>
      <c r="W102" s="23"/>
    </row>
    <row r="103" ht="16.5" spans="1:23">
      <c r="A103" s="21">
        <v>901</v>
      </c>
      <c r="B103" s="21" t="s">
        <v>202</v>
      </c>
      <c r="C103" s="21">
        <v>5338.239</v>
      </c>
      <c r="D103" s="21">
        <v>5902.236</v>
      </c>
      <c r="E103" s="21">
        <v>0</v>
      </c>
      <c r="F103" s="21">
        <v>0</v>
      </c>
      <c r="G103" s="21">
        <v>0</v>
      </c>
      <c r="H103" s="21">
        <v>1</v>
      </c>
      <c r="I103" s="18">
        <v>1.022</v>
      </c>
      <c r="J103" s="18">
        <v>10.48</v>
      </c>
      <c r="K103" s="22">
        <v>4</v>
      </c>
      <c r="L103" s="22">
        <v>0</v>
      </c>
      <c r="M103" s="22">
        <v>0</v>
      </c>
      <c r="N103" s="22">
        <v>0</v>
      </c>
      <c r="O103" s="22">
        <v>0</v>
      </c>
      <c r="P103" s="22">
        <v>-1.925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902</v>
      </c>
      <c r="B104" s="21" t="s">
        <v>203</v>
      </c>
      <c r="C104" s="21">
        <v>4593.683</v>
      </c>
      <c r="D104" s="21">
        <v>5345.331</v>
      </c>
      <c r="E104" s="21">
        <v>0</v>
      </c>
      <c r="F104" s="21">
        <v>0</v>
      </c>
      <c r="G104" s="21">
        <v>0</v>
      </c>
      <c r="H104" s="21">
        <v>1</v>
      </c>
      <c r="I104" s="18">
        <v>0.268</v>
      </c>
      <c r="J104" s="18">
        <v>14.292</v>
      </c>
      <c r="K104" s="22">
        <v>4</v>
      </c>
      <c r="L104" s="22">
        <v>2</v>
      </c>
      <c r="M104" s="22">
        <v>0</v>
      </c>
      <c r="N104" s="22">
        <v>0</v>
      </c>
      <c r="O104" s="22">
        <v>0</v>
      </c>
      <c r="P104" s="22">
        <v>-7.07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914</v>
      </c>
      <c r="B105" s="21" t="s">
        <v>204</v>
      </c>
      <c r="C105" s="21">
        <v>5704.144</v>
      </c>
      <c r="D105" s="21">
        <v>6580.31</v>
      </c>
      <c r="E105" s="21">
        <v>0</v>
      </c>
      <c r="F105" s="21">
        <v>0</v>
      </c>
      <c r="G105" s="21">
        <v>0</v>
      </c>
      <c r="H105" s="21">
        <v>1</v>
      </c>
      <c r="I105" s="18">
        <v>2.571</v>
      </c>
      <c r="J105" s="18">
        <v>15.544</v>
      </c>
      <c r="K105" s="22">
        <v>4</v>
      </c>
      <c r="L105" s="22">
        <v>0</v>
      </c>
      <c r="M105" s="22">
        <v>-1</v>
      </c>
      <c r="N105" s="22">
        <v>1</v>
      </c>
      <c r="O105" s="22">
        <v>0</v>
      </c>
      <c r="P105" s="22">
        <v>-0.001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916</v>
      </c>
      <c r="B106" s="21" t="s">
        <v>205</v>
      </c>
      <c r="C106" s="21">
        <v>2554.972</v>
      </c>
      <c r="D106" s="21">
        <v>3168.661</v>
      </c>
      <c r="E106" s="21">
        <v>0</v>
      </c>
      <c r="F106" s="21">
        <v>0</v>
      </c>
      <c r="G106" s="21">
        <v>0</v>
      </c>
      <c r="H106" s="21">
        <v>1</v>
      </c>
      <c r="I106" s="18">
        <v>7.611</v>
      </c>
      <c r="J106" s="18">
        <v>25.504</v>
      </c>
      <c r="K106" s="22">
        <v>4</v>
      </c>
      <c r="L106" s="22">
        <v>1</v>
      </c>
      <c r="M106" s="22">
        <v>0</v>
      </c>
      <c r="N106" s="22">
        <v>0</v>
      </c>
      <c r="O106" s="22">
        <v>0</v>
      </c>
      <c r="P106" s="22">
        <v>-2.268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919</v>
      </c>
      <c r="B107" s="21" t="s">
        <v>206</v>
      </c>
      <c r="C107" s="21">
        <v>4561.729</v>
      </c>
      <c r="D107" s="21">
        <v>5117.692</v>
      </c>
      <c r="E107" s="21">
        <v>0</v>
      </c>
      <c r="F107" s="21">
        <v>0</v>
      </c>
      <c r="G107" s="21">
        <v>0</v>
      </c>
      <c r="H107" s="21">
        <v>1</v>
      </c>
      <c r="I107" s="18">
        <v>1.516</v>
      </c>
      <c r="J107" s="18">
        <v>12.214</v>
      </c>
      <c r="K107" s="22">
        <v>4</v>
      </c>
      <c r="L107" s="22">
        <v>2</v>
      </c>
      <c r="M107" s="22">
        <v>0</v>
      </c>
      <c r="N107" s="22">
        <v>0</v>
      </c>
      <c r="O107" s="22">
        <v>0</v>
      </c>
      <c r="P107" s="22">
        <v>-16.043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923</v>
      </c>
      <c r="B108" s="21" t="s">
        <v>207</v>
      </c>
      <c r="C108" s="21">
        <v>248.929</v>
      </c>
      <c r="D108" s="21">
        <v>250.73</v>
      </c>
      <c r="E108" s="21">
        <v>0</v>
      </c>
      <c r="F108" s="21">
        <v>0</v>
      </c>
      <c r="G108" s="21">
        <v>0</v>
      </c>
      <c r="H108" s="21">
        <v>1</v>
      </c>
      <c r="I108" s="18">
        <v>0.455</v>
      </c>
      <c r="J108" s="18">
        <v>1.17</v>
      </c>
      <c r="K108" s="22">
        <v>4</v>
      </c>
      <c r="L108" s="22">
        <v>2</v>
      </c>
      <c r="M108" s="22">
        <v>0</v>
      </c>
      <c r="N108" s="22">
        <v>0</v>
      </c>
      <c r="O108" s="22">
        <v>0</v>
      </c>
      <c r="P108" s="22">
        <v>-1.939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925</v>
      </c>
      <c r="B109" s="21" t="s">
        <v>208</v>
      </c>
      <c r="C109" s="21">
        <v>4138.887</v>
      </c>
      <c r="D109" s="21">
        <v>4646.047</v>
      </c>
      <c r="E109" s="21">
        <v>0</v>
      </c>
      <c r="F109" s="21">
        <v>0</v>
      </c>
      <c r="G109" s="21">
        <v>0</v>
      </c>
      <c r="H109" s="21">
        <v>1</v>
      </c>
      <c r="I109" s="18">
        <v>1.74</v>
      </c>
      <c r="J109" s="18">
        <v>12.466</v>
      </c>
      <c r="K109" s="22">
        <v>4</v>
      </c>
      <c r="L109" s="22">
        <v>2</v>
      </c>
      <c r="M109" s="22">
        <v>0</v>
      </c>
      <c r="N109" s="22">
        <v>0</v>
      </c>
      <c r="O109" s="22">
        <v>0</v>
      </c>
      <c r="P109" s="22">
        <v>-13.492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926</v>
      </c>
      <c r="B110" s="21" t="s">
        <v>209</v>
      </c>
      <c r="C110" s="21">
        <v>1959.137</v>
      </c>
      <c r="D110" s="21">
        <v>2174.348</v>
      </c>
      <c r="E110" s="21">
        <v>0</v>
      </c>
      <c r="F110" s="21">
        <v>0</v>
      </c>
      <c r="G110" s="21">
        <v>0</v>
      </c>
      <c r="H110" s="21">
        <v>1</v>
      </c>
      <c r="I110" s="18">
        <v>0.797</v>
      </c>
      <c r="J110" s="18">
        <v>10.616</v>
      </c>
      <c r="K110" s="22">
        <v>4</v>
      </c>
      <c r="L110" s="22">
        <v>2</v>
      </c>
      <c r="M110" s="22">
        <v>-1</v>
      </c>
      <c r="N110" s="22">
        <v>1</v>
      </c>
      <c r="O110" s="22">
        <v>0</v>
      </c>
      <c r="P110" s="22">
        <v>11.905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927</v>
      </c>
      <c r="B111" s="21" t="s">
        <v>210</v>
      </c>
      <c r="C111" s="21">
        <v>1752.508</v>
      </c>
      <c r="D111" s="21">
        <v>1930.252</v>
      </c>
      <c r="E111" s="21">
        <v>0</v>
      </c>
      <c r="F111" s="21">
        <v>0</v>
      </c>
      <c r="G111" s="21">
        <v>0</v>
      </c>
      <c r="H111" s="21">
        <v>1</v>
      </c>
      <c r="I111" s="18">
        <v>0.432</v>
      </c>
      <c r="J111" s="18">
        <v>9.601</v>
      </c>
      <c r="K111" s="22">
        <v>4</v>
      </c>
      <c r="L111" s="22">
        <v>2</v>
      </c>
      <c r="M111" s="22">
        <v>0</v>
      </c>
      <c r="N111" s="22">
        <v>0</v>
      </c>
      <c r="O111" s="22">
        <v>0</v>
      </c>
      <c r="P111" s="22">
        <v>0.575</v>
      </c>
      <c r="Q111" s="22">
        <v>0</v>
      </c>
      <c r="R111" s="22">
        <v>-1</v>
      </c>
      <c r="S111" s="23"/>
      <c r="T111" s="23"/>
      <c r="U111" s="23"/>
      <c r="V111" s="23"/>
      <c r="W111" s="23"/>
    </row>
    <row r="112" ht="16.5" spans="1:23">
      <c r="A112" s="21">
        <v>934</v>
      </c>
      <c r="B112" s="21" t="s">
        <v>211</v>
      </c>
      <c r="C112" s="21">
        <v>5324.941</v>
      </c>
      <c r="D112" s="21">
        <v>6122.859</v>
      </c>
      <c r="E112" s="21">
        <v>0</v>
      </c>
      <c r="F112" s="21">
        <v>0</v>
      </c>
      <c r="G112" s="21">
        <v>0</v>
      </c>
      <c r="H112" s="21">
        <v>1</v>
      </c>
      <c r="I112" s="18">
        <v>2.663</v>
      </c>
      <c r="J112" s="18">
        <v>15.347</v>
      </c>
      <c r="K112" s="22">
        <v>4</v>
      </c>
      <c r="L112" s="22">
        <v>1</v>
      </c>
      <c r="M112" s="22">
        <v>0</v>
      </c>
      <c r="N112" s="22">
        <v>0</v>
      </c>
      <c r="O112" s="22">
        <v>0</v>
      </c>
      <c r="P112" s="22">
        <v>-5.32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936</v>
      </c>
      <c r="B113" s="21" t="s">
        <v>212</v>
      </c>
      <c r="C113" s="21">
        <v>4973.438</v>
      </c>
      <c r="D113" s="21">
        <v>6152.217</v>
      </c>
      <c r="E113" s="21">
        <v>0</v>
      </c>
      <c r="F113" s="21">
        <v>0</v>
      </c>
      <c r="G113" s="21">
        <v>0</v>
      </c>
      <c r="H113" s="21">
        <v>1</v>
      </c>
      <c r="I113" s="18">
        <v>4.44</v>
      </c>
      <c r="J113" s="18">
        <v>22.749</v>
      </c>
      <c r="K113" s="22">
        <v>4</v>
      </c>
      <c r="L113" s="22">
        <v>0</v>
      </c>
      <c r="M113" s="22">
        <v>0</v>
      </c>
      <c r="N113" s="22">
        <v>0</v>
      </c>
      <c r="O113" s="22">
        <v>0</v>
      </c>
      <c r="P113" s="22">
        <v>-15.614</v>
      </c>
      <c r="Q113" s="22">
        <v>0</v>
      </c>
      <c r="R113" s="22">
        <v>-1</v>
      </c>
      <c r="S113" s="23"/>
      <c r="T113" s="23"/>
      <c r="U113" s="23"/>
      <c r="V113" s="23"/>
      <c r="W113" s="23"/>
    </row>
    <row r="114" ht="16.5" spans="1:23">
      <c r="A114" s="21">
        <v>959</v>
      </c>
      <c r="B114" s="21" t="s">
        <v>213</v>
      </c>
      <c r="C114" s="21">
        <v>6509.664</v>
      </c>
      <c r="D114" s="21">
        <v>7343.773</v>
      </c>
      <c r="E114" s="21">
        <v>0</v>
      </c>
      <c r="F114" s="21">
        <v>0</v>
      </c>
      <c r="G114" s="21">
        <v>0</v>
      </c>
      <c r="H114" s="21">
        <v>1</v>
      </c>
      <c r="I114" s="18">
        <v>2.647</v>
      </c>
      <c r="J114" s="18">
        <v>13.704</v>
      </c>
      <c r="K114" s="22">
        <v>3</v>
      </c>
      <c r="L114" s="22">
        <v>2</v>
      </c>
      <c r="M114" s="22">
        <v>0</v>
      </c>
      <c r="N114" s="22">
        <v>0</v>
      </c>
      <c r="O114" s="22">
        <v>0</v>
      </c>
      <c r="P114" s="22">
        <v>-2.589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965</v>
      </c>
      <c r="B115" s="21" t="s">
        <v>214</v>
      </c>
      <c r="C115" s="21">
        <v>4751.75</v>
      </c>
      <c r="D115" s="21">
        <v>5292.884</v>
      </c>
      <c r="E115" s="21">
        <v>0</v>
      </c>
      <c r="F115" s="21">
        <v>0</v>
      </c>
      <c r="G115" s="21">
        <v>0</v>
      </c>
      <c r="H115" s="21">
        <v>1</v>
      </c>
      <c r="I115" s="18">
        <v>1.36</v>
      </c>
      <c r="J115" s="18">
        <v>11.445</v>
      </c>
      <c r="K115" s="22">
        <v>4</v>
      </c>
      <c r="L115" s="22">
        <v>2</v>
      </c>
      <c r="M115" s="22">
        <v>0</v>
      </c>
      <c r="N115" s="22">
        <v>0</v>
      </c>
      <c r="O115" s="22">
        <v>0</v>
      </c>
      <c r="P115" s="22">
        <v>-14.618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967</v>
      </c>
      <c r="B116" s="21" t="s">
        <v>215</v>
      </c>
      <c r="C116" s="21">
        <v>5339.37</v>
      </c>
      <c r="D116" s="21">
        <v>5948.17</v>
      </c>
      <c r="E116" s="21">
        <v>0</v>
      </c>
      <c r="F116" s="21">
        <v>0</v>
      </c>
      <c r="G116" s="21">
        <v>0</v>
      </c>
      <c r="H116" s="21">
        <v>1</v>
      </c>
      <c r="I116" s="18">
        <v>1.102</v>
      </c>
      <c r="J116" s="18">
        <v>11.224</v>
      </c>
      <c r="K116" s="22">
        <v>4</v>
      </c>
      <c r="L116" s="22">
        <v>1</v>
      </c>
      <c r="M116" s="22">
        <v>0</v>
      </c>
      <c r="N116" s="22">
        <v>-1</v>
      </c>
      <c r="O116" s="22">
        <v>0</v>
      </c>
      <c r="P116" s="22">
        <v>-20.375</v>
      </c>
      <c r="Q116" s="22">
        <v>0</v>
      </c>
      <c r="R116" s="22">
        <v>-1</v>
      </c>
      <c r="S116" s="23"/>
      <c r="T116" s="23"/>
      <c r="U116" s="23"/>
      <c r="V116" s="23"/>
      <c r="W116" s="23"/>
    </row>
    <row r="117" ht="16.5" spans="1:23">
      <c r="A117" s="21">
        <v>974</v>
      </c>
      <c r="B117" s="21" t="s">
        <v>216</v>
      </c>
      <c r="C117" s="21">
        <v>5944.925</v>
      </c>
      <c r="D117" s="21">
        <v>6861.611</v>
      </c>
      <c r="E117" s="21">
        <v>0</v>
      </c>
      <c r="F117" s="21">
        <v>0</v>
      </c>
      <c r="G117" s="21">
        <v>0</v>
      </c>
      <c r="H117" s="21">
        <v>1</v>
      </c>
      <c r="I117" s="18">
        <v>2.806</v>
      </c>
      <c r="J117" s="18">
        <v>15.791</v>
      </c>
      <c r="K117" s="22">
        <v>4</v>
      </c>
      <c r="L117" s="22">
        <v>2</v>
      </c>
      <c r="M117" s="22">
        <v>0</v>
      </c>
      <c r="N117" s="22">
        <v>0</v>
      </c>
      <c r="O117" s="22">
        <v>0</v>
      </c>
      <c r="P117" s="22">
        <v>-14.001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979</v>
      </c>
      <c r="B118" s="21" t="s">
        <v>217</v>
      </c>
      <c r="C118" s="21">
        <v>4486.521</v>
      </c>
      <c r="D118" s="21">
        <v>5016.284</v>
      </c>
      <c r="E118" s="21">
        <v>0</v>
      </c>
      <c r="F118" s="21">
        <v>0</v>
      </c>
      <c r="G118" s="21">
        <v>0</v>
      </c>
      <c r="H118" s="21">
        <v>1</v>
      </c>
      <c r="I118" s="18">
        <v>0.292</v>
      </c>
      <c r="J118" s="18">
        <v>10.822</v>
      </c>
      <c r="K118" s="22">
        <v>4</v>
      </c>
      <c r="L118" s="22">
        <v>2</v>
      </c>
      <c r="M118" s="22">
        <v>-1</v>
      </c>
      <c r="N118" s="22">
        <v>1</v>
      </c>
      <c r="O118" s="22">
        <v>0</v>
      </c>
      <c r="P118" s="22">
        <v>4.24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980</v>
      </c>
      <c r="B119" s="21" t="s">
        <v>218</v>
      </c>
      <c r="C119" s="21">
        <v>2783.537</v>
      </c>
      <c r="D119" s="21">
        <v>3092.104</v>
      </c>
      <c r="E119" s="21">
        <v>0</v>
      </c>
      <c r="F119" s="21">
        <v>0</v>
      </c>
      <c r="G119" s="21">
        <v>0</v>
      </c>
      <c r="H119" s="21">
        <v>1</v>
      </c>
      <c r="I119" s="18">
        <v>0.458</v>
      </c>
      <c r="J119" s="18">
        <v>10.391</v>
      </c>
      <c r="K119" s="22">
        <v>4</v>
      </c>
      <c r="L119" s="22">
        <v>2</v>
      </c>
      <c r="M119" s="22">
        <v>0</v>
      </c>
      <c r="N119" s="22">
        <v>0</v>
      </c>
      <c r="O119" s="22">
        <v>0</v>
      </c>
      <c r="P119" s="22">
        <v>-3.228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985</v>
      </c>
      <c r="B120" s="21" t="s">
        <v>219</v>
      </c>
      <c r="C120" s="21">
        <v>4325.023</v>
      </c>
      <c r="D120" s="21">
        <v>5031.095</v>
      </c>
      <c r="E120" s="21">
        <v>0</v>
      </c>
      <c r="F120" s="21">
        <v>0</v>
      </c>
      <c r="G120" s="21">
        <v>0</v>
      </c>
      <c r="H120" s="21">
        <v>1</v>
      </c>
      <c r="I120" s="18">
        <v>0.258</v>
      </c>
      <c r="J120" s="18">
        <v>14.256</v>
      </c>
      <c r="K120" s="22">
        <v>4</v>
      </c>
      <c r="L120" s="22">
        <v>1</v>
      </c>
      <c r="M120" s="22">
        <v>-1</v>
      </c>
      <c r="N120" s="22">
        <v>1</v>
      </c>
      <c r="O120" s="22">
        <v>0</v>
      </c>
      <c r="P120" s="22">
        <v>6.305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991</v>
      </c>
      <c r="B121" s="21" t="s">
        <v>220</v>
      </c>
      <c r="C121" s="21">
        <v>7788.815</v>
      </c>
      <c r="D121" s="21">
        <v>8863.417</v>
      </c>
      <c r="E121" s="21">
        <v>0</v>
      </c>
      <c r="F121" s="21">
        <v>0</v>
      </c>
      <c r="G121" s="21">
        <v>0</v>
      </c>
      <c r="H121" s="21">
        <v>1</v>
      </c>
      <c r="I121" s="18">
        <v>0.777</v>
      </c>
      <c r="J121" s="18">
        <v>12.807</v>
      </c>
      <c r="K121" s="22">
        <v>4</v>
      </c>
      <c r="L121" s="22">
        <v>0</v>
      </c>
      <c r="M121" s="22">
        <v>0</v>
      </c>
      <c r="N121" s="22">
        <v>0</v>
      </c>
      <c r="O121" s="22">
        <v>0</v>
      </c>
      <c r="P121" s="22">
        <v>-2.899</v>
      </c>
      <c r="Q121" s="22">
        <v>0</v>
      </c>
      <c r="R121" s="22">
        <v>-1</v>
      </c>
      <c r="S121" s="23"/>
      <c r="T121" s="23"/>
      <c r="U121" s="23"/>
      <c r="V121" s="23"/>
      <c r="W121" s="23"/>
    </row>
    <row r="122" ht="16.5" spans="1:23">
      <c r="A122" s="21">
        <v>992</v>
      </c>
      <c r="B122" s="21" t="s">
        <v>221</v>
      </c>
      <c r="C122" s="21">
        <v>5080.1</v>
      </c>
      <c r="D122" s="21">
        <v>5840.982</v>
      </c>
      <c r="E122" s="21">
        <v>0</v>
      </c>
      <c r="F122" s="21">
        <v>0</v>
      </c>
      <c r="G122" s="21">
        <v>0</v>
      </c>
      <c r="H122" s="21">
        <v>1</v>
      </c>
      <c r="I122" s="18">
        <v>2.719</v>
      </c>
      <c r="J122" s="18">
        <v>15.391</v>
      </c>
      <c r="K122" s="22">
        <v>4</v>
      </c>
      <c r="L122" s="22">
        <v>1</v>
      </c>
      <c r="M122" s="22">
        <v>0</v>
      </c>
      <c r="N122" s="22">
        <v>0</v>
      </c>
      <c r="O122" s="22">
        <v>0</v>
      </c>
      <c r="P122" s="22">
        <v>-7.43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994</v>
      </c>
      <c r="B123" s="21" t="s">
        <v>222</v>
      </c>
      <c r="C123" s="21">
        <v>5867.564</v>
      </c>
      <c r="D123" s="21">
        <v>7298.021</v>
      </c>
      <c r="E123" s="21">
        <v>0</v>
      </c>
      <c r="F123" s="21">
        <v>0</v>
      </c>
      <c r="G123" s="21">
        <v>0</v>
      </c>
      <c r="H123" s="21">
        <v>1</v>
      </c>
      <c r="I123" s="18">
        <v>3.09</v>
      </c>
      <c r="J123" s="18">
        <v>22.085</v>
      </c>
      <c r="K123" s="22">
        <v>3</v>
      </c>
      <c r="L123" s="22">
        <v>0</v>
      </c>
      <c r="M123" s="22">
        <v>0</v>
      </c>
      <c r="N123" s="22">
        <v>-1</v>
      </c>
      <c r="O123" s="22">
        <v>0</v>
      </c>
      <c r="P123" s="22">
        <v>-14.664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399006</v>
      </c>
      <c r="B124" s="21" t="s">
        <v>223</v>
      </c>
      <c r="C124" s="21">
        <v>1788.429</v>
      </c>
      <c r="D124" s="21">
        <v>2222.321</v>
      </c>
      <c r="E124" s="21">
        <v>0</v>
      </c>
      <c r="F124" s="21">
        <v>0</v>
      </c>
      <c r="G124" s="21">
        <v>0</v>
      </c>
      <c r="H124" s="21">
        <v>1</v>
      </c>
      <c r="I124" s="18">
        <v>0.353</v>
      </c>
      <c r="J124" s="18">
        <v>19.808</v>
      </c>
      <c r="K124" s="22">
        <v>4</v>
      </c>
      <c r="L124" s="22">
        <v>2</v>
      </c>
      <c r="M124" s="22">
        <v>-1</v>
      </c>
      <c r="N124" s="22">
        <v>0</v>
      </c>
      <c r="O124" s="22">
        <v>0</v>
      </c>
      <c r="P124" s="22">
        <v>-4.591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399100</v>
      </c>
      <c r="B125" s="21" t="s">
        <v>224</v>
      </c>
      <c r="C125" s="21">
        <v>8232.078</v>
      </c>
      <c r="D125" s="21">
        <v>9891.972</v>
      </c>
      <c r="E125" s="21">
        <v>0</v>
      </c>
      <c r="F125" s="21">
        <v>0</v>
      </c>
      <c r="G125" s="21">
        <v>0</v>
      </c>
      <c r="H125" s="21">
        <v>1</v>
      </c>
      <c r="I125" s="18">
        <v>0.59</v>
      </c>
      <c r="J125" s="18">
        <v>17.271</v>
      </c>
      <c r="K125" s="22">
        <v>4</v>
      </c>
      <c r="L125" s="22">
        <v>2</v>
      </c>
      <c r="M125" s="22">
        <v>0</v>
      </c>
      <c r="N125" s="22">
        <v>0</v>
      </c>
      <c r="O125" s="22">
        <v>0</v>
      </c>
      <c r="P125" s="22">
        <v>-8.85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399101</v>
      </c>
      <c r="B126" s="21" t="s">
        <v>225</v>
      </c>
      <c r="C126" s="21">
        <v>9975.417</v>
      </c>
      <c r="D126" s="21">
        <v>12037.551</v>
      </c>
      <c r="E126" s="21">
        <v>0</v>
      </c>
      <c r="F126" s="21">
        <v>0</v>
      </c>
      <c r="G126" s="21">
        <v>0</v>
      </c>
      <c r="H126" s="21">
        <v>1</v>
      </c>
      <c r="I126" s="18">
        <v>0.947</v>
      </c>
      <c r="J126" s="18">
        <v>17.916</v>
      </c>
      <c r="K126" s="22">
        <v>4</v>
      </c>
      <c r="L126" s="22">
        <v>2</v>
      </c>
      <c r="M126" s="22">
        <v>0</v>
      </c>
      <c r="N126" s="22">
        <v>0</v>
      </c>
      <c r="O126" s="22">
        <v>0</v>
      </c>
      <c r="P126" s="22">
        <v>-0.242</v>
      </c>
      <c r="Q126" s="22">
        <v>0</v>
      </c>
      <c r="R126" s="22">
        <v>-1</v>
      </c>
      <c r="S126" s="23"/>
      <c r="T126" s="23"/>
      <c r="U126" s="23"/>
      <c r="V126" s="23"/>
      <c r="W126" s="23"/>
    </row>
    <row r="127" ht="16.5" spans="1:23">
      <c r="A127" s="21">
        <v>399102</v>
      </c>
      <c r="B127" s="21" t="s">
        <v>226</v>
      </c>
      <c r="C127" s="21">
        <v>2393.472</v>
      </c>
      <c r="D127" s="21">
        <v>3061.145</v>
      </c>
      <c r="E127" s="21">
        <v>0</v>
      </c>
      <c r="F127" s="21">
        <v>0</v>
      </c>
      <c r="G127" s="21">
        <v>0</v>
      </c>
      <c r="H127" s="21">
        <v>1</v>
      </c>
      <c r="I127" s="18">
        <v>1.077</v>
      </c>
      <c r="J127" s="18">
        <v>22.653</v>
      </c>
      <c r="K127" s="22">
        <v>4</v>
      </c>
      <c r="L127" s="22">
        <v>2</v>
      </c>
      <c r="M127" s="22">
        <v>0</v>
      </c>
      <c r="N127" s="22">
        <v>0</v>
      </c>
      <c r="O127" s="22">
        <v>0</v>
      </c>
      <c r="P127" s="22">
        <v>-3.597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399103</v>
      </c>
      <c r="B128" s="21" t="s">
        <v>227</v>
      </c>
      <c r="C128" s="21">
        <v>6625.483</v>
      </c>
      <c r="D128" s="21">
        <v>7612.883</v>
      </c>
      <c r="E128" s="21">
        <v>0</v>
      </c>
      <c r="F128" s="21">
        <v>0</v>
      </c>
      <c r="G128" s="21">
        <v>0</v>
      </c>
      <c r="H128" s="21">
        <v>1</v>
      </c>
      <c r="I128" s="18">
        <v>1.282</v>
      </c>
      <c r="J128" s="18">
        <v>14.086</v>
      </c>
      <c r="K128" s="22">
        <v>4</v>
      </c>
      <c r="L128" s="22">
        <v>2</v>
      </c>
      <c r="M128" s="22">
        <v>0</v>
      </c>
      <c r="N128" s="22">
        <v>0</v>
      </c>
      <c r="O128" s="22">
        <v>0</v>
      </c>
      <c r="P128" s="22">
        <v>-8.929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399106</v>
      </c>
      <c r="B129" s="21" t="s">
        <v>228</v>
      </c>
      <c r="C129" s="21">
        <v>1746.738</v>
      </c>
      <c r="D129" s="21">
        <v>2105.773</v>
      </c>
      <c r="E129" s="21">
        <v>0</v>
      </c>
      <c r="F129" s="21">
        <v>0</v>
      </c>
      <c r="G129" s="21">
        <v>0</v>
      </c>
      <c r="H129" s="21">
        <v>1</v>
      </c>
      <c r="I129" s="18">
        <v>0.711</v>
      </c>
      <c r="J129" s="18">
        <v>17.64</v>
      </c>
      <c r="K129" s="22">
        <v>4</v>
      </c>
      <c r="L129" s="22">
        <v>2</v>
      </c>
      <c r="M129" s="22">
        <v>0</v>
      </c>
      <c r="N129" s="22">
        <v>0</v>
      </c>
      <c r="O129" s="22">
        <v>0</v>
      </c>
      <c r="P129" s="22">
        <v>-5.98</v>
      </c>
      <c r="Q129" s="22">
        <v>0</v>
      </c>
      <c r="R129" s="22">
        <v>-1</v>
      </c>
      <c r="S129" s="23"/>
      <c r="T129" s="23"/>
      <c r="U129" s="23"/>
      <c r="V129" s="23"/>
      <c r="W129" s="23"/>
    </row>
    <row r="130" ht="16.5" spans="1:23">
      <c r="A130" s="21">
        <v>399107</v>
      </c>
      <c r="B130" s="21" t="s">
        <v>229</v>
      </c>
      <c r="C130" s="21">
        <v>1826.951</v>
      </c>
      <c r="D130" s="21">
        <v>2202.828</v>
      </c>
      <c r="E130" s="21">
        <v>0</v>
      </c>
      <c r="F130" s="21">
        <v>0</v>
      </c>
      <c r="G130" s="21">
        <v>0</v>
      </c>
      <c r="H130" s="21">
        <v>1</v>
      </c>
      <c r="I130" s="18">
        <v>0.711</v>
      </c>
      <c r="J130" s="18">
        <v>17.653</v>
      </c>
      <c r="K130" s="22">
        <v>4</v>
      </c>
      <c r="L130" s="22">
        <v>0</v>
      </c>
      <c r="M130" s="22">
        <v>0</v>
      </c>
      <c r="N130" s="22">
        <v>0</v>
      </c>
      <c r="O130" s="22">
        <v>0</v>
      </c>
      <c r="P130" s="22">
        <v>-6.147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399108</v>
      </c>
      <c r="B131" s="21" t="s">
        <v>65</v>
      </c>
      <c r="C131" s="21">
        <v>1125.38</v>
      </c>
      <c r="D131" s="21">
        <v>1238.628</v>
      </c>
      <c r="E131" s="21">
        <v>0</v>
      </c>
      <c r="F131" s="21">
        <v>0</v>
      </c>
      <c r="G131" s="21">
        <v>0</v>
      </c>
      <c r="H131" s="21">
        <v>1</v>
      </c>
      <c r="I131" s="18">
        <v>0.287</v>
      </c>
      <c r="J131" s="18">
        <v>9.404</v>
      </c>
      <c r="K131" s="22">
        <v>4</v>
      </c>
      <c r="L131" s="22">
        <v>2</v>
      </c>
      <c r="M131" s="22">
        <v>0</v>
      </c>
      <c r="N131" s="22">
        <v>0</v>
      </c>
      <c r="O131" s="22">
        <v>0</v>
      </c>
      <c r="P131" s="22">
        <v>6.554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399232</v>
      </c>
      <c r="B132" s="21" t="s">
        <v>230</v>
      </c>
      <c r="C132" s="21">
        <v>2346.166</v>
      </c>
      <c r="D132" s="21">
        <v>2820.164</v>
      </c>
      <c r="E132" s="21">
        <v>0</v>
      </c>
      <c r="F132" s="21">
        <v>0</v>
      </c>
      <c r="G132" s="21">
        <v>0</v>
      </c>
      <c r="H132" s="21">
        <v>1</v>
      </c>
      <c r="I132" s="18">
        <v>2.488</v>
      </c>
      <c r="J132" s="18">
        <v>18.878</v>
      </c>
      <c r="K132" s="22">
        <v>4</v>
      </c>
      <c r="L132" s="22">
        <v>0</v>
      </c>
      <c r="M132" s="22">
        <v>0</v>
      </c>
      <c r="N132" s="22">
        <v>0</v>
      </c>
      <c r="O132" s="22">
        <v>0</v>
      </c>
      <c r="P132" s="22">
        <v>-2.371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399233</v>
      </c>
      <c r="B133" s="21" t="s">
        <v>231</v>
      </c>
      <c r="C133" s="21">
        <v>2217.727</v>
      </c>
      <c r="D133" s="21">
        <v>2712.906</v>
      </c>
      <c r="E133" s="21">
        <v>0</v>
      </c>
      <c r="F133" s="21">
        <v>0</v>
      </c>
      <c r="G133" s="21">
        <v>0</v>
      </c>
      <c r="H133" s="21">
        <v>1</v>
      </c>
      <c r="I133" s="18">
        <v>0.587</v>
      </c>
      <c r="J133" s="18">
        <v>18.732</v>
      </c>
      <c r="K133" s="22">
        <v>4</v>
      </c>
      <c r="L133" s="22">
        <v>0</v>
      </c>
      <c r="M133" s="22">
        <v>0</v>
      </c>
      <c r="N133" s="22">
        <v>0</v>
      </c>
      <c r="O133" s="22">
        <v>0</v>
      </c>
      <c r="P133" s="22">
        <v>-7.854</v>
      </c>
      <c r="Q133" s="22">
        <v>0</v>
      </c>
      <c r="R133" s="22">
        <v>-1</v>
      </c>
      <c r="S133" s="23"/>
      <c r="T133" s="23"/>
      <c r="U133" s="23"/>
      <c r="V133" s="23"/>
      <c r="W133" s="23"/>
    </row>
    <row r="134" ht="16.5" spans="1:23">
      <c r="A134" s="21">
        <v>399234</v>
      </c>
      <c r="B134" s="21" t="s">
        <v>232</v>
      </c>
      <c r="C134" s="21">
        <v>787.99</v>
      </c>
      <c r="D134" s="21">
        <v>883.014</v>
      </c>
      <c r="E134" s="21">
        <v>0</v>
      </c>
      <c r="F134" s="21">
        <v>0</v>
      </c>
      <c r="G134" s="21">
        <v>0</v>
      </c>
      <c r="H134" s="21">
        <v>1</v>
      </c>
      <c r="I134" s="18">
        <v>1.955</v>
      </c>
      <c r="J134" s="18">
        <v>12.506</v>
      </c>
      <c r="K134" s="22">
        <v>4</v>
      </c>
      <c r="L134" s="22">
        <v>2</v>
      </c>
      <c r="M134" s="22">
        <v>0</v>
      </c>
      <c r="N134" s="22">
        <v>0</v>
      </c>
      <c r="O134" s="22">
        <v>0</v>
      </c>
      <c r="P134" s="22">
        <v>-30.339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399240</v>
      </c>
      <c r="B135" s="21" t="s">
        <v>233</v>
      </c>
      <c r="C135" s="21">
        <v>1249.11</v>
      </c>
      <c r="D135" s="21">
        <v>1505.093</v>
      </c>
      <c r="E135" s="21">
        <v>0</v>
      </c>
      <c r="F135" s="21">
        <v>0</v>
      </c>
      <c r="G135" s="21">
        <v>0</v>
      </c>
      <c r="H135" s="21">
        <v>1</v>
      </c>
      <c r="I135" s="18">
        <v>1.656</v>
      </c>
      <c r="J135" s="18">
        <v>18.383</v>
      </c>
      <c r="K135" s="22">
        <v>4</v>
      </c>
      <c r="L135" s="22">
        <v>0</v>
      </c>
      <c r="M135" s="22">
        <v>0</v>
      </c>
      <c r="N135" s="22">
        <v>0</v>
      </c>
      <c r="O135" s="22">
        <v>0</v>
      </c>
      <c r="P135" s="22">
        <v>-3.026</v>
      </c>
      <c r="Q135" s="22">
        <v>0</v>
      </c>
      <c r="R135" s="22">
        <v>-1</v>
      </c>
      <c r="S135" s="23"/>
      <c r="T135" s="23"/>
      <c r="U135" s="23"/>
      <c r="V135" s="23"/>
      <c r="W135" s="23"/>
    </row>
    <row r="136" ht="16.5" spans="1:23">
      <c r="A136" s="21">
        <v>399261</v>
      </c>
      <c r="B136" s="21" t="s">
        <v>234</v>
      </c>
      <c r="C136" s="21">
        <v>2776.607</v>
      </c>
      <c r="D136" s="21">
        <v>3523.051</v>
      </c>
      <c r="E136" s="21">
        <v>0</v>
      </c>
      <c r="F136" s="21">
        <v>0</v>
      </c>
      <c r="G136" s="21">
        <v>0</v>
      </c>
      <c r="H136" s="21">
        <v>1</v>
      </c>
      <c r="I136" s="18">
        <v>4.385</v>
      </c>
      <c r="J136" s="18">
        <v>24.643</v>
      </c>
      <c r="K136" s="22">
        <v>4</v>
      </c>
      <c r="L136" s="22">
        <v>0</v>
      </c>
      <c r="M136" s="22">
        <v>0</v>
      </c>
      <c r="N136" s="22">
        <v>0</v>
      </c>
      <c r="O136" s="22">
        <v>0</v>
      </c>
      <c r="P136" s="22">
        <v>-4.39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399262</v>
      </c>
      <c r="B137" s="21" t="s">
        <v>235</v>
      </c>
      <c r="C137" s="21">
        <v>1588.6</v>
      </c>
      <c r="D137" s="21">
        <v>1984.942</v>
      </c>
      <c r="E137" s="21">
        <v>0</v>
      </c>
      <c r="F137" s="21">
        <v>0</v>
      </c>
      <c r="G137" s="21">
        <v>0</v>
      </c>
      <c r="H137" s="21">
        <v>1</v>
      </c>
      <c r="I137" s="18">
        <v>0.102</v>
      </c>
      <c r="J137" s="18">
        <v>20.049</v>
      </c>
      <c r="K137" s="22">
        <v>4</v>
      </c>
      <c r="L137" s="22">
        <v>1</v>
      </c>
      <c r="M137" s="22">
        <v>0</v>
      </c>
      <c r="N137" s="22">
        <v>0</v>
      </c>
      <c r="O137" s="22">
        <v>0</v>
      </c>
      <c r="P137" s="22">
        <v>-3.584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399263</v>
      </c>
      <c r="B138" s="21" t="s">
        <v>236</v>
      </c>
      <c r="C138" s="21">
        <v>1634.783</v>
      </c>
      <c r="D138" s="21">
        <v>2123.069</v>
      </c>
      <c r="E138" s="21">
        <v>0</v>
      </c>
      <c r="F138" s="21">
        <v>0</v>
      </c>
      <c r="G138" s="21">
        <v>0</v>
      </c>
      <c r="H138" s="21">
        <v>1</v>
      </c>
      <c r="I138" s="18">
        <v>1.376</v>
      </c>
      <c r="J138" s="18">
        <v>24.058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-3.848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399269</v>
      </c>
      <c r="B139" s="21" t="s">
        <v>237</v>
      </c>
      <c r="C139" s="21">
        <v>3584.538</v>
      </c>
      <c r="D139" s="21">
        <v>4616.016</v>
      </c>
      <c r="E139" s="21">
        <v>0</v>
      </c>
      <c r="F139" s="21">
        <v>0</v>
      </c>
      <c r="G139" s="21">
        <v>0</v>
      </c>
      <c r="H139" s="21">
        <v>1</v>
      </c>
      <c r="I139" s="18">
        <v>5.734</v>
      </c>
      <c r="J139" s="18">
        <v>26.798</v>
      </c>
      <c r="K139" s="22">
        <v>4</v>
      </c>
      <c r="L139" s="22">
        <v>0</v>
      </c>
      <c r="M139" s="22">
        <v>0</v>
      </c>
      <c r="N139" s="22">
        <v>0</v>
      </c>
      <c r="O139" s="22">
        <v>0</v>
      </c>
      <c r="P139" s="22">
        <v>-2.065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399274</v>
      </c>
      <c r="B140" s="21" t="s">
        <v>238</v>
      </c>
      <c r="C140" s="21">
        <v>3362.056</v>
      </c>
      <c r="D140" s="21">
        <v>4144.64</v>
      </c>
      <c r="E140" s="21">
        <v>0</v>
      </c>
      <c r="F140" s="21">
        <v>0</v>
      </c>
      <c r="G140" s="21">
        <v>0</v>
      </c>
      <c r="H140" s="21">
        <v>1</v>
      </c>
      <c r="I140" s="18">
        <v>0.083</v>
      </c>
      <c r="J140" s="18">
        <v>18.949</v>
      </c>
      <c r="K140" s="22">
        <v>4</v>
      </c>
      <c r="L140" s="22">
        <v>1</v>
      </c>
      <c r="M140" s="22">
        <v>0</v>
      </c>
      <c r="N140" s="22">
        <v>0</v>
      </c>
      <c r="O140" s="22">
        <v>0</v>
      </c>
      <c r="P140" s="22">
        <v>-3.229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399289</v>
      </c>
      <c r="B141" s="21" t="s">
        <v>239</v>
      </c>
      <c r="C141" s="21">
        <v>118.065</v>
      </c>
      <c r="D141" s="21">
        <v>119.213</v>
      </c>
      <c r="E141" s="21">
        <v>0</v>
      </c>
      <c r="F141" s="21">
        <v>0</v>
      </c>
      <c r="G141" s="21">
        <v>0</v>
      </c>
      <c r="H141" s="21">
        <v>1</v>
      </c>
      <c r="I141" s="18">
        <v>0.457</v>
      </c>
      <c r="J141" s="18">
        <v>1.415</v>
      </c>
      <c r="K141" s="22">
        <v>3</v>
      </c>
      <c r="L141" s="22">
        <v>1</v>
      </c>
      <c r="M141" s="22">
        <v>0</v>
      </c>
      <c r="N141" s="22">
        <v>0</v>
      </c>
      <c r="O141" s="22">
        <v>0</v>
      </c>
      <c r="P141" s="22">
        <v>-2.341</v>
      </c>
      <c r="Q141" s="22">
        <v>0</v>
      </c>
      <c r="R141" s="22">
        <v>-1</v>
      </c>
      <c r="S141" s="23"/>
      <c r="T141" s="23"/>
      <c r="U141" s="23"/>
      <c r="V141" s="23"/>
      <c r="W141" s="23"/>
    </row>
    <row r="142" ht="16.5" spans="1:23">
      <c r="A142" s="21">
        <v>399290</v>
      </c>
      <c r="B142" s="21" t="s">
        <v>240</v>
      </c>
      <c r="C142" s="21">
        <v>159.646</v>
      </c>
      <c r="D142" s="21">
        <v>170.059</v>
      </c>
      <c r="E142" s="21">
        <v>0</v>
      </c>
      <c r="F142" s="21">
        <v>0</v>
      </c>
      <c r="G142" s="21">
        <v>0</v>
      </c>
      <c r="H142" s="21">
        <v>1</v>
      </c>
      <c r="I142" s="18">
        <v>0.642</v>
      </c>
      <c r="J142" s="18">
        <v>6.726</v>
      </c>
      <c r="K142" s="22">
        <v>4</v>
      </c>
      <c r="L142" s="22">
        <v>1</v>
      </c>
      <c r="M142" s="22">
        <v>0</v>
      </c>
      <c r="N142" s="22">
        <v>0</v>
      </c>
      <c r="O142" s="22">
        <v>0</v>
      </c>
      <c r="P142" s="22">
        <v>-1.443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399292</v>
      </c>
      <c r="B143" s="21" t="s">
        <v>241</v>
      </c>
      <c r="C143" s="21">
        <v>923.206</v>
      </c>
      <c r="D143" s="21">
        <v>1172.82</v>
      </c>
      <c r="E143" s="21">
        <v>0</v>
      </c>
      <c r="F143" s="21">
        <v>0</v>
      </c>
      <c r="G143" s="21">
        <v>0</v>
      </c>
      <c r="H143" s="21">
        <v>1</v>
      </c>
      <c r="I143" s="18">
        <v>0.536</v>
      </c>
      <c r="J143" s="18">
        <v>21.705</v>
      </c>
      <c r="K143" s="22">
        <v>4</v>
      </c>
      <c r="L143" s="22">
        <v>1</v>
      </c>
      <c r="M143" s="22">
        <v>-1</v>
      </c>
      <c r="N143" s="22">
        <v>0</v>
      </c>
      <c r="O143" s="22">
        <v>0</v>
      </c>
      <c r="P143" s="22">
        <v>-2.82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399293</v>
      </c>
      <c r="B144" s="21" t="s">
        <v>242</v>
      </c>
      <c r="C144" s="21">
        <v>3330.141</v>
      </c>
      <c r="D144" s="21">
        <v>4207.225</v>
      </c>
      <c r="E144" s="21">
        <v>0</v>
      </c>
      <c r="F144" s="21">
        <v>0</v>
      </c>
      <c r="G144" s="21">
        <v>0</v>
      </c>
      <c r="H144" s="21">
        <v>1</v>
      </c>
      <c r="I144" s="18">
        <v>2.1</v>
      </c>
      <c r="J144" s="18">
        <v>22.509</v>
      </c>
      <c r="K144" s="22">
        <v>4</v>
      </c>
      <c r="L144" s="22">
        <v>0</v>
      </c>
      <c r="M144" s="22">
        <v>0</v>
      </c>
      <c r="N144" s="22">
        <v>0</v>
      </c>
      <c r="O144" s="22">
        <v>0</v>
      </c>
      <c r="P144" s="22">
        <v>-5.109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399297</v>
      </c>
      <c r="B145" s="21" t="s">
        <v>243</v>
      </c>
      <c r="C145" s="21">
        <v>4499.443</v>
      </c>
      <c r="D145" s="21">
        <v>5402.924</v>
      </c>
      <c r="E145" s="21">
        <v>0</v>
      </c>
      <c r="F145" s="21">
        <v>0</v>
      </c>
      <c r="G145" s="21">
        <v>0</v>
      </c>
      <c r="H145" s="21">
        <v>1</v>
      </c>
      <c r="I145" s="18">
        <v>1.128</v>
      </c>
      <c r="J145" s="18">
        <v>17.662</v>
      </c>
      <c r="K145" s="22">
        <v>4</v>
      </c>
      <c r="L145" s="22">
        <v>2</v>
      </c>
      <c r="M145" s="22">
        <v>-1</v>
      </c>
      <c r="N145" s="22">
        <v>1</v>
      </c>
      <c r="O145" s="22">
        <v>0</v>
      </c>
      <c r="P145" s="22">
        <v>-0.889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399298</v>
      </c>
      <c r="B146" s="21" t="s">
        <v>244</v>
      </c>
      <c r="C146" s="21">
        <v>209.507</v>
      </c>
      <c r="D146" s="21">
        <v>211.229</v>
      </c>
      <c r="E146" s="21">
        <v>0</v>
      </c>
      <c r="F146" s="21">
        <v>0</v>
      </c>
      <c r="G146" s="21">
        <v>0</v>
      </c>
      <c r="H146" s="21">
        <v>1</v>
      </c>
      <c r="I146" s="18">
        <v>0.432</v>
      </c>
      <c r="J146" s="18">
        <v>1.243</v>
      </c>
      <c r="K146" s="22">
        <v>4</v>
      </c>
      <c r="L146" s="22">
        <v>1</v>
      </c>
      <c r="M146" s="22">
        <v>0</v>
      </c>
      <c r="N146" s="22">
        <v>0</v>
      </c>
      <c r="O146" s="22">
        <v>0</v>
      </c>
      <c r="P146" s="22">
        <v>-4.773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399299</v>
      </c>
      <c r="B147" s="21" t="s">
        <v>245</v>
      </c>
      <c r="C147" s="21">
        <v>240.747</v>
      </c>
      <c r="D147" s="21">
        <v>242.929</v>
      </c>
      <c r="E147" s="21">
        <v>0</v>
      </c>
      <c r="F147" s="21">
        <v>0</v>
      </c>
      <c r="G147" s="21">
        <v>0</v>
      </c>
      <c r="H147" s="21">
        <v>1</v>
      </c>
      <c r="I147" s="18">
        <v>0.477</v>
      </c>
      <c r="J147" s="18">
        <v>1.371</v>
      </c>
      <c r="K147" s="22">
        <v>3</v>
      </c>
      <c r="L147" s="22">
        <v>1</v>
      </c>
      <c r="M147" s="22">
        <v>0</v>
      </c>
      <c r="N147" s="22">
        <v>0</v>
      </c>
      <c r="O147" s="22">
        <v>0</v>
      </c>
      <c r="P147" s="22">
        <v>-4.602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399301</v>
      </c>
      <c r="B148" s="21" t="s">
        <v>246</v>
      </c>
      <c r="C148" s="21">
        <v>213.286</v>
      </c>
      <c r="D148" s="21">
        <v>215.04</v>
      </c>
      <c r="E148" s="21">
        <v>0</v>
      </c>
      <c r="F148" s="21">
        <v>0</v>
      </c>
      <c r="G148" s="21">
        <v>0</v>
      </c>
      <c r="H148" s="21">
        <v>1</v>
      </c>
      <c r="I148" s="18">
        <v>0.432</v>
      </c>
      <c r="J148" s="18">
        <v>1.244</v>
      </c>
      <c r="K148" s="22">
        <v>2</v>
      </c>
      <c r="L148" s="22">
        <v>2</v>
      </c>
      <c r="M148" s="22">
        <v>-1</v>
      </c>
      <c r="N148" s="22">
        <v>1</v>
      </c>
      <c r="O148" s="22">
        <v>0</v>
      </c>
      <c r="P148" s="22">
        <v>0.77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399302</v>
      </c>
      <c r="B149" s="21" t="s">
        <v>247</v>
      </c>
      <c r="C149" s="21">
        <v>217.138</v>
      </c>
      <c r="D149" s="21">
        <v>219.069</v>
      </c>
      <c r="E149" s="21">
        <v>0</v>
      </c>
      <c r="F149" s="21">
        <v>0</v>
      </c>
      <c r="G149" s="21">
        <v>0</v>
      </c>
      <c r="H149" s="21">
        <v>1</v>
      </c>
      <c r="I149" s="18">
        <v>0.496</v>
      </c>
      <c r="J149" s="18">
        <v>1.373</v>
      </c>
      <c r="K149" s="22">
        <v>2</v>
      </c>
      <c r="L149" s="22">
        <v>2</v>
      </c>
      <c r="M149" s="22">
        <v>-1</v>
      </c>
      <c r="N149" s="22">
        <v>1</v>
      </c>
      <c r="O149" s="22">
        <v>0</v>
      </c>
      <c r="P149" s="22">
        <v>0.744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399306</v>
      </c>
      <c r="B150" s="21" t="s">
        <v>248</v>
      </c>
      <c r="C150" s="21">
        <v>1319.685</v>
      </c>
      <c r="D150" s="21">
        <v>1523.161</v>
      </c>
      <c r="E150" s="21">
        <v>0</v>
      </c>
      <c r="F150" s="21">
        <v>0</v>
      </c>
      <c r="G150" s="21">
        <v>0</v>
      </c>
      <c r="H150" s="21">
        <v>1</v>
      </c>
      <c r="I150" s="18">
        <v>1.236</v>
      </c>
      <c r="J150" s="18">
        <v>14.43</v>
      </c>
      <c r="K150" s="22">
        <v>4</v>
      </c>
      <c r="L150" s="22">
        <v>2</v>
      </c>
      <c r="M150" s="22">
        <v>0</v>
      </c>
      <c r="N150" s="22">
        <v>1</v>
      </c>
      <c r="O150" s="22">
        <v>0</v>
      </c>
      <c r="P150" s="22">
        <v>0.89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399307</v>
      </c>
      <c r="B151" s="21" t="s">
        <v>249</v>
      </c>
      <c r="C151" s="21">
        <v>294.094</v>
      </c>
      <c r="D151" s="21">
        <v>317.549</v>
      </c>
      <c r="E151" s="21">
        <v>0</v>
      </c>
      <c r="F151" s="21">
        <v>0</v>
      </c>
      <c r="G151" s="21">
        <v>0</v>
      </c>
      <c r="H151" s="21">
        <v>1</v>
      </c>
      <c r="I151" s="18">
        <v>1.429</v>
      </c>
      <c r="J151" s="18">
        <v>8.71</v>
      </c>
      <c r="K151" s="22">
        <v>4</v>
      </c>
      <c r="L151" s="22">
        <v>2</v>
      </c>
      <c r="M151" s="22">
        <v>-1</v>
      </c>
      <c r="N151" s="22">
        <v>1</v>
      </c>
      <c r="O151" s="22">
        <v>0</v>
      </c>
      <c r="P151" s="22">
        <v>2.28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399314</v>
      </c>
      <c r="B152" s="21" t="s">
        <v>250</v>
      </c>
      <c r="C152" s="21">
        <v>3959.562</v>
      </c>
      <c r="D152" s="21">
        <v>4447.999</v>
      </c>
      <c r="E152" s="21">
        <v>0</v>
      </c>
      <c r="F152" s="21">
        <v>0</v>
      </c>
      <c r="G152" s="21">
        <v>0</v>
      </c>
      <c r="H152" s="21">
        <v>1</v>
      </c>
      <c r="I152" s="18">
        <v>0.106</v>
      </c>
      <c r="J152" s="18">
        <v>11.075</v>
      </c>
      <c r="K152" s="22">
        <v>4</v>
      </c>
      <c r="L152" s="22">
        <v>2</v>
      </c>
      <c r="M152" s="22">
        <v>0</v>
      </c>
      <c r="N152" s="22">
        <v>0</v>
      </c>
      <c r="O152" s="22">
        <v>0</v>
      </c>
      <c r="P152" s="22">
        <v>1.259</v>
      </c>
      <c r="Q152" s="22">
        <v>0</v>
      </c>
      <c r="R152" s="22">
        <v>1</v>
      </c>
      <c r="S152" s="23"/>
      <c r="T152" s="23"/>
      <c r="U152" s="23"/>
      <c r="V152" s="23"/>
      <c r="W152" s="23"/>
    </row>
    <row r="153" ht="16.5" spans="1:23">
      <c r="A153" s="21">
        <v>399317</v>
      </c>
      <c r="B153" s="21" t="s">
        <v>251</v>
      </c>
      <c r="C153" s="21">
        <v>4903.67</v>
      </c>
      <c r="D153" s="21">
        <v>5726.281</v>
      </c>
      <c r="E153" s="21">
        <v>0</v>
      </c>
      <c r="F153" s="21">
        <v>0</v>
      </c>
      <c r="G153" s="21">
        <v>0</v>
      </c>
      <c r="H153" s="21">
        <v>1</v>
      </c>
      <c r="I153" s="18">
        <v>1.145</v>
      </c>
      <c r="J153" s="18">
        <v>15.346</v>
      </c>
      <c r="K153" s="22">
        <v>4</v>
      </c>
      <c r="L153" s="22">
        <v>0</v>
      </c>
      <c r="M153" s="22">
        <v>0</v>
      </c>
      <c r="N153" s="22">
        <v>0</v>
      </c>
      <c r="O153" s="22">
        <v>0</v>
      </c>
      <c r="P153" s="22">
        <v>0.064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399326</v>
      </c>
      <c r="B154" s="21" t="s">
        <v>252</v>
      </c>
      <c r="C154" s="21">
        <v>3385.885</v>
      </c>
      <c r="D154" s="21">
        <v>4249.361</v>
      </c>
      <c r="E154" s="21">
        <v>0</v>
      </c>
      <c r="F154" s="21">
        <v>0</v>
      </c>
      <c r="G154" s="21">
        <v>0</v>
      </c>
      <c r="H154" s="21">
        <v>1</v>
      </c>
      <c r="I154" s="18">
        <v>3.026</v>
      </c>
      <c r="J154" s="18">
        <v>22.731</v>
      </c>
      <c r="K154" s="22">
        <v>4</v>
      </c>
      <c r="L154" s="22">
        <v>2</v>
      </c>
      <c r="M154" s="22">
        <v>0</v>
      </c>
      <c r="N154" s="22">
        <v>1</v>
      </c>
      <c r="O154" s="22">
        <v>0</v>
      </c>
      <c r="P154" s="22">
        <v>0.516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399337</v>
      </c>
      <c r="B155" s="21" t="s">
        <v>253</v>
      </c>
      <c r="C155" s="21">
        <v>3936.617</v>
      </c>
      <c r="D155" s="21">
        <v>4772.659</v>
      </c>
      <c r="E155" s="21">
        <v>0</v>
      </c>
      <c r="F155" s="21">
        <v>0</v>
      </c>
      <c r="G155" s="21">
        <v>0</v>
      </c>
      <c r="H155" s="21">
        <v>1</v>
      </c>
      <c r="I155" s="18">
        <v>0.416</v>
      </c>
      <c r="J155" s="18">
        <v>17.86</v>
      </c>
      <c r="K155" s="22">
        <v>4</v>
      </c>
      <c r="L155" s="22">
        <v>2</v>
      </c>
      <c r="M155" s="22">
        <v>0</v>
      </c>
      <c r="N155" s="22">
        <v>0</v>
      </c>
      <c r="O155" s="22">
        <v>0</v>
      </c>
      <c r="P155" s="22">
        <v>-0.975</v>
      </c>
      <c r="Q155" s="22">
        <v>0</v>
      </c>
      <c r="R155" s="22">
        <v>-1</v>
      </c>
      <c r="S155" s="23"/>
      <c r="T155" s="23"/>
      <c r="U155" s="23"/>
      <c r="V155" s="23"/>
      <c r="W155" s="23"/>
    </row>
    <row r="156" ht="16.5" spans="1:23">
      <c r="A156" s="21">
        <v>399344</v>
      </c>
      <c r="B156" s="21" t="s">
        <v>254</v>
      </c>
      <c r="C156" s="21">
        <v>5061.5</v>
      </c>
      <c r="D156" s="21">
        <v>5896.373</v>
      </c>
      <c r="E156" s="21">
        <v>0</v>
      </c>
      <c r="F156" s="21">
        <v>0</v>
      </c>
      <c r="G156" s="21">
        <v>0</v>
      </c>
      <c r="H156" s="21">
        <v>1</v>
      </c>
      <c r="I156" s="18">
        <v>0.02</v>
      </c>
      <c r="J156" s="18">
        <v>14.176</v>
      </c>
      <c r="K156" s="22">
        <v>4</v>
      </c>
      <c r="L156" s="22">
        <v>2</v>
      </c>
      <c r="M156" s="22">
        <v>0</v>
      </c>
      <c r="N156" s="22">
        <v>1</v>
      </c>
      <c r="O156" s="22">
        <v>0</v>
      </c>
      <c r="P156" s="22">
        <v>2.347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399355</v>
      </c>
      <c r="B157" s="21" t="s">
        <v>255</v>
      </c>
      <c r="C157" s="21">
        <v>2900.738</v>
      </c>
      <c r="D157" s="21">
        <v>3343.01</v>
      </c>
      <c r="E157" s="21">
        <v>0</v>
      </c>
      <c r="F157" s="21">
        <v>0</v>
      </c>
      <c r="G157" s="21">
        <v>0</v>
      </c>
      <c r="H157" s="21">
        <v>1</v>
      </c>
      <c r="I157" s="18">
        <v>1.809</v>
      </c>
      <c r="J157" s="18">
        <v>14.799</v>
      </c>
      <c r="K157" s="22">
        <v>4</v>
      </c>
      <c r="L157" s="22">
        <v>2</v>
      </c>
      <c r="M157" s="22">
        <v>0</v>
      </c>
      <c r="N157" s="22">
        <v>1</v>
      </c>
      <c r="O157" s="22">
        <v>0</v>
      </c>
      <c r="P157" s="22">
        <v>0.166</v>
      </c>
      <c r="Q157" s="22">
        <v>0</v>
      </c>
      <c r="R157" s="22">
        <v>1</v>
      </c>
      <c r="S157" s="23"/>
      <c r="T157" s="23"/>
      <c r="U157" s="23"/>
      <c r="V157" s="23"/>
      <c r="W157" s="23"/>
    </row>
    <row r="158" ht="16.5" spans="1:23">
      <c r="A158" s="21">
        <v>399357</v>
      </c>
      <c r="B158" s="21" t="s">
        <v>256</v>
      </c>
      <c r="C158" s="21">
        <v>2728.134</v>
      </c>
      <c r="D158" s="21">
        <v>3008.287</v>
      </c>
      <c r="E158" s="21">
        <v>0</v>
      </c>
      <c r="F158" s="21">
        <v>0</v>
      </c>
      <c r="G158" s="21">
        <v>0</v>
      </c>
      <c r="H158" s="21">
        <v>1</v>
      </c>
      <c r="I158" s="18">
        <v>1.9</v>
      </c>
      <c r="J158" s="18">
        <v>11.035</v>
      </c>
      <c r="K158" s="22">
        <v>3</v>
      </c>
      <c r="L158" s="22">
        <v>1</v>
      </c>
      <c r="M158" s="22">
        <v>0</v>
      </c>
      <c r="N158" s="22">
        <v>0</v>
      </c>
      <c r="O158" s="22">
        <v>0</v>
      </c>
      <c r="P158" s="22">
        <v>-1.54</v>
      </c>
      <c r="Q158" s="22">
        <v>0</v>
      </c>
      <c r="R158" s="22">
        <v>-1</v>
      </c>
      <c r="S158" s="23"/>
      <c r="T158" s="23"/>
      <c r="U158" s="23"/>
      <c r="V158" s="23"/>
      <c r="W158" s="23"/>
    </row>
    <row r="159" ht="16.5" spans="1:23">
      <c r="A159" s="21">
        <v>399366</v>
      </c>
      <c r="B159" s="21" t="s">
        <v>257</v>
      </c>
      <c r="C159" s="21">
        <v>1347.511</v>
      </c>
      <c r="D159" s="21">
        <v>1620.292</v>
      </c>
      <c r="E159" s="21">
        <v>0</v>
      </c>
      <c r="F159" s="21">
        <v>0</v>
      </c>
      <c r="G159" s="21">
        <v>0</v>
      </c>
      <c r="H159" s="21">
        <v>1</v>
      </c>
      <c r="I159" s="18">
        <v>2.647</v>
      </c>
      <c r="J159" s="18">
        <v>19.037</v>
      </c>
      <c r="K159" s="22">
        <v>4</v>
      </c>
      <c r="L159" s="22">
        <v>2</v>
      </c>
      <c r="M159" s="22">
        <v>0</v>
      </c>
      <c r="N159" s="22">
        <v>0</v>
      </c>
      <c r="O159" s="22">
        <v>0</v>
      </c>
      <c r="P159" s="22">
        <v>0.667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399371</v>
      </c>
      <c r="B160" s="21" t="s">
        <v>258</v>
      </c>
      <c r="C160" s="21">
        <v>5999.646</v>
      </c>
      <c r="D160" s="21">
        <v>6674.191</v>
      </c>
      <c r="E160" s="21">
        <v>0</v>
      </c>
      <c r="F160" s="21">
        <v>0</v>
      </c>
      <c r="G160" s="21">
        <v>0</v>
      </c>
      <c r="H160" s="21">
        <v>1</v>
      </c>
      <c r="I160" s="18">
        <v>1.154</v>
      </c>
      <c r="J160" s="18">
        <v>11.144</v>
      </c>
      <c r="K160" s="22">
        <v>4</v>
      </c>
      <c r="L160" s="22">
        <v>2</v>
      </c>
      <c r="M160" s="22">
        <v>0</v>
      </c>
      <c r="N160" s="22">
        <v>1</v>
      </c>
      <c r="O160" s="22">
        <v>0</v>
      </c>
      <c r="P160" s="22">
        <v>0.26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399373</v>
      </c>
      <c r="B161" s="21" t="s">
        <v>259</v>
      </c>
      <c r="C161" s="21">
        <v>7428.17</v>
      </c>
      <c r="D161" s="21">
        <v>8353.973</v>
      </c>
      <c r="E161" s="21">
        <v>0</v>
      </c>
      <c r="F161" s="21">
        <v>0</v>
      </c>
      <c r="G161" s="21">
        <v>0</v>
      </c>
      <c r="H161" s="21">
        <v>1</v>
      </c>
      <c r="I161" s="18">
        <v>1.326</v>
      </c>
      <c r="J161" s="18">
        <v>12.262</v>
      </c>
      <c r="K161" s="22">
        <v>4</v>
      </c>
      <c r="L161" s="22">
        <v>2</v>
      </c>
      <c r="M161" s="22">
        <v>0</v>
      </c>
      <c r="N161" s="22">
        <v>0</v>
      </c>
      <c r="O161" s="22">
        <v>0</v>
      </c>
      <c r="P161" s="22">
        <v>0.469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399379</v>
      </c>
      <c r="B162" s="21" t="s">
        <v>260</v>
      </c>
      <c r="C162" s="21">
        <v>7047.471</v>
      </c>
      <c r="D162" s="21">
        <v>7935.41</v>
      </c>
      <c r="E162" s="21">
        <v>0</v>
      </c>
      <c r="F162" s="21">
        <v>0</v>
      </c>
      <c r="G162" s="21">
        <v>0</v>
      </c>
      <c r="H162" s="21">
        <v>1</v>
      </c>
      <c r="I162" s="18">
        <v>0.924</v>
      </c>
      <c r="J162" s="18">
        <v>12.01</v>
      </c>
      <c r="K162" s="22">
        <v>4</v>
      </c>
      <c r="L162" s="22">
        <v>2</v>
      </c>
      <c r="M162" s="22">
        <v>0</v>
      </c>
      <c r="N162" s="22">
        <v>1</v>
      </c>
      <c r="O162" s="22">
        <v>0</v>
      </c>
      <c r="P162" s="22">
        <v>1.032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399380</v>
      </c>
      <c r="B163" s="21" t="s">
        <v>261</v>
      </c>
      <c r="C163" s="21">
        <v>1381.619</v>
      </c>
      <c r="D163" s="21">
        <v>1563.316</v>
      </c>
      <c r="E163" s="21">
        <v>0</v>
      </c>
      <c r="F163" s="21">
        <v>0</v>
      </c>
      <c r="G163" s="21">
        <v>0</v>
      </c>
      <c r="H163" s="21">
        <v>1</v>
      </c>
      <c r="I163" s="18">
        <v>0.75</v>
      </c>
      <c r="J163" s="18">
        <v>12.285</v>
      </c>
      <c r="K163" s="22">
        <v>3</v>
      </c>
      <c r="L163" s="22">
        <v>2</v>
      </c>
      <c r="M163" s="22">
        <v>-1</v>
      </c>
      <c r="N163" s="22">
        <v>1</v>
      </c>
      <c r="O163" s="22">
        <v>0</v>
      </c>
      <c r="P163" s="22">
        <v>0.502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399387</v>
      </c>
      <c r="B164" s="21" t="s">
        <v>262</v>
      </c>
      <c r="C164" s="21">
        <v>4760.803</v>
      </c>
      <c r="D164" s="21">
        <v>5498.301</v>
      </c>
      <c r="E164" s="21">
        <v>0</v>
      </c>
      <c r="F164" s="21">
        <v>0</v>
      </c>
      <c r="G164" s="21">
        <v>0</v>
      </c>
      <c r="H164" s="21">
        <v>1</v>
      </c>
      <c r="I164" s="18">
        <v>2.933</v>
      </c>
      <c r="J164" s="18">
        <v>15.953</v>
      </c>
      <c r="K164" s="22">
        <v>4</v>
      </c>
      <c r="L164" s="22">
        <v>2</v>
      </c>
      <c r="M164" s="22">
        <v>0</v>
      </c>
      <c r="N164" s="22">
        <v>0</v>
      </c>
      <c r="O164" s="22">
        <v>0</v>
      </c>
      <c r="P164" s="22">
        <v>-7.03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399389</v>
      </c>
      <c r="B165" s="21" t="s">
        <v>263</v>
      </c>
      <c r="C165" s="21">
        <v>3730.567</v>
      </c>
      <c r="D165" s="21">
        <v>4803.051</v>
      </c>
      <c r="E165" s="21">
        <v>0</v>
      </c>
      <c r="F165" s="21">
        <v>0</v>
      </c>
      <c r="G165" s="21">
        <v>0</v>
      </c>
      <c r="H165" s="21">
        <v>1</v>
      </c>
      <c r="I165" s="18">
        <v>4.908</v>
      </c>
      <c r="J165" s="18">
        <v>26.141</v>
      </c>
      <c r="K165" s="22">
        <v>4</v>
      </c>
      <c r="L165" s="22">
        <v>1</v>
      </c>
      <c r="M165" s="22">
        <v>0</v>
      </c>
      <c r="N165" s="22">
        <v>0</v>
      </c>
      <c r="O165" s="22">
        <v>0</v>
      </c>
      <c r="P165" s="22">
        <v>-7.183</v>
      </c>
      <c r="Q165" s="22">
        <v>0</v>
      </c>
      <c r="R165" s="22">
        <v>-1</v>
      </c>
      <c r="S165" s="23"/>
      <c r="T165" s="23"/>
      <c r="U165" s="23"/>
      <c r="V165" s="23"/>
      <c r="W165" s="23"/>
    </row>
    <row r="166" ht="16.5" spans="1:23">
      <c r="A166" s="21">
        <v>399395</v>
      </c>
      <c r="B166" s="21" t="s">
        <v>264</v>
      </c>
      <c r="C166" s="21">
        <v>4812.571</v>
      </c>
      <c r="D166" s="21">
        <v>5759.133</v>
      </c>
      <c r="E166" s="21">
        <v>0</v>
      </c>
      <c r="F166" s="21">
        <v>0</v>
      </c>
      <c r="G166" s="21">
        <v>0</v>
      </c>
      <c r="H166" s="21">
        <v>1</v>
      </c>
      <c r="I166" s="18">
        <v>0.637</v>
      </c>
      <c r="J166" s="18">
        <v>16.968</v>
      </c>
      <c r="K166" s="22">
        <v>4</v>
      </c>
      <c r="L166" s="22">
        <v>0</v>
      </c>
      <c r="M166" s="22">
        <v>0</v>
      </c>
      <c r="N166" s="22">
        <v>0</v>
      </c>
      <c r="O166" s="22">
        <v>0</v>
      </c>
      <c r="P166" s="22">
        <v>-3.139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399400</v>
      </c>
      <c r="B167" s="21" t="s">
        <v>265</v>
      </c>
      <c r="C167" s="21">
        <v>3174.749</v>
      </c>
      <c r="D167" s="21">
        <v>3576.172</v>
      </c>
      <c r="E167" s="21">
        <v>0</v>
      </c>
      <c r="F167" s="21">
        <v>0</v>
      </c>
      <c r="G167" s="21">
        <v>0</v>
      </c>
      <c r="H167" s="21">
        <v>1</v>
      </c>
      <c r="I167" s="18">
        <v>0.027</v>
      </c>
      <c r="J167" s="18">
        <v>11.249</v>
      </c>
      <c r="K167" s="22">
        <v>3</v>
      </c>
      <c r="L167" s="22">
        <v>2</v>
      </c>
      <c r="M167" s="22">
        <v>0</v>
      </c>
      <c r="N167" s="22">
        <v>0</v>
      </c>
      <c r="O167" s="22">
        <v>0</v>
      </c>
      <c r="P167" s="22">
        <v>2.255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399404</v>
      </c>
      <c r="B168" s="21" t="s">
        <v>266</v>
      </c>
      <c r="C168" s="21">
        <v>6073.034</v>
      </c>
      <c r="D168" s="21">
        <v>6681.427</v>
      </c>
      <c r="E168" s="21">
        <v>0</v>
      </c>
      <c r="F168" s="21">
        <v>0</v>
      </c>
      <c r="G168" s="21">
        <v>0</v>
      </c>
      <c r="H168" s="21">
        <v>1</v>
      </c>
      <c r="I168" s="18">
        <v>1.799</v>
      </c>
      <c r="J168" s="18">
        <v>10.741</v>
      </c>
      <c r="K168" s="22">
        <v>4</v>
      </c>
      <c r="L168" s="22">
        <v>2</v>
      </c>
      <c r="M168" s="22">
        <v>-1</v>
      </c>
      <c r="N168" s="22">
        <v>1</v>
      </c>
      <c r="O168" s="22">
        <v>0</v>
      </c>
      <c r="P168" s="22">
        <v>6.131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399410</v>
      </c>
      <c r="B169" s="21" t="s">
        <v>267</v>
      </c>
      <c r="C169" s="21">
        <v>1524.351</v>
      </c>
      <c r="D169" s="21">
        <v>1947.612</v>
      </c>
      <c r="E169" s="21">
        <v>0</v>
      </c>
      <c r="F169" s="21">
        <v>0</v>
      </c>
      <c r="G169" s="21">
        <v>0</v>
      </c>
      <c r="H169" s="21">
        <v>1</v>
      </c>
      <c r="I169" s="18">
        <v>6.511</v>
      </c>
      <c r="J169" s="18">
        <v>26.828</v>
      </c>
      <c r="K169" s="22">
        <v>3</v>
      </c>
      <c r="L169" s="22">
        <v>1</v>
      </c>
      <c r="M169" s="22">
        <v>0</v>
      </c>
      <c r="N169" s="22">
        <v>0</v>
      </c>
      <c r="O169" s="22">
        <v>0</v>
      </c>
      <c r="P169" s="22">
        <v>-9.049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399413</v>
      </c>
      <c r="B170" s="21" t="s">
        <v>268</v>
      </c>
      <c r="C170" s="21">
        <v>152.988</v>
      </c>
      <c r="D170" s="21">
        <v>163.847</v>
      </c>
      <c r="E170" s="21">
        <v>0</v>
      </c>
      <c r="F170" s="21">
        <v>0</v>
      </c>
      <c r="G170" s="21">
        <v>0</v>
      </c>
      <c r="H170" s="21">
        <v>1</v>
      </c>
      <c r="I170" s="18">
        <v>1.716</v>
      </c>
      <c r="J170" s="18">
        <v>8.229</v>
      </c>
      <c r="K170" s="22">
        <v>4</v>
      </c>
      <c r="L170" s="22">
        <v>0</v>
      </c>
      <c r="M170" s="22">
        <v>0</v>
      </c>
      <c r="N170" s="22">
        <v>0</v>
      </c>
      <c r="O170" s="22">
        <v>0</v>
      </c>
      <c r="P170" s="22">
        <v>-8.568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399415</v>
      </c>
      <c r="B171" s="21" t="s">
        <v>269</v>
      </c>
      <c r="C171" s="21">
        <v>5114.544</v>
      </c>
      <c r="D171" s="21">
        <v>6121.361</v>
      </c>
      <c r="E171" s="21">
        <v>0</v>
      </c>
      <c r="F171" s="21">
        <v>0</v>
      </c>
      <c r="G171" s="21">
        <v>0</v>
      </c>
      <c r="H171" s="21">
        <v>1</v>
      </c>
      <c r="I171" s="18">
        <v>2.507</v>
      </c>
      <c r="J171" s="18">
        <v>18.543</v>
      </c>
      <c r="K171" s="22">
        <v>4</v>
      </c>
      <c r="L171" s="22">
        <v>2</v>
      </c>
      <c r="M171" s="22">
        <v>0</v>
      </c>
      <c r="N171" s="22">
        <v>0</v>
      </c>
      <c r="O171" s="22">
        <v>0</v>
      </c>
      <c r="P171" s="22">
        <v>-3.709</v>
      </c>
      <c r="Q171" s="22">
        <v>0</v>
      </c>
      <c r="R171" s="22">
        <v>-1</v>
      </c>
      <c r="S171" s="23"/>
      <c r="T171" s="23"/>
      <c r="U171" s="23"/>
      <c r="V171" s="23"/>
      <c r="W171" s="23"/>
    </row>
    <row r="172" ht="16.5" spans="1:23">
      <c r="A172" s="21">
        <v>399416</v>
      </c>
      <c r="B172" s="21" t="s">
        <v>270</v>
      </c>
      <c r="C172" s="21">
        <v>3146.991</v>
      </c>
      <c r="D172" s="21">
        <v>3886.918</v>
      </c>
      <c r="E172" s="21">
        <v>0</v>
      </c>
      <c r="F172" s="21">
        <v>0</v>
      </c>
      <c r="G172" s="21">
        <v>0</v>
      </c>
      <c r="H172" s="21">
        <v>1</v>
      </c>
      <c r="I172" s="18">
        <v>4.365</v>
      </c>
      <c r="J172" s="18">
        <v>22.57</v>
      </c>
      <c r="K172" s="22">
        <v>4</v>
      </c>
      <c r="L172" s="22">
        <v>1</v>
      </c>
      <c r="M172" s="22">
        <v>-1</v>
      </c>
      <c r="N172" s="22">
        <v>1</v>
      </c>
      <c r="O172" s="22">
        <v>0</v>
      </c>
      <c r="P172" s="22">
        <v>4.729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399420</v>
      </c>
      <c r="B173" s="21" t="s">
        <v>271</v>
      </c>
      <c r="C173" s="21">
        <v>1228.965</v>
      </c>
      <c r="D173" s="21">
        <v>1456.403</v>
      </c>
      <c r="E173" s="21">
        <v>0</v>
      </c>
      <c r="F173" s="21">
        <v>0</v>
      </c>
      <c r="G173" s="21">
        <v>0</v>
      </c>
      <c r="H173" s="21">
        <v>1</v>
      </c>
      <c r="I173" s="18">
        <v>0.608</v>
      </c>
      <c r="J173" s="18">
        <v>16.129</v>
      </c>
      <c r="K173" s="22">
        <v>3</v>
      </c>
      <c r="L173" s="22">
        <v>2</v>
      </c>
      <c r="M173" s="22">
        <v>0</v>
      </c>
      <c r="N173" s="22">
        <v>0</v>
      </c>
      <c r="O173" s="22">
        <v>0</v>
      </c>
      <c r="P173" s="22">
        <v>5.317</v>
      </c>
      <c r="Q173" s="22">
        <v>1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399427</v>
      </c>
      <c r="B174" s="21" t="s">
        <v>272</v>
      </c>
      <c r="C174" s="21">
        <v>2139.628</v>
      </c>
      <c r="D174" s="21">
        <v>2475.492</v>
      </c>
      <c r="E174" s="21">
        <v>0</v>
      </c>
      <c r="F174" s="21">
        <v>0</v>
      </c>
      <c r="G174" s="21">
        <v>0</v>
      </c>
      <c r="H174" s="21">
        <v>1</v>
      </c>
      <c r="I174" s="18">
        <v>1.685</v>
      </c>
      <c r="J174" s="18">
        <v>15.024</v>
      </c>
      <c r="K174" s="22">
        <v>4</v>
      </c>
      <c r="L174" s="22">
        <v>1</v>
      </c>
      <c r="M174" s="22">
        <v>0</v>
      </c>
      <c r="N174" s="22">
        <v>0</v>
      </c>
      <c r="O174" s="22">
        <v>0</v>
      </c>
      <c r="P174" s="22">
        <v>-7.068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399428</v>
      </c>
      <c r="B175" s="21" t="s">
        <v>273</v>
      </c>
      <c r="C175" s="21">
        <v>2691.241</v>
      </c>
      <c r="D175" s="21">
        <v>3390.819</v>
      </c>
      <c r="E175" s="21">
        <v>0</v>
      </c>
      <c r="F175" s="21">
        <v>0</v>
      </c>
      <c r="G175" s="21">
        <v>0</v>
      </c>
      <c r="H175" s="21">
        <v>1</v>
      </c>
      <c r="I175" s="18">
        <v>4.451</v>
      </c>
      <c r="J175" s="18">
        <v>24.165</v>
      </c>
      <c r="K175" s="22">
        <v>3</v>
      </c>
      <c r="L175" s="22">
        <v>2</v>
      </c>
      <c r="M175" s="22">
        <v>0</v>
      </c>
      <c r="N175" s="22">
        <v>0</v>
      </c>
      <c r="O175" s="22">
        <v>0</v>
      </c>
      <c r="P175" s="22">
        <v>-8.628</v>
      </c>
      <c r="Q175" s="22">
        <v>0</v>
      </c>
      <c r="R175" s="22">
        <v>-1</v>
      </c>
      <c r="S175" s="23"/>
      <c r="T175" s="23"/>
      <c r="U175" s="23"/>
      <c r="V175" s="23"/>
      <c r="W175" s="23"/>
    </row>
    <row r="176" ht="16.5" spans="1:23">
      <c r="A176" s="21">
        <v>399431</v>
      </c>
      <c r="B176" s="21" t="s">
        <v>274</v>
      </c>
      <c r="C176" s="21">
        <v>7230.763</v>
      </c>
      <c r="D176" s="21">
        <v>8365.965</v>
      </c>
      <c r="E176" s="21">
        <v>0</v>
      </c>
      <c r="F176" s="21">
        <v>0</v>
      </c>
      <c r="G176" s="21">
        <v>0</v>
      </c>
      <c r="H176" s="21">
        <v>1</v>
      </c>
      <c r="I176" s="18">
        <v>2.903</v>
      </c>
      <c r="J176" s="18">
        <v>16.079</v>
      </c>
      <c r="K176" s="22">
        <v>4</v>
      </c>
      <c r="L176" s="22">
        <v>0</v>
      </c>
      <c r="M176" s="22">
        <v>0</v>
      </c>
      <c r="N176" s="22">
        <v>0</v>
      </c>
      <c r="O176" s="22">
        <v>0</v>
      </c>
      <c r="P176" s="22">
        <v>-12.138</v>
      </c>
      <c r="Q176" s="22">
        <v>0</v>
      </c>
      <c r="R176" s="22">
        <v>-1</v>
      </c>
      <c r="S176" s="23"/>
      <c r="T176" s="23"/>
      <c r="U176" s="23"/>
      <c r="V176" s="23"/>
      <c r="W176" s="23"/>
    </row>
    <row r="177" ht="16.5" spans="1:23">
      <c r="A177" s="21">
        <v>399441</v>
      </c>
      <c r="B177" s="21" t="s">
        <v>275</v>
      </c>
      <c r="C177" s="21">
        <v>1859.197</v>
      </c>
      <c r="D177" s="21">
        <v>2170.537</v>
      </c>
      <c r="E177" s="21">
        <v>0</v>
      </c>
      <c r="F177" s="21">
        <v>0</v>
      </c>
      <c r="G177" s="21">
        <v>0</v>
      </c>
      <c r="H177" s="21">
        <v>1</v>
      </c>
      <c r="I177" s="18">
        <v>0.644</v>
      </c>
      <c r="J177" s="18">
        <v>14.895</v>
      </c>
      <c r="K177" s="22">
        <v>4</v>
      </c>
      <c r="L177" s="22">
        <v>1</v>
      </c>
      <c r="M177" s="22">
        <v>0</v>
      </c>
      <c r="N177" s="22">
        <v>0</v>
      </c>
      <c r="O177" s="22">
        <v>0</v>
      </c>
      <c r="P177" s="22">
        <v>-8.539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399481</v>
      </c>
      <c r="B178" s="21" t="s">
        <v>125</v>
      </c>
      <c r="C178" s="21">
        <v>127.819</v>
      </c>
      <c r="D178" s="21">
        <v>127.948</v>
      </c>
      <c r="E178" s="21">
        <v>0</v>
      </c>
      <c r="F178" s="21">
        <v>0</v>
      </c>
      <c r="G178" s="21">
        <v>0</v>
      </c>
      <c r="H178" s="21">
        <v>1</v>
      </c>
      <c r="I178" s="18">
        <v>0.08</v>
      </c>
      <c r="J178" s="18">
        <v>0.181</v>
      </c>
      <c r="K178" s="22">
        <v>4</v>
      </c>
      <c r="L178" s="22">
        <v>0</v>
      </c>
      <c r="M178" s="22">
        <v>0</v>
      </c>
      <c r="N178" s="22">
        <v>0</v>
      </c>
      <c r="O178" s="22">
        <v>0</v>
      </c>
      <c r="P178" s="22">
        <v>-4.261</v>
      </c>
      <c r="Q178" s="22">
        <v>0</v>
      </c>
      <c r="R178" s="22">
        <v>-1</v>
      </c>
      <c r="S178" s="23"/>
      <c r="T178" s="23"/>
      <c r="U178" s="23"/>
      <c r="V178" s="23"/>
      <c r="W178" s="23"/>
    </row>
    <row r="179" ht="16.5" spans="1:23">
      <c r="A179" s="21">
        <v>399555</v>
      </c>
      <c r="B179" s="21" t="s">
        <v>276</v>
      </c>
      <c r="C179" s="21">
        <v>4748.68</v>
      </c>
      <c r="D179" s="21">
        <v>5293.039</v>
      </c>
      <c r="E179" s="21">
        <v>0</v>
      </c>
      <c r="F179" s="21">
        <v>0</v>
      </c>
      <c r="G179" s="21">
        <v>0</v>
      </c>
      <c r="H179" s="21">
        <v>1</v>
      </c>
      <c r="I179" s="18">
        <v>0.613</v>
      </c>
      <c r="J179" s="18">
        <v>10.835</v>
      </c>
      <c r="K179" s="22">
        <v>4</v>
      </c>
      <c r="L179" s="22">
        <v>0</v>
      </c>
      <c r="M179" s="22">
        <v>0</v>
      </c>
      <c r="N179" s="22">
        <v>0</v>
      </c>
      <c r="O179" s="22">
        <v>0</v>
      </c>
      <c r="P179" s="22">
        <v>-5.887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399606</v>
      </c>
      <c r="B180" s="21" t="s">
        <v>277</v>
      </c>
      <c r="C180" s="21">
        <v>1959.673</v>
      </c>
      <c r="D180" s="21">
        <v>2440.66</v>
      </c>
      <c r="E180" s="21">
        <v>0</v>
      </c>
      <c r="F180" s="21">
        <v>0</v>
      </c>
      <c r="G180" s="21">
        <v>0</v>
      </c>
      <c r="H180" s="21">
        <v>1</v>
      </c>
      <c r="I180" s="18">
        <v>1.064</v>
      </c>
      <c r="J180" s="18">
        <v>20.562</v>
      </c>
      <c r="K180" s="22">
        <v>4</v>
      </c>
      <c r="L180" s="22">
        <v>2</v>
      </c>
      <c r="M180" s="22">
        <v>0</v>
      </c>
      <c r="N180" s="22">
        <v>0</v>
      </c>
      <c r="O180" s="22">
        <v>0</v>
      </c>
      <c r="P180" s="22">
        <v>-3.104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399610</v>
      </c>
      <c r="B181" s="21" t="s">
        <v>278</v>
      </c>
      <c r="C181" s="21">
        <v>5047.578</v>
      </c>
      <c r="D181" s="21">
        <v>6432.361</v>
      </c>
      <c r="E181" s="21">
        <v>0</v>
      </c>
      <c r="F181" s="21">
        <v>0</v>
      </c>
      <c r="G181" s="21">
        <v>0</v>
      </c>
      <c r="H181" s="21">
        <v>1</v>
      </c>
      <c r="I181" s="18">
        <v>0.493</v>
      </c>
      <c r="J181" s="18">
        <v>21.916</v>
      </c>
      <c r="K181" s="22">
        <v>4</v>
      </c>
      <c r="L181" s="22">
        <v>0</v>
      </c>
      <c r="M181" s="22">
        <v>0</v>
      </c>
      <c r="N181" s="22">
        <v>0</v>
      </c>
      <c r="O181" s="22">
        <v>0</v>
      </c>
      <c r="P181" s="22">
        <v>-3.475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399611</v>
      </c>
      <c r="B182" s="21" t="s">
        <v>279</v>
      </c>
      <c r="C182" s="21">
        <v>1972.174</v>
      </c>
      <c r="D182" s="21">
        <v>2372.126</v>
      </c>
      <c r="E182" s="21">
        <v>0</v>
      </c>
      <c r="F182" s="21">
        <v>0</v>
      </c>
      <c r="G182" s="21">
        <v>0</v>
      </c>
      <c r="H182" s="21">
        <v>1</v>
      </c>
      <c r="I182" s="18">
        <v>0.349</v>
      </c>
      <c r="J182" s="18">
        <v>17.151</v>
      </c>
      <c r="K182" s="22">
        <v>4</v>
      </c>
      <c r="L182" s="22">
        <v>2</v>
      </c>
      <c r="M182" s="22">
        <v>0</v>
      </c>
      <c r="N182" s="22">
        <v>0</v>
      </c>
      <c r="O182" s="22">
        <v>0</v>
      </c>
      <c r="P182" s="22">
        <v>-0.25</v>
      </c>
      <c r="Q182" s="22">
        <v>0</v>
      </c>
      <c r="R182" s="22">
        <v>-1</v>
      </c>
      <c r="S182" s="23"/>
      <c r="T182" s="23"/>
      <c r="U182" s="23"/>
      <c r="V182" s="23"/>
      <c r="W182" s="23"/>
    </row>
    <row r="183" ht="16.5" spans="1:23">
      <c r="A183" s="21">
        <v>399619</v>
      </c>
      <c r="B183" s="21" t="s">
        <v>280</v>
      </c>
      <c r="C183" s="21">
        <v>5903.115</v>
      </c>
      <c r="D183" s="21">
        <v>6857.593</v>
      </c>
      <c r="E183" s="21">
        <v>0</v>
      </c>
      <c r="F183" s="21">
        <v>0</v>
      </c>
      <c r="G183" s="21">
        <v>0</v>
      </c>
      <c r="H183" s="21">
        <v>1</v>
      </c>
      <c r="I183" s="18">
        <v>1.923</v>
      </c>
      <c r="J183" s="18">
        <v>15.574</v>
      </c>
      <c r="K183" s="22">
        <v>4</v>
      </c>
      <c r="L183" s="22">
        <v>1</v>
      </c>
      <c r="M183" s="22">
        <v>-1</v>
      </c>
      <c r="N183" s="22">
        <v>1</v>
      </c>
      <c r="O183" s="22">
        <v>0</v>
      </c>
      <c r="P183" s="22">
        <v>4.377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399621</v>
      </c>
      <c r="B184" s="21" t="s">
        <v>281</v>
      </c>
      <c r="C184" s="21">
        <v>3641.157</v>
      </c>
      <c r="D184" s="21">
        <v>5360.067</v>
      </c>
      <c r="E184" s="21">
        <v>0</v>
      </c>
      <c r="F184" s="21">
        <v>0</v>
      </c>
      <c r="G184" s="21">
        <v>0</v>
      </c>
      <c r="H184" s="21">
        <v>1</v>
      </c>
      <c r="I184" s="18">
        <v>12.643</v>
      </c>
      <c r="J184" s="18">
        <v>40.658</v>
      </c>
      <c r="K184" s="22">
        <v>4</v>
      </c>
      <c r="L184" s="22">
        <v>0</v>
      </c>
      <c r="M184" s="22">
        <v>0</v>
      </c>
      <c r="N184" s="22">
        <v>0</v>
      </c>
      <c r="O184" s="22">
        <v>0</v>
      </c>
      <c r="P184" s="22">
        <v>-1.872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399622</v>
      </c>
      <c r="B185" s="21" t="s">
        <v>282</v>
      </c>
      <c r="C185" s="21">
        <v>1498.948</v>
      </c>
      <c r="D185" s="21">
        <v>1654.66</v>
      </c>
      <c r="E185" s="21">
        <v>0</v>
      </c>
      <c r="F185" s="21">
        <v>0</v>
      </c>
      <c r="G185" s="21">
        <v>0</v>
      </c>
      <c r="H185" s="21">
        <v>1</v>
      </c>
      <c r="I185" s="18">
        <v>0.308</v>
      </c>
      <c r="J185" s="18">
        <v>9.69</v>
      </c>
      <c r="K185" s="22">
        <v>4</v>
      </c>
      <c r="L185" s="22">
        <v>1</v>
      </c>
      <c r="M185" s="22">
        <v>-1</v>
      </c>
      <c r="N185" s="22">
        <v>1</v>
      </c>
      <c r="O185" s="22">
        <v>0</v>
      </c>
      <c r="P185" s="22">
        <v>-2.952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399634</v>
      </c>
      <c r="B186" s="21" t="s">
        <v>283</v>
      </c>
      <c r="C186" s="21">
        <v>2922.74</v>
      </c>
      <c r="D186" s="21">
        <v>3416.743</v>
      </c>
      <c r="E186" s="21">
        <v>0</v>
      </c>
      <c r="F186" s="21">
        <v>0</v>
      </c>
      <c r="G186" s="21">
        <v>0</v>
      </c>
      <c r="H186" s="21">
        <v>1</v>
      </c>
      <c r="I186" s="18">
        <v>0.593</v>
      </c>
      <c r="J186" s="18">
        <v>14.966</v>
      </c>
      <c r="K186" s="22">
        <v>4</v>
      </c>
      <c r="L186" s="22">
        <v>0</v>
      </c>
      <c r="M186" s="22">
        <v>0</v>
      </c>
      <c r="N186" s="22">
        <v>0</v>
      </c>
      <c r="O186" s="22">
        <v>0</v>
      </c>
      <c r="P186" s="22">
        <v>-24.508</v>
      </c>
      <c r="Q186" s="22">
        <v>0</v>
      </c>
      <c r="R186" s="22">
        <v>-1</v>
      </c>
      <c r="S186" s="23"/>
      <c r="T186" s="23"/>
      <c r="U186" s="23"/>
      <c r="V186" s="23"/>
      <c r="W186" s="23"/>
    </row>
    <row r="187" ht="16.5" spans="1:23">
      <c r="A187" s="21">
        <v>399636</v>
      </c>
      <c r="B187" s="21" t="s">
        <v>284</v>
      </c>
      <c r="C187" s="21">
        <v>4095.47</v>
      </c>
      <c r="D187" s="21">
        <v>5050.845</v>
      </c>
      <c r="E187" s="21">
        <v>0</v>
      </c>
      <c r="F187" s="21">
        <v>0</v>
      </c>
      <c r="G187" s="21">
        <v>0</v>
      </c>
      <c r="H187" s="21">
        <v>1</v>
      </c>
      <c r="I187" s="18">
        <v>2.354</v>
      </c>
      <c r="J187" s="18">
        <v>20.824</v>
      </c>
      <c r="K187" s="22">
        <v>4</v>
      </c>
      <c r="L187" s="22">
        <v>2</v>
      </c>
      <c r="M187" s="22">
        <v>0</v>
      </c>
      <c r="N187" s="22">
        <v>0</v>
      </c>
      <c r="O187" s="22">
        <v>0</v>
      </c>
      <c r="P187" s="22">
        <v>-12.177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399649</v>
      </c>
      <c r="B188" s="21" t="s">
        <v>285</v>
      </c>
      <c r="C188" s="21">
        <v>2455.281</v>
      </c>
      <c r="D188" s="21">
        <v>2799.125</v>
      </c>
      <c r="E188" s="21">
        <v>0</v>
      </c>
      <c r="F188" s="21">
        <v>0</v>
      </c>
      <c r="G188" s="21">
        <v>0</v>
      </c>
      <c r="H188" s="21">
        <v>1</v>
      </c>
      <c r="I188" s="18">
        <v>0.135</v>
      </c>
      <c r="J188" s="18">
        <v>12.402</v>
      </c>
      <c r="K188" s="22">
        <v>4</v>
      </c>
      <c r="L188" s="22">
        <v>2</v>
      </c>
      <c r="M188" s="22">
        <v>-1</v>
      </c>
      <c r="N188" s="22">
        <v>1</v>
      </c>
      <c r="O188" s="22">
        <v>0</v>
      </c>
      <c r="P188" s="22">
        <v>-3.059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399663</v>
      </c>
      <c r="B189" s="21" t="s">
        <v>286</v>
      </c>
      <c r="C189" s="21">
        <v>1627.472</v>
      </c>
      <c r="D189" s="21">
        <v>1792.736</v>
      </c>
      <c r="E189" s="21">
        <v>0</v>
      </c>
      <c r="F189" s="21">
        <v>0</v>
      </c>
      <c r="G189" s="21">
        <v>0</v>
      </c>
      <c r="H189" s="21">
        <v>1</v>
      </c>
      <c r="I189" s="18">
        <v>0.321</v>
      </c>
      <c r="J189" s="18">
        <v>9.51</v>
      </c>
      <c r="K189" s="22">
        <v>4</v>
      </c>
      <c r="L189" s="22">
        <v>2</v>
      </c>
      <c r="M189" s="22">
        <v>0</v>
      </c>
      <c r="N189" s="22">
        <v>1</v>
      </c>
      <c r="O189" s="22">
        <v>0</v>
      </c>
      <c r="P189" s="22">
        <v>0.094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399667</v>
      </c>
      <c r="B190" s="21" t="s">
        <v>287</v>
      </c>
      <c r="C190" s="21">
        <v>2658.752</v>
      </c>
      <c r="D190" s="21">
        <v>3428.356</v>
      </c>
      <c r="E190" s="21">
        <v>0</v>
      </c>
      <c r="F190" s="21">
        <v>0</v>
      </c>
      <c r="G190" s="21">
        <v>0</v>
      </c>
      <c r="H190" s="21">
        <v>1</v>
      </c>
      <c r="I190" s="18">
        <v>3.543</v>
      </c>
      <c r="J190" s="18">
        <v>25.196</v>
      </c>
      <c r="K190" s="22">
        <v>4</v>
      </c>
      <c r="L190" s="22">
        <v>2</v>
      </c>
      <c r="M190" s="22">
        <v>0</v>
      </c>
      <c r="N190" s="22">
        <v>0</v>
      </c>
      <c r="O190" s="22">
        <v>0</v>
      </c>
      <c r="P190" s="22">
        <v>-7.269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399671</v>
      </c>
      <c r="B191" s="21" t="s">
        <v>288</v>
      </c>
      <c r="C191" s="21">
        <v>6348.026</v>
      </c>
      <c r="D191" s="21">
        <v>7193.764</v>
      </c>
      <c r="E191" s="21">
        <v>0</v>
      </c>
      <c r="F191" s="21">
        <v>0</v>
      </c>
      <c r="G191" s="21">
        <v>0</v>
      </c>
      <c r="H191" s="21">
        <v>1</v>
      </c>
      <c r="I191" s="18">
        <v>3.823</v>
      </c>
      <c r="J191" s="18">
        <v>15.13</v>
      </c>
      <c r="K191" s="22">
        <v>4</v>
      </c>
      <c r="L191" s="22">
        <v>1</v>
      </c>
      <c r="M191" s="22">
        <v>0</v>
      </c>
      <c r="N191" s="22">
        <v>0</v>
      </c>
      <c r="O191" s="22">
        <v>0</v>
      </c>
      <c r="P191" s="22">
        <v>-1.425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399673</v>
      </c>
      <c r="B192" s="21" t="s">
        <v>289</v>
      </c>
      <c r="C192" s="21">
        <v>1739.33</v>
      </c>
      <c r="D192" s="21">
        <v>2208.827</v>
      </c>
      <c r="E192" s="21">
        <v>0</v>
      </c>
      <c r="F192" s="21">
        <v>0</v>
      </c>
      <c r="G192" s="21">
        <v>0</v>
      </c>
      <c r="H192" s="21">
        <v>1</v>
      </c>
      <c r="I192" s="18">
        <v>1.264</v>
      </c>
      <c r="J192" s="18">
        <v>22.251</v>
      </c>
      <c r="K192" s="22">
        <v>4</v>
      </c>
      <c r="L192" s="22">
        <v>2</v>
      </c>
      <c r="M192" s="22">
        <v>0</v>
      </c>
      <c r="N192" s="22">
        <v>0</v>
      </c>
      <c r="O192" s="22">
        <v>0</v>
      </c>
      <c r="P192" s="22">
        <v>-5.202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399676</v>
      </c>
      <c r="B193" s="21" t="s">
        <v>290</v>
      </c>
      <c r="C193" s="21">
        <v>2697.487</v>
      </c>
      <c r="D193" s="21">
        <v>3403.178</v>
      </c>
      <c r="E193" s="21">
        <v>0</v>
      </c>
      <c r="F193" s="21">
        <v>0</v>
      </c>
      <c r="G193" s="21">
        <v>0</v>
      </c>
      <c r="H193" s="21">
        <v>1</v>
      </c>
      <c r="I193" s="18">
        <v>6.399</v>
      </c>
      <c r="J193" s="18">
        <v>25.808</v>
      </c>
      <c r="K193" s="22">
        <v>4</v>
      </c>
      <c r="L193" s="22">
        <v>2</v>
      </c>
      <c r="M193" s="22">
        <v>-1</v>
      </c>
      <c r="N193" s="22">
        <v>1</v>
      </c>
      <c r="O193" s="22">
        <v>0</v>
      </c>
      <c r="P193" s="22">
        <v>18.495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399679</v>
      </c>
      <c r="B194" s="21" t="s">
        <v>291</v>
      </c>
      <c r="C194" s="21">
        <v>4063.599</v>
      </c>
      <c r="D194" s="21">
        <v>4866.727</v>
      </c>
      <c r="E194" s="21">
        <v>0</v>
      </c>
      <c r="F194" s="21">
        <v>0</v>
      </c>
      <c r="G194" s="21">
        <v>0</v>
      </c>
      <c r="H194" s="21">
        <v>1</v>
      </c>
      <c r="I194" s="18">
        <v>0.196</v>
      </c>
      <c r="J194" s="18">
        <v>16.666</v>
      </c>
      <c r="K194" s="22">
        <v>4</v>
      </c>
      <c r="L194" s="22">
        <v>2</v>
      </c>
      <c r="M194" s="22">
        <v>0</v>
      </c>
      <c r="N194" s="22">
        <v>1</v>
      </c>
      <c r="O194" s="22">
        <v>0</v>
      </c>
      <c r="P194" s="22">
        <v>-3.195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399686</v>
      </c>
      <c r="B195" s="21" t="s">
        <v>292</v>
      </c>
      <c r="C195" s="21">
        <v>1762.693</v>
      </c>
      <c r="D195" s="21">
        <v>2105.42</v>
      </c>
      <c r="E195" s="21">
        <v>0</v>
      </c>
      <c r="F195" s="21">
        <v>0</v>
      </c>
      <c r="G195" s="21">
        <v>0</v>
      </c>
      <c r="H195" s="21">
        <v>1</v>
      </c>
      <c r="I195" s="18">
        <v>0.966</v>
      </c>
      <c r="J195" s="18">
        <v>17.087</v>
      </c>
      <c r="K195" s="22">
        <v>4</v>
      </c>
      <c r="L195" s="22">
        <v>1</v>
      </c>
      <c r="M195" s="22">
        <v>0</v>
      </c>
      <c r="N195" s="22">
        <v>0</v>
      </c>
      <c r="O195" s="22">
        <v>0</v>
      </c>
      <c r="P195" s="22">
        <v>-1.817</v>
      </c>
      <c r="Q195" s="22">
        <v>0</v>
      </c>
      <c r="R195" s="22">
        <v>-1</v>
      </c>
      <c r="S195" s="23"/>
      <c r="T195" s="23"/>
      <c r="U195" s="23"/>
      <c r="V195" s="23"/>
      <c r="W195" s="23"/>
    </row>
    <row r="196" ht="16.5" spans="1:23">
      <c r="A196" s="21">
        <v>399688</v>
      </c>
      <c r="B196" s="21" t="s">
        <v>293</v>
      </c>
      <c r="C196" s="21">
        <v>1734.238</v>
      </c>
      <c r="D196" s="21">
        <v>2592.237</v>
      </c>
      <c r="E196" s="21">
        <v>0</v>
      </c>
      <c r="F196" s="21">
        <v>0</v>
      </c>
      <c r="G196" s="21">
        <v>0</v>
      </c>
      <c r="H196" s="21">
        <v>1</v>
      </c>
      <c r="I196" s="18">
        <v>14.539</v>
      </c>
      <c r="J196" s="18">
        <v>42.826</v>
      </c>
      <c r="K196" s="22">
        <v>4</v>
      </c>
      <c r="L196" s="22">
        <v>1</v>
      </c>
      <c r="M196" s="22">
        <v>0</v>
      </c>
      <c r="N196" s="22">
        <v>0</v>
      </c>
      <c r="O196" s="22">
        <v>0</v>
      </c>
      <c r="P196" s="22">
        <v>-1.042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399696</v>
      </c>
      <c r="B197" s="21" t="s">
        <v>294</v>
      </c>
      <c r="C197" s="21">
        <v>2221.236</v>
      </c>
      <c r="D197" s="21">
        <v>2864.007</v>
      </c>
      <c r="E197" s="21">
        <v>0</v>
      </c>
      <c r="F197" s="21">
        <v>0</v>
      </c>
      <c r="G197" s="21">
        <v>0</v>
      </c>
      <c r="H197" s="21">
        <v>1</v>
      </c>
      <c r="I197" s="18">
        <v>1.718</v>
      </c>
      <c r="J197" s="18">
        <v>23.775</v>
      </c>
      <c r="K197" s="22">
        <v>4</v>
      </c>
      <c r="L197" s="22">
        <v>1</v>
      </c>
      <c r="M197" s="22">
        <v>0</v>
      </c>
      <c r="N197" s="22">
        <v>0</v>
      </c>
      <c r="O197" s="22">
        <v>0</v>
      </c>
      <c r="P197" s="22">
        <v>-2.539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399698</v>
      </c>
      <c r="B198" s="21" t="s">
        <v>295</v>
      </c>
      <c r="C198" s="21">
        <v>34608.254</v>
      </c>
      <c r="D198" s="21">
        <v>44925.711</v>
      </c>
      <c r="E198" s="21">
        <v>0</v>
      </c>
      <c r="F198" s="21">
        <v>0</v>
      </c>
      <c r="G198" s="21">
        <v>0</v>
      </c>
      <c r="H198" s="21">
        <v>1</v>
      </c>
      <c r="I198" s="18">
        <v>4.955</v>
      </c>
      <c r="J198" s="18">
        <v>26.783</v>
      </c>
      <c r="K198" s="22">
        <v>4</v>
      </c>
      <c r="L198" s="22">
        <v>2</v>
      </c>
      <c r="M198" s="22">
        <v>-1</v>
      </c>
      <c r="N198" s="22">
        <v>1</v>
      </c>
      <c r="O198" s="22">
        <v>0</v>
      </c>
      <c r="P198" s="22">
        <v>2.239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399804</v>
      </c>
      <c r="B199" s="21" t="s">
        <v>296</v>
      </c>
      <c r="C199" s="21">
        <v>1338.939</v>
      </c>
      <c r="D199" s="21">
        <v>1736.379</v>
      </c>
      <c r="E199" s="21">
        <v>0</v>
      </c>
      <c r="F199" s="21">
        <v>0</v>
      </c>
      <c r="G199" s="21">
        <v>0</v>
      </c>
      <c r="H199" s="21">
        <v>1</v>
      </c>
      <c r="I199" s="18">
        <v>1.144</v>
      </c>
      <c r="J199" s="18">
        <v>23.771</v>
      </c>
      <c r="K199" s="22">
        <v>4</v>
      </c>
      <c r="L199" s="22">
        <v>2</v>
      </c>
      <c r="M199" s="22">
        <v>0</v>
      </c>
      <c r="N199" s="22">
        <v>0</v>
      </c>
      <c r="O199" s="22">
        <v>0</v>
      </c>
      <c r="P199" s="22">
        <v>-1.324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399805</v>
      </c>
      <c r="B200" s="21" t="s">
        <v>297</v>
      </c>
      <c r="C200" s="21">
        <v>2840.235</v>
      </c>
      <c r="D200" s="21">
        <v>3743.104</v>
      </c>
      <c r="E200" s="21">
        <v>0</v>
      </c>
      <c r="F200" s="21">
        <v>0</v>
      </c>
      <c r="G200" s="21">
        <v>0</v>
      </c>
      <c r="H200" s="21">
        <v>1</v>
      </c>
      <c r="I200" s="18">
        <v>3.669</v>
      </c>
      <c r="J200" s="18">
        <v>26.905</v>
      </c>
      <c r="K200" s="22">
        <v>3</v>
      </c>
      <c r="L200" s="22">
        <v>1</v>
      </c>
      <c r="M200" s="22">
        <v>0</v>
      </c>
      <c r="N200" s="22">
        <v>1</v>
      </c>
      <c r="O200" s="22">
        <v>0</v>
      </c>
      <c r="P200" s="22">
        <v>-1.314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399806</v>
      </c>
      <c r="B201" s="21" t="s">
        <v>298</v>
      </c>
      <c r="C201" s="21">
        <v>1084.662</v>
      </c>
      <c r="D201" s="21">
        <v>1255.254</v>
      </c>
      <c r="E201" s="21">
        <v>0</v>
      </c>
      <c r="F201" s="21">
        <v>0</v>
      </c>
      <c r="G201" s="21">
        <v>0</v>
      </c>
      <c r="H201" s="21">
        <v>1</v>
      </c>
      <c r="I201" s="18">
        <v>0.862</v>
      </c>
      <c r="J201" s="18">
        <v>14.335</v>
      </c>
      <c r="K201" s="22">
        <v>4</v>
      </c>
      <c r="L201" s="22">
        <v>0</v>
      </c>
      <c r="M201" s="22">
        <v>0</v>
      </c>
      <c r="N201" s="22">
        <v>0</v>
      </c>
      <c r="O201" s="22">
        <v>0</v>
      </c>
      <c r="P201" s="22">
        <v>-3.296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399809</v>
      </c>
      <c r="B202" s="21" t="s">
        <v>299</v>
      </c>
      <c r="C202" s="21">
        <v>1968.314</v>
      </c>
      <c r="D202" s="21">
        <v>2326.255</v>
      </c>
      <c r="E202" s="21">
        <v>0</v>
      </c>
      <c r="F202" s="21">
        <v>0</v>
      </c>
      <c r="G202" s="21">
        <v>0</v>
      </c>
      <c r="H202" s="21">
        <v>1</v>
      </c>
      <c r="I202" s="18">
        <v>2.499</v>
      </c>
      <c r="J202" s="18">
        <v>17.501</v>
      </c>
      <c r="K202" s="22">
        <v>3</v>
      </c>
      <c r="L202" s="22">
        <v>2</v>
      </c>
      <c r="M202" s="22">
        <v>0</v>
      </c>
      <c r="N202" s="22">
        <v>0</v>
      </c>
      <c r="O202" s="22">
        <v>0</v>
      </c>
      <c r="P202" s="22">
        <v>-3.646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399901</v>
      </c>
      <c r="B203" s="21" t="s">
        <v>202</v>
      </c>
      <c r="C203" s="21">
        <v>5338.238</v>
      </c>
      <c r="D203" s="21">
        <v>5902.235</v>
      </c>
      <c r="E203" s="21">
        <v>0</v>
      </c>
      <c r="F203" s="21">
        <v>0</v>
      </c>
      <c r="G203" s="21">
        <v>0</v>
      </c>
      <c r="H203" s="21">
        <v>1</v>
      </c>
      <c r="I203" s="18">
        <v>1.022</v>
      </c>
      <c r="J203" s="18">
        <v>10.48</v>
      </c>
      <c r="K203" s="22">
        <v>4</v>
      </c>
      <c r="L203" s="22">
        <v>2</v>
      </c>
      <c r="M203" s="22">
        <v>-1</v>
      </c>
      <c r="N203" s="22">
        <v>1</v>
      </c>
      <c r="O203" s="22">
        <v>0</v>
      </c>
      <c r="P203" s="22">
        <v>-0.88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399914</v>
      </c>
      <c r="B204" s="21" t="s">
        <v>300</v>
      </c>
      <c r="C204" s="21">
        <v>5704.144</v>
      </c>
      <c r="D204" s="21">
        <v>6580.31</v>
      </c>
      <c r="E204" s="21">
        <v>0</v>
      </c>
      <c r="F204" s="21">
        <v>0</v>
      </c>
      <c r="G204" s="21">
        <v>0</v>
      </c>
      <c r="H204" s="21">
        <v>1</v>
      </c>
      <c r="I204" s="18">
        <v>2.571</v>
      </c>
      <c r="J204" s="18">
        <v>15.544</v>
      </c>
      <c r="K204" s="22">
        <v>4</v>
      </c>
      <c r="L204" s="22">
        <v>1</v>
      </c>
      <c r="M204" s="22">
        <v>0</v>
      </c>
      <c r="N204" s="22">
        <v>0</v>
      </c>
      <c r="O204" s="22">
        <v>0</v>
      </c>
      <c r="P204" s="22">
        <v>-9.777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399934</v>
      </c>
      <c r="B205" s="21" t="s">
        <v>211</v>
      </c>
      <c r="C205" s="21">
        <v>5324.94</v>
      </c>
      <c r="D205" s="21">
        <v>6122.858</v>
      </c>
      <c r="E205" s="21">
        <v>0</v>
      </c>
      <c r="F205" s="21">
        <v>0</v>
      </c>
      <c r="G205" s="21">
        <v>0</v>
      </c>
      <c r="H205" s="21">
        <v>1</v>
      </c>
      <c r="I205" s="18">
        <v>2.663</v>
      </c>
      <c r="J205" s="18">
        <v>15.347</v>
      </c>
      <c r="K205" s="22">
        <v>4</v>
      </c>
      <c r="L205" s="22">
        <v>2</v>
      </c>
      <c r="M205" s="22">
        <v>0</v>
      </c>
      <c r="N205" s="22">
        <v>0</v>
      </c>
      <c r="O205" s="22">
        <v>0</v>
      </c>
      <c r="P205" s="22">
        <v>-4.418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399966</v>
      </c>
      <c r="B206" s="21" t="s">
        <v>301</v>
      </c>
      <c r="C206" s="21">
        <v>5174.818</v>
      </c>
      <c r="D206" s="21">
        <v>6126.956</v>
      </c>
      <c r="E206" s="21">
        <v>0</v>
      </c>
      <c r="F206" s="21">
        <v>0</v>
      </c>
      <c r="G206" s="21">
        <v>0</v>
      </c>
      <c r="H206" s="21">
        <v>1</v>
      </c>
      <c r="I206" s="18">
        <v>0.63</v>
      </c>
      <c r="J206" s="18">
        <v>16.072</v>
      </c>
      <c r="K206" s="22">
        <v>4</v>
      </c>
      <c r="L206" s="22">
        <v>1</v>
      </c>
      <c r="M206" s="22">
        <v>0</v>
      </c>
      <c r="N206" s="22">
        <v>0</v>
      </c>
      <c r="O206" s="22">
        <v>0</v>
      </c>
      <c r="P206" s="22">
        <v>-4.589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399986</v>
      </c>
      <c r="B207" s="21" t="s">
        <v>302</v>
      </c>
      <c r="C207" s="21">
        <v>6872.549</v>
      </c>
      <c r="D207" s="21">
        <v>7957.941</v>
      </c>
      <c r="E207" s="21">
        <v>0</v>
      </c>
      <c r="F207" s="21">
        <v>0</v>
      </c>
      <c r="G207" s="21">
        <v>0</v>
      </c>
      <c r="H207" s="21">
        <v>1</v>
      </c>
      <c r="I207" s="18">
        <v>2.912</v>
      </c>
      <c r="J207" s="18">
        <v>16.154</v>
      </c>
      <c r="K207" s="22">
        <v>4</v>
      </c>
      <c r="L207" s="22">
        <v>1</v>
      </c>
      <c r="M207" s="22">
        <v>0</v>
      </c>
      <c r="N207" s="22">
        <v>0</v>
      </c>
      <c r="O207" s="22">
        <v>0</v>
      </c>
      <c r="P207" s="22">
        <v>-3.52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399991</v>
      </c>
      <c r="B208" s="21" t="s">
        <v>303</v>
      </c>
      <c r="C208" s="21">
        <v>1807.12</v>
      </c>
      <c r="D208" s="21">
        <v>2070.867</v>
      </c>
      <c r="E208" s="21">
        <v>0</v>
      </c>
      <c r="F208" s="21">
        <v>0</v>
      </c>
      <c r="G208" s="21">
        <v>0</v>
      </c>
      <c r="H208" s="21">
        <v>1</v>
      </c>
      <c r="I208" s="18">
        <v>2.476</v>
      </c>
      <c r="J208" s="18">
        <v>14.896</v>
      </c>
      <c r="K208" s="22">
        <v>4</v>
      </c>
      <c r="L208" s="22">
        <v>2</v>
      </c>
      <c r="M208" s="22">
        <v>0</v>
      </c>
      <c r="N208" s="22">
        <v>0</v>
      </c>
      <c r="O208" s="22">
        <v>0</v>
      </c>
      <c r="P208" s="22">
        <v>-4.872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399993</v>
      </c>
      <c r="B209" s="21" t="s">
        <v>304</v>
      </c>
      <c r="C209" s="21">
        <v>2150.42</v>
      </c>
      <c r="D209" s="21">
        <v>2607.818</v>
      </c>
      <c r="E209" s="21">
        <v>0</v>
      </c>
      <c r="F209" s="21">
        <v>0</v>
      </c>
      <c r="G209" s="21">
        <v>0</v>
      </c>
      <c r="H209" s="21">
        <v>1</v>
      </c>
      <c r="I209" s="18">
        <v>3.98</v>
      </c>
      <c r="J209" s="18">
        <v>20.822</v>
      </c>
      <c r="K209" s="22">
        <v>4</v>
      </c>
      <c r="L209" s="22">
        <v>1</v>
      </c>
      <c r="M209" s="22">
        <v>0</v>
      </c>
      <c r="N209" s="22">
        <v>0</v>
      </c>
      <c r="O209" s="22">
        <v>0</v>
      </c>
      <c r="P209" s="22">
        <v>-4.737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980035</v>
      </c>
      <c r="B210" s="21" t="s">
        <v>305</v>
      </c>
      <c r="C210" s="21">
        <v>1490.044</v>
      </c>
      <c r="D210" s="21">
        <v>1714.682</v>
      </c>
      <c r="E210" s="21">
        <v>0</v>
      </c>
      <c r="F210" s="21">
        <v>0</v>
      </c>
      <c r="G210" s="21">
        <v>0</v>
      </c>
      <c r="H210" s="21">
        <v>1</v>
      </c>
      <c r="I210" s="18">
        <v>0.355</v>
      </c>
      <c r="J210" s="18">
        <v>13.409</v>
      </c>
      <c r="K210" s="22">
        <v>4</v>
      </c>
      <c r="L210" s="22">
        <v>2</v>
      </c>
      <c r="M210" s="22">
        <v>0</v>
      </c>
      <c r="N210" s="22">
        <v>0</v>
      </c>
      <c r="O210" s="22">
        <v>0</v>
      </c>
      <c r="P210" s="22">
        <v>-4.134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980068</v>
      </c>
      <c r="B211" s="21" t="s">
        <v>306</v>
      </c>
      <c r="C211" s="21">
        <v>2564.962</v>
      </c>
      <c r="D211" s="21">
        <v>3145.209</v>
      </c>
      <c r="E211" s="21">
        <v>0</v>
      </c>
      <c r="F211" s="21">
        <v>0</v>
      </c>
      <c r="G211" s="21">
        <v>0</v>
      </c>
      <c r="H211" s="21">
        <v>1</v>
      </c>
      <c r="I211" s="18">
        <v>0.91</v>
      </c>
      <c r="J211" s="18">
        <v>19.191</v>
      </c>
      <c r="K211" s="22">
        <v>3</v>
      </c>
      <c r="L211" s="22">
        <v>1</v>
      </c>
      <c r="M211" s="22">
        <v>0</v>
      </c>
      <c r="N211" s="22">
        <v>0</v>
      </c>
      <c r="O211" s="22">
        <v>0</v>
      </c>
      <c r="P211" s="22">
        <v>-0.477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988006</v>
      </c>
      <c r="B212" s="21" t="s">
        <v>307</v>
      </c>
      <c r="C212" s="21">
        <v>1664.076</v>
      </c>
      <c r="D212" s="21">
        <v>2102.92</v>
      </c>
      <c r="E212" s="21">
        <v>0</v>
      </c>
      <c r="F212" s="21">
        <v>0</v>
      </c>
      <c r="G212" s="21">
        <v>0</v>
      </c>
      <c r="H212" s="21">
        <v>1</v>
      </c>
      <c r="I212" s="18">
        <v>1.664</v>
      </c>
      <c r="J212" s="18">
        <v>22.185</v>
      </c>
      <c r="K212" s="22">
        <v>3</v>
      </c>
      <c r="L212" s="22">
        <v>1</v>
      </c>
      <c r="M212" s="22">
        <v>0</v>
      </c>
      <c r="N212" s="22">
        <v>-1</v>
      </c>
      <c r="O212" s="22">
        <v>0</v>
      </c>
      <c r="P212" s="22">
        <v>-4.105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988007</v>
      </c>
      <c r="B213" s="21" t="s">
        <v>308</v>
      </c>
      <c r="C213" s="21">
        <v>1668.586</v>
      </c>
      <c r="D213" s="21">
        <v>2100.533</v>
      </c>
      <c r="E213" s="21">
        <v>0</v>
      </c>
      <c r="F213" s="21">
        <v>0</v>
      </c>
      <c r="G213" s="21">
        <v>0</v>
      </c>
      <c r="H213" s="21">
        <v>1</v>
      </c>
      <c r="I213" s="18">
        <v>0.979</v>
      </c>
      <c r="J213" s="18">
        <v>21.342</v>
      </c>
      <c r="K213" s="22">
        <v>4</v>
      </c>
      <c r="L213" s="22">
        <v>0</v>
      </c>
      <c r="M213" s="22">
        <v>0</v>
      </c>
      <c r="N213" s="22">
        <v>0</v>
      </c>
      <c r="O213" s="22">
        <v>0</v>
      </c>
      <c r="P213" s="22">
        <v>-3.512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988106</v>
      </c>
      <c r="B214" s="21" t="s">
        <v>309</v>
      </c>
      <c r="C214" s="21">
        <v>1823.41</v>
      </c>
      <c r="D214" s="21">
        <v>2310.164</v>
      </c>
      <c r="E214" s="21">
        <v>0</v>
      </c>
      <c r="F214" s="21">
        <v>0</v>
      </c>
      <c r="G214" s="21">
        <v>0</v>
      </c>
      <c r="H214" s="21">
        <v>1</v>
      </c>
      <c r="I214" s="18">
        <v>2.338</v>
      </c>
      <c r="J214" s="18">
        <v>22.916</v>
      </c>
      <c r="K214" s="22">
        <v>4</v>
      </c>
      <c r="L214" s="22">
        <v>2</v>
      </c>
      <c r="M214" s="22">
        <v>0</v>
      </c>
      <c r="N214" s="22">
        <v>1</v>
      </c>
      <c r="O214" s="22">
        <v>0</v>
      </c>
      <c r="P214" s="22">
        <v>0.79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988107</v>
      </c>
      <c r="B215" s="21" t="s">
        <v>310</v>
      </c>
      <c r="C215" s="21">
        <v>1828.346</v>
      </c>
      <c r="D215" s="21">
        <v>2307.279</v>
      </c>
      <c r="E215" s="21">
        <v>0</v>
      </c>
      <c r="F215" s="21">
        <v>0</v>
      </c>
      <c r="G215" s="21">
        <v>0</v>
      </c>
      <c r="H215" s="21">
        <v>1</v>
      </c>
      <c r="I215" s="18">
        <v>1.67</v>
      </c>
      <c r="J215" s="18">
        <v>22.081</v>
      </c>
      <c r="K215" s="22">
        <v>3</v>
      </c>
      <c r="L215" s="22">
        <v>1</v>
      </c>
      <c r="M215" s="22">
        <v>0</v>
      </c>
      <c r="N215" s="22">
        <v>0</v>
      </c>
      <c r="O215" s="22">
        <v>0</v>
      </c>
      <c r="P215" s="22">
        <v>-6.925</v>
      </c>
      <c r="Q215" s="22">
        <v>0</v>
      </c>
      <c r="R215" s="22">
        <v>-1</v>
      </c>
      <c r="S215" s="23"/>
      <c r="T215" s="23"/>
      <c r="U215" s="23"/>
      <c r="V215" s="23"/>
      <c r="W215" s="23"/>
    </row>
    <row r="216" ht="16.5" spans="1:23">
      <c r="A216" s="21">
        <v>988201</v>
      </c>
      <c r="B216" s="21" t="s">
        <v>311</v>
      </c>
      <c r="C216" s="21">
        <v>1389.596</v>
      </c>
      <c r="D216" s="21">
        <v>1638.391</v>
      </c>
      <c r="E216" s="21">
        <v>0</v>
      </c>
      <c r="F216" s="21">
        <v>0</v>
      </c>
      <c r="G216" s="21">
        <v>0</v>
      </c>
      <c r="H216" s="21">
        <v>1</v>
      </c>
      <c r="I216" s="18">
        <v>0.378</v>
      </c>
      <c r="J216" s="18">
        <v>15.506</v>
      </c>
      <c r="K216" s="22">
        <v>4</v>
      </c>
      <c r="L216" s="22">
        <v>1</v>
      </c>
      <c r="M216" s="22">
        <v>0</v>
      </c>
      <c r="N216" s="22">
        <v>0</v>
      </c>
      <c r="O216" s="22">
        <v>0</v>
      </c>
      <c r="P216" s="22">
        <v>-3.159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19">
        <v>36</v>
      </c>
      <c r="B217" s="19" t="s">
        <v>312</v>
      </c>
      <c r="C217" s="19">
        <v>10969.129</v>
      </c>
      <c r="D217" s="19">
        <v>12137.58</v>
      </c>
      <c r="E217" s="19">
        <v>0</v>
      </c>
      <c r="F217" s="19">
        <v>0</v>
      </c>
      <c r="G217" s="19">
        <v>1</v>
      </c>
      <c r="H217" s="18">
        <v>0</v>
      </c>
      <c r="I217" s="18">
        <v>0</v>
      </c>
      <c r="J217" s="18">
        <v>0</v>
      </c>
      <c r="K217" s="22">
        <v>4</v>
      </c>
      <c r="L217" s="22">
        <v>0</v>
      </c>
      <c r="M217" s="22">
        <v>0</v>
      </c>
      <c r="N217" s="22">
        <v>0</v>
      </c>
      <c r="O217" s="22">
        <v>0</v>
      </c>
      <c r="P217" s="22">
        <v>-17.066</v>
      </c>
      <c r="Q217" s="22">
        <v>0</v>
      </c>
      <c r="R217" s="22">
        <v>-1</v>
      </c>
      <c r="S217" s="23"/>
      <c r="T217" s="23"/>
      <c r="U217" s="23"/>
      <c r="V217" s="23"/>
      <c r="W217" s="23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5"/>
      <c r="J218" s="25"/>
      <c r="K218" s="27"/>
      <c r="L218" s="27"/>
      <c r="M218" s="27"/>
      <c r="N218" s="27"/>
      <c r="O218" s="27"/>
      <c r="P218" s="27"/>
      <c r="Q218" s="27"/>
      <c r="R218" s="27"/>
      <c r="S218" s="23"/>
      <c r="T218" s="23"/>
      <c r="U218" s="23"/>
      <c r="V218" s="23"/>
      <c r="W218" s="23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5"/>
      <c r="J219" s="25"/>
      <c r="K219" s="27"/>
      <c r="L219" s="27"/>
      <c r="M219" s="27"/>
      <c r="N219" s="27"/>
      <c r="O219" s="27"/>
      <c r="P219" s="27"/>
      <c r="Q219" s="27"/>
      <c r="R219" s="27"/>
      <c r="S219" s="23"/>
      <c r="T219" s="23"/>
      <c r="U219" s="23"/>
      <c r="V219" s="23"/>
      <c r="W219" s="23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5"/>
      <c r="J220" s="25"/>
      <c r="K220" s="27"/>
      <c r="L220" s="27"/>
      <c r="M220" s="27"/>
      <c r="N220" s="27"/>
      <c r="O220" s="27"/>
      <c r="P220" s="27"/>
      <c r="Q220" s="27"/>
      <c r="R220" s="27"/>
      <c r="S220" s="23"/>
      <c r="T220" s="23"/>
      <c r="U220" s="23"/>
      <c r="V220" s="23"/>
      <c r="W220" s="23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5"/>
      <c r="J221" s="25"/>
      <c r="K221" s="27"/>
      <c r="L221" s="27"/>
      <c r="M221" s="27"/>
      <c r="N221" s="27"/>
      <c r="O221" s="27"/>
      <c r="P221" s="27"/>
      <c r="Q221" s="27"/>
      <c r="R221" s="27"/>
      <c r="S221" s="23"/>
      <c r="T221" s="23"/>
      <c r="U221" s="23"/>
      <c r="V221" s="23"/>
      <c r="W221" s="23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5"/>
      <c r="J222" s="25"/>
      <c r="K222" s="27"/>
      <c r="L222" s="27"/>
      <c r="M222" s="27"/>
      <c r="N222" s="27"/>
      <c r="O222" s="27"/>
      <c r="P222" s="27"/>
      <c r="Q222" s="27"/>
      <c r="R222" s="27"/>
      <c r="S222" s="23"/>
      <c r="T222" s="23"/>
      <c r="U222" s="23"/>
      <c r="V222" s="23"/>
      <c r="W222" s="23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5"/>
      <c r="J223" s="25"/>
      <c r="K223" s="27"/>
      <c r="L223" s="27"/>
      <c r="M223" s="27"/>
      <c r="N223" s="27"/>
      <c r="O223" s="27"/>
      <c r="P223" s="27"/>
      <c r="Q223" s="27"/>
      <c r="R223" s="27"/>
      <c r="S223" s="23"/>
      <c r="T223" s="23"/>
      <c r="U223" s="23"/>
      <c r="V223" s="23"/>
      <c r="W223" s="23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5"/>
      <c r="J224" s="25"/>
      <c r="K224" s="27"/>
      <c r="L224" s="27"/>
      <c r="M224" s="27"/>
      <c r="N224" s="27"/>
      <c r="O224" s="27"/>
      <c r="P224" s="27"/>
      <c r="Q224" s="27"/>
      <c r="R224" s="27"/>
      <c r="S224" s="23"/>
      <c r="T224" s="23"/>
      <c r="U224" s="23"/>
      <c r="V224" s="23"/>
      <c r="W224" s="23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5"/>
      <c r="J225" s="25"/>
      <c r="K225" s="27"/>
      <c r="L225" s="27"/>
      <c r="M225" s="27"/>
      <c r="N225" s="27"/>
      <c r="O225" s="27"/>
      <c r="P225" s="27"/>
      <c r="Q225" s="27"/>
      <c r="R225" s="27"/>
      <c r="S225" s="23"/>
      <c r="T225" s="23"/>
      <c r="U225" s="23"/>
      <c r="V225" s="23"/>
      <c r="W225" s="23"/>
    </row>
    <row r="226" ht="16.5" spans="1:23">
      <c r="A226" s="24"/>
      <c r="B226" s="24"/>
      <c r="C226" s="24"/>
      <c r="D226" s="24"/>
      <c r="E226" s="24"/>
      <c r="F226" s="24"/>
      <c r="G226" s="24"/>
      <c r="H226" s="25"/>
      <c r="I226" s="25"/>
      <c r="J226" s="25"/>
      <c r="K226" s="27"/>
      <c r="L226" s="27"/>
      <c r="M226" s="27"/>
      <c r="N226" s="27"/>
      <c r="O226" s="27"/>
      <c r="P226" s="27"/>
      <c r="Q226" s="27"/>
      <c r="R226" s="27"/>
      <c r="S226" s="23"/>
      <c r="T226" s="23"/>
      <c r="U226" s="23"/>
      <c r="V226" s="23"/>
      <c r="W226" s="23"/>
    </row>
    <row r="227" ht="16.5" spans="1:23">
      <c r="A227" s="24"/>
      <c r="B227" s="24"/>
      <c r="C227" s="24"/>
      <c r="D227" s="24"/>
      <c r="E227" s="24"/>
      <c r="F227" s="24"/>
      <c r="G227" s="24"/>
      <c r="H227" s="25"/>
      <c r="I227" s="25"/>
      <c r="J227" s="25"/>
      <c r="K227" s="27"/>
      <c r="L227" s="27"/>
      <c r="M227" s="27"/>
      <c r="N227" s="27"/>
      <c r="O227" s="27"/>
      <c r="P227" s="27"/>
      <c r="Q227" s="27"/>
      <c r="R227" s="27"/>
      <c r="S227" s="23"/>
      <c r="T227" s="23"/>
      <c r="U227" s="23"/>
      <c r="V227" s="23"/>
      <c r="W227" s="23"/>
    </row>
    <row r="228" ht="16.5" spans="1:23">
      <c r="A228" s="24"/>
      <c r="B228" s="24"/>
      <c r="C228" s="24"/>
      <c r="D228" s="24"/>
      <c r="E228" s="24"/>
      <c r="F228" s="24"/>
      <c r="G228" s="24"/>
      <c r="H228" s="25"/>
      <c r="I228" s="25"/>
      <c r="J228" s="25"/>
      <c r="K228" s="27"/>
      <c r="L228" s="27"/>
      <c r="M228" s="27"/>
      <c r="N228" s="27"/>
      <c r="O228" s="27"/>
      <c r="P228" s="27"/>
      <c r="Q228" s="27"/>
      <c r="R228" s="27"/>
      <c r="S228" s="23"/>
      <c r="T228" s="23"/>
      <c r="U228" s="23"/>
      <c r="V228" s="23"/>
      <c r="W228" s="23"/>
    </row>
    <row r="229" ht="16.5" spans="1:23">
      <c r="A229" s="24"/>
      <c r="B229" s="24"/>
      <c r="C229" s="24"/>
      <c r="D229" s="24"/>
      <c r="E229" s="24"/>
      <c r="F229" s="24"/>
      <c r="G229" s="24"/>
      <c r="H229" s="25"/>
      <c r="I229" s="25"/>
      <c r="J229" s="25"/>
      <c r="K229" s="27"/>
      <c r="L229" s="27"/>
      <c r="M229" s="27"/>
      <c r="N229" s="27"/>
      <c r="O229" s="27"/>
      <c r="P229" s="27"/>
      <c r="Q229" s="27"/>
      <c r="R229" s="27"/>
      <c r="S229" s="23"/>
      <c r="T229" s="23"/>
      <c r="U229" s="23"/>
      <c r="V229" s="23"/>
      <c r="W229" s="23"/>
    </row>
    <row r="230" ht="16.5" spans="1:23">
      <c r="A230" s="24"/>
      <c r="B230" s="24"/>
      <c r="C230" s="24"/>
      <c r="D230" s="24"/>
      <c r="E230" s="24"/>
      <c r="F230" s="24"/>
      <c r="G230" s="24"/>
      <c r="H230" s="25"/>
      <c r="I230" s="25"/>
      <c r="J230" s="25"/>
      <c r="K230" s="27"/>
      <c r="L230" s="27"/>
      <c r="M230" s="27"/>
      <c r="N230" s="27"/>
      <c r="O230" s="27"/>
      <c r="P230" s="27"/>
      <c r="Q230" s="27"/>
      <c r="R230" s="27"/>
      <c r="S230" s="23"/>
      <c r="T230" s="23"/>
      <c r="U230" s="23"/>
      <c r="V230" s="23"/>
      <c r="W230" s="23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8"/>
      <c r="L231" s="28"/>
      <c r="M231" s="28"/>
      <c r="N231" s="28"/>
      <c r="O231" s="28"/>
      <c r="P231" s="28"/>
      <c r="Q231" s="28"/>
      <c r="R231" s="28"/>
      <c r="S231" s="23"/>
      <c r="T231" s="23"/>
      <c r="U231" s="23"/>
      <c r="V231" s="23"/>
      <c r="W231" s="23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8"/>
      <c r="L232" s="28"/>
      <c r="M232" s="28"/>
      <c r="N232" s="28"/>
      <c r="O232" s="28"/>
      <c r="P232" s="28"/>
      <c r="Q232" s="28"/>
      <c r="R232" s="28"/>
      <c r="S232" s="23"/>
      <c r="T232" s="23"/>
      <c r="U232" s="23"/>
      <c r="V232" s="23"/>
      <c r="W232" s="23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8"/>
      <c r="L233" s="28"/>
      <c r="M233" s="28"/>
      <c r="N233" s="28"/>
      <c r="O233" s="28"/>
      <c r="P233" s="28"/>
      <c r="Q233" s="28"/>
      <c r="R233" s="28"/>
      <c r="S233" s="23"/>
      <c r="T233" s="23"/>
      <c r="U233" s="23"/>
      <c r="V233" s="23"/>
      <c r="W233" s="23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8"/>
      <c r="L234" s="28"/>
      <c r="M234" s="28"/>
      <c r="N234" s="28"/>
      <c r="O234" s="28"/>
      <c r="P234" s="28"/>
      <c r="Q234" s="28"/>
      <c r="R234" s="28"/>
      <c r="S234" s="23"/>
      <c r="T234" s="23"/>
      <c r="U234" s="23"/>
      <c r="V234" s="23"/>
      <c r="W234" s="23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8"/>
      <c r="L235" s="28"/>
      <c r="M235" s="28"/>
      <c r="N235" s="28"/>
      <c r="O235" s="28"/>
      <c r="P235" s="28"/>
      <c r="Q235" s="28"/>
      <c r="R235" s="28"/>
      <c r="S235" s="23"/>
      <c r="T235" s="23"/>
      <c r="U235" s="23"/>
      <c r="V235" s="23"/>
      <c r="W235" s="23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8"/>
      <c r="L236" s="28"/>
      <c r="M236" s="28"/>
      <c r="N236" s="28"/>
      <c r="O236" s="28"/>
      <c r="P236" s="28"/>
      <c r="Q236" s="28"/>
      <c r="R236" s="28"/>
      <c r="S236" s="23"/>
      <c r="T236" s="23"/>
      <c r="U236" s="23"/>
      <c r="V236" s="23"/>
      <c r="W236" s="23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8"/>
      <c r="L237" s="28"/>
      <c r="M237" s="28"/>
      <c r="N237" s="28"/>
      <c r="O237" s="28"/>
      <c r="P237" s="28"/>
      <c r="Q237" s="28"/>
      <c r="R237" s="28"/>
      <c r="S237" s="23"/>
      <c r="T237" s="23"/>
      <c r="U237" s="23"/>
      <c r="V237" s="23"/>
      <c r="W237" s="23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8"/>
      <c r="L238" s="28"/>
      <c r="M238" s="28"/>
      <c r="N238" s="28"/>
      <c r="O238" s="28"/>
      <c r="P238" s="28"/>
      <c r="Q238" s="28"/>
      <c r="R238" s="28"/>
      <c r="S238" s="23"/>
      <c r="T238" s="23"/>
      <c r="U238" s="23"/>
      <c r="V238" s="23"/>
      <c r="W238" s="23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8"/>
      <c r="L239" s="28"/>
      <c r="M239" s="28"/>
      <c r="N239" s="28"/>
      <c r="O239" s="28"/>
      <c r="P239" s="28"/>
      <c r="Q239" s="28"/>
      <c r="R239" s="28"/>
      <c r="S239" s="23"/>
      <c r="T239" s="23"/>
      <c r="U239" s="23"/>
      <c r="V239" s="23"/>
      <c r="W239" s="23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8"/>
      <c r="L240" s="28"/>
      <c r="M240" s="28"/>
      <c r="N240" s="28"/>
      <c r="O240" s="28"/>
      <c r="P240" s="28"/>
      <c r="Q240" s="28"/>
      <c r="R240" s="28"/>
      <c r="S240" s="23"/>
      <c r="T240" s="23"/>
      <c r="U240" s="23"/>
      <c r="V240" s="23"/>
      <c r="W240" s="23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8"/>
      <c r="L241" s="28"/>
      <c r="M241" s="28"/>
      <c r="N241" s="28"/>
      <c r="O241" s="28"/>
      <c r="P241" s="28"/>
      <c r="Q241" s="28"/>
      <c r="R241" s="28"/>
      <c r="S241" s="23"/>
      <c r="T241" s="23"/>
      <c r="U241" s="23"/>
      <c r="V241" s="23"/>
      <c r="W241" s="23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8"/>
      <c r="L242" s="28"/>
      <c r="M242" s="28"/>
      <c r="N242" s="28"/>
      <c r="O242" s="28"/>
      <c r="P242" s="28"/>
      <c r="Q242" s="28"/>
      <c r="R242" s="28"/>
      <c r="S242" s="23"/>
      <c r="T242" s="23"/>
      <c r="U242" s="23"/>
      <c r="V242" s="23"/>
      <c r="W242" s="23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8"/>
      <c r="L243" s="28"/>
      <c r="M243" s="28"/>
      <c r="N243" s="28"/>
      <c r="O243" s="28"/>
      <c r="P243" s="28"/>
      <c r="Q243" s="28"/>
      <c r="R243" s="28"/>
      <c r="S243" s="23"/>
      <c r="T243" s="23"/>
      <c r="U243" s="23"/>
      <c r="V243" s="23"/>
      <c r="W243" s="23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8"/>
      <c r="L244" s="28"/>
      <c r="M244" s="28"/>
      <c r="N244" s="28"/>
      <c r="O244" s="28"/>
      <c r="P244" s="28"/>
      <c r="Q244" s="28"/>
      <c r="R244" s="28"/>
      <c r="S244" s="23"/>
      <c r="T244" s="23"/>
      <c r="U244" s="23"/>
      <c r="V244" s="23"/>
      <c r="W244" s="23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8"/>
      <c r="L245" s="28"/>
      <c r="M245" s="28"/>
      <c r="N245" s="28"/>
      <c r="O245" s="28"/>
      <c r="P245" s="28"/>
      <c r="Q245" s="28"/>
      <c r="R245" s="28"/>
      <c r="S245" s="23"/>
      <c r="T245" s="23"/>
      <c r="U245" s="23"/>
      <c r="V245" s="23"/>
      <c r="W245" s="23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8"/>
      <c r="L246" s="28"/>
      <c r="M246" s="28"/>
      <c r="N246" s="28"/>
      <c r="O246" s="28"/>
      <c r="P246" s="28"/>
      <c r="Q246" s="28"/>
      <c r="R246" s="28"/>
      <c r="S246" s="23"/>
      <c r="T246" s="23"/>
      <c r="U246" s="23"/>
      <c r="V246" s="23"/>
      <c r="W246" s="23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8"/>
      <c r="L247" s="28"/>
      <c r="M247" s="28"/>
      <c r="N247" s="28"/>
      <c r="O247" s="28"/>
      <c r="P247" s="28"/>
      <c r="Q247" s="28"/>
      <c r="R247" s="28"/>
      <c r="S247" s="23"/>
      <c r="T247" s="23"/>
      <c r="U247" s="23"/>
      <c r="V247" s="23"/>
      <c r="W247" s="23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8"/>
      <c r="L248" s="28"/>
      <c r="M248" s="28"/>
      <c r="N248" s="28"/>
      <c r="O248" s="28"/>
      <c r="P248" s="28"/>
      <c r="Q248" s="28"/>
      <c r="R248" s="28"/>
      <c r="S248" s="23"/>
      <c r="T248" s="23"/>
      <c r="U248" s="23"/>
      <c r="V248" s="23"/>
      <c r="W248" s="23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8"/>
      <c r="L249" s="28"/>
      <c r="M249" s="28"/>
      <c r="N249" s="28"/>
      <c r="O249" s="28"/>
      <c r="P249" s="28"/>
      <c r="Q249" s="28"/>
      <c r="R249" s="28"/>
      <c r="S249" s="23"/>
      <c r="T249" s="23"/>
      <c r="U249" s="23"/>
      <c r="V249" s="23"/>
      <c r="W249" s="23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8"/>
      <c r="L250" s="28"/>
      <c r="M250" s="28"/>
      <c r="N250" s="28"/>
      <c r="O250" s="28"/>
      <c r="P250" s="28"/>
      <c r="Q250" s="28"/>
      <c r="R250" s="28"/>
      <c r="S250" s="23"/>
      <c r="T250" s="23"/>
      <c r="U250" s="23"/>
      <c r="V250" s="23"/>
      <c r="W250" s="23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8"/>
      <c r="L251" s="28"/>
      <c r="M251" s="28"/>
      <c r="N251" s="28"/>
      <c r="O251" s="28"/>
      <c r="P251" s="28"/>
      <c r="Q251" s="28"/>
      <c r="R251" s="28"/>
      <c r="S251" s="23"/>
      <c r="T251" s="23"/>
      <c r="U251" s="23"/>
      <c r="V251" s="23"/>
      <c r="W251" s="23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8"/>
      <c r="L252" s="28"/>
      <c r="M252" s="28"/>
      <c r="N252" s="28"/>
      <c r="O252" s="28"/>
      <c r="P252" s="28"/>
      <c r="Q252" s="28"/>
      <c r="R252" s="28"/>
      <c r="S252" s="23"/>
      <c r="T252" s="23"/>
      <c r="U252" s="23"/>
      <c r="V252" s="23"/>
      <c r="W252" s="23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8"/>
      <c r="L253" s="28"/>
      <c r="M253" s="28"/>
      <c r="N253" s="28"/>
      <c r="O253" s="28"/>
      <c r="P253" s="28"/>
      <c r="Q253" s="28"/>
      <c r="R253" s="28"/>
      <c r="S253" s="23"/>
      <c r="T253" s="23"/>
      <c r="U253" s="23"/>
      <c r="V253" s="23"/>
      <c r="W253" s="23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8"/>
      <c r="L254" s="28"/>
      <c r="M254" s="28"/>
      <c r="N254" s="28"/>
      <c r="O254" s="28"/>
      <c r="P254" s="28"/>
      <c r="Q254" s="28"/>
      <c r="R254" s="28"/>
      <c r="S254" s="23"/>
      <c r="T254" s="23"/>
      <c r="U254" s="23"/>
      <c r="V254" s="23"/>
      <c r="W254" s="23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8"/>
      <c r="L255" s="28"/>
      <c r="M255" s="28"/>
      <c r="N255" s="28"/>
      <c r="O255" s="28"/>
      <c r="P255" s="28"/>
      <c r="Q255" s="28"/>
      <c r="R255" s="28"/>
      <c r="S255" s="23"/>
      <c r="T255" s="23"/>
      <c r="U255" s="23"/>
      <c r="V255" s="23"/>
      <c r="W255" s="23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8"/>
      <c r="L256" s="28"/>
      <c r="M256" s="28"/>
      <c r="N256" s="28"/>
      <c r="O256" s="28"/>
      <c r="P256" s="28"/>
      <c r="Q256" s="28"/>
      <c r="R256" s="28"/>
      <c r="S256" s="23"/>
      <c r="T256" s="23"/>
      <c r="U256" s="23"/>
      <c r="V256" s="23"/>
      <c r="W256" s="23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8"/>
      <c r="L257" s="28"/>
      <c r="M257" s="28"/>
      <c r="N257" s="28"/>
      <c r="O257" s="28"/>
      <c r="P257" s="28"/>
      <c r="Q257" s="28"/>
      <c r="R257" s="28"/>
      <c r="S257" s="23"/>
      <c r="T257" s="23"/>
      <c r="U257" s="23"/>
      <c r="V257" s="23"/>
      <c r="W257" s="23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8"/>
      <c r="L258" s="28"/>
      <c r="M258" s="28"/>
      <c r="N258" s="28"/>
      <c r="O258" s="28"/>
      <c r="P258" s="28"/>
      <c r="Q258" s="28"/>
      <c r="R258" s="28"/>
      <c r="S258" s="23"/>
      <c r="T258" s="23"/>
      <c r="U258" s="23"/>
      <c r="V258" s="23"/>
      <c r="W258" s="23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8"/>
      <c r="L259" s="28"/>
      <c r="M259" s="28"/>
      <c r="N259" s="28"/>
      <c r="O259" s="28"/>
      <c r="P259" s="28"/>
      <c r="Q259" s="28"/>
      <c r="R259" s="28"/>
      <c r="S259" s="23"/>
      <c r="T259" s="23"/>
      <c r="U259" s="23"/>
      <c r="V259" s="23"/>
      <c r="W259" s="23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8"/>
      <c r="L260" s="28"/>
      <c r="M260" s="28"/>
      <c r="N260" s="28"/>
      <c r="O260" s="28"/>
      <c r="P260" s="28"/>
      <c r="Q260" s="28"/>
      <c r="R260" s="28"/>
      <c r="S260" s="23"/>
      <c r="T260" s="23"/>
      <c r="U260" s="23"/>
      <c r="V260" s="23"/>
      <c r="W260" s="23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8"/>
      <c r="L261" s="28"/>
      <c r="M261" s="28"/>
      <c r="N261" s="28"/>
      <c r="O261" s="28"/>
      <c r="P261" s="28"/>
      <c r="Q261" s="28"/>
      <c r="R261" s="28"/>
      <c r="S261" s="23"/>
      <c r="T261" s="23"/>
      <c r="U261" s="23"/>
      <c r="V261" s="23"/>
      <c r="W261" s="23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8"/>
      <c r="L262" s="28"/>
      <c r="M262" s="28"/>
      <c r="N262" s="28"/>
      <c r="O262" s="28"/>
      <c r="P262" s="28"/>
      <c r="Q262" s="28"/>
      <c r="R262" s="28"/>
      <c r="S262" s="23"/>
      <c r="T262" s="23"/>
      <c r="U262" s="23"/>
      <c r="V262" s="23"/>
      <c r="W262" s="23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8"/>
      <c r="L263" s="28"/>
      <c r="M263" s="28"/>
      <c r="N263" s="28"/>
      <c r="O263" s="28"/>
      <c r="P263" s="28"/>
      <c r="Q263" s="28"/>
      <c r="R263" s="28"/>
      <c r="S263" s="23"/>
      <c r="T263" s="23"/>
      <c r="U263" s="23"/>
      <c r="V263" s="23"/>
      <c r="W263" s="23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8"/>
      <c r="L264" s="28"/>
      <c r="M264" s="28"/>
      <c r="N264" s="28"/>
      <c r="O264" s="28"/>
      <c r="P264" s="28"/>
      <c r="Q264" s="28"/>
      <c r="R264" s="28"/>
      <c r="S264" s="23"/>
      <c r="T264" s="23"/>
      <c r="U264" s="23"/>
      <c r="V264" s="23"/>
      <c r="W264" s="23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8"/>
      <c r="L265" s="28"/>
      <c r="M265" s="28"/>
      <c r="N265" s="28"/>
      <c r="O265" s="28"/>
      <c r="P265" s="28"/>
      <c r="Q265" s="28"/>
      <c r="R265" s="28"/>
      <c r="S265" s="23"/>
      <c r="T265" s="23"/>
      <c r="U265" s="23"/>
      <c r="V265" s="23"/>
      <c r="W265" s="23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8"/>
      <c r="L266" s="28"/>
      <c r="M266" s="28"/>
      <c r="N266" s="28"/>
      <c r="O266" s="28"/>
      <c r="P266" s="28"/>
      <c r="Q266" s="28"/>
      <c r="R266" s="28"/>
      <c r="S266" s="23"/>
      <c r="T266" s="23"/>
      <c r="U266" s="23"/>
      <c r="V266" s="23"/>
      <c r="W266" s="23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8"/>
      <c r="L267" s="28"/>
      <c r="M267" s="28"/>
      <c r="N267" s="28"/>
      <c r="O267" s="28"/>
      <c r="P267" s="28"/>
      <c r="Q267" s="28"/>
      <c r="R267" s="28"/>
      <c r="S267" s="23"/>
      <c r="T267" s="23"/>
      <c r="U267" s="23"/>
      <c r="V267" s="23"/>
      <c r="W267" s="23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8"/>
      <c r="L268" s="28"/>
      <c r="M268" s="28"/>
      <c r="N268" s="28"/>
      <c r="O268" s="28"/>
      <c r="P268" s="28"/>
      <c r="Q268" s="28"/>
      <c r="R268" s="28"/>
      <c r="S268" s="23"/>
      <c r="T268" s="23"/>
      <c r="U268" s="23"/>
      <c r="V268" s="23"/>
      <c r="W268" s="23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8"/>
      <c r="L269" s="28"/>
      <c r="M269" s="28"/>
      <c r="N269" s="28"/>
      <c r="O269" s="28"/>
      <c r="P269" s="28"/>
      <c r="Q269" s="28"/>
      <c r="R269" s="28"/>
      <c r="S269" s="23"/>
      <c r="T269" s="23"/>
      <c r="U269" s="23"/>
      <c r="V269" s="23"/>
      <c r="W269" s="23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8"/>
      <c r="L270" s="28"/>
      <c r="M270" s="28"/>
      <c r="N270" s="28"/>
      <c r="O270" s="28"/>
      <c r="P270" s="28"/>
      <c r="Q270" s="28"/>
      <c r="R270" s="28"/>
      <c r="S270" s="23"/>
      <c r="T270" s="23"/>
      <c r="U270" s="23"/>
      <c r="V270" s="23"/>
      <c r="W270" s="23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8"/>
      <c r="L271" s="28"/>
      <c r="M271" s="28"/>
      <c r="N271" s="28"/>
      <c r="O271" s="28"/>
      <c r="P271" s="28"/>
      <c r="Q271" s="28"/>
      <c r="R271" s="28"/>
      <c r="S271" s="23"/>
      <c r="T271" s="23"/>
      <c r="U271" s="23"/>
      <c r="V271" s="23"/>
      <c r="W271" s="23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8"/>
      <c r="L272" s="28"/>
      <c r="M272" s="28"/>
      <c r="N272" s="28"/>
      <c r="O272" s="28"/>
      <c r="P272" s="28"/>
      <c r="Q272" s="28"/>
      <c r="R272" s="28"/>
      <c r="S272" s="23"/>
      <c r="T272" s="23"/>
      <c r="U272" s="23"/>
      <c r="V272" s="23"/>
      <c r="W272" s="23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8"/>
      <c r="L273" s="28"/>
      <c r="M273" s="28"/>
      <c r="N273" s="28"/>
      <c r="O273" s="28"/>
      <c r="P273" s="28"/>
      <c r="Q273" s="28"/>
      <c r="R273" s="28"/>
      <c r="S273" s="23"/>
      <c r="T273" s="23"/>
      <c r="U273" s="23"/>
      <c r="V273" s="23"/>
      <c r="W273" s="23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8"/>
      <c r="L274" s="28"/>
      <c r="M274" s="28"/>
      <c r="N274" s="28"/>
      <c r="O274" s="28"/>
      <c r="P274" s="28"/>
      <c r="Q274" s="28"/>
      <c r="R274" s="28"/>
      <c r="S274" s="23"/>
      <c r="T274" s="23"/>
      <c r="U274" s="23"/>
      <c r="V274" s="23"/>
      <c r="W274" s="23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8"/>
      <c r="L275" s="28"/>
      <c r="M275" s="28"/>
      <c r="N275" s="28"/>
      <c r="O275" s="28"/>
      <c r="P275" s="28"/>
      <c r="Q275" s="28"/>
      <c r="R275" s="28"/>
      <c r="S275" s="23"/>
      <c r="T275" s="23"/>
      <c r="U275" s="23"/>
      <c r="V275" s="23"/>
      <c r="W275" s="23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8"/>
      <c r="L276" s="28"/>
      <c r="M276" s="28"/>
      <c r="N276" s="28"/>
      <c r="O276" s="28"/>
      <c r="P276" s="28"/>
      <c r="Q276" s="28"/>
      <c r="R276" s="28"/>
      <c r="S276" s="23"/>
      <c r="T276" s="23"/>
      <c r="U276" s="23"/>
      <c r="V276" s="23"/>
      <c r="W276" s="23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8"/>
      <c r="L277" s="28"/>
      <c r="M277" s="28"/>
      <c r="N277" s="28"/>
      <c r="O277" s="28"/>
      <c r="P277" s="28"/>
      <c r="Q277" s="28"/>
      <c r="R277" s="28"/>
      <c r="S277" s="23"/>
      <c r="T277" s="23"/>
      <c r="U277" s="23"/>
      <c r="V277" s="23"/>
      <c r="W277" s="23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8"/>
      <c r="L278" s="28"/>
      <c r="M278" s="28"/>
      <c r="N278" s="28"/>
      <c r="O278" s="28"/>
      <c r="P278" s="28"/>
      <c r="Q278" s="28"/>
      <c r="R278" s="28"/>
      <c r="S278" s="23"/>
      <c r="T278" s="23"/>
      <c r="U278" s="23"/>
      <c r="V278" s="23"/>
      <c r="W278" s="23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8"/>
      <c r="L279" s="28"/>
      <c r="M279" s="28"/>
      <c r="N279" s="28"/>
      <c r="O279" s="28"/>
      <c r="P279" s="28"/>
      <c r="Q279" s="28"/>
      <c r="R279" s="28"/>
      <c r="S279" s="23"/>
      <c r="T279" s="23"/>
      <c r="U279" s="23"/>
      <c r="V279" s="23"/>
      <c r="W279" s="23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8"/>
      <c r="L280" s="28"/>
      <c r="M280" s="28"/>
      <c r="N280" s="28"/>
      <c r="O280" s="28"/>
      <c r="P280" s="28"/>
      <c r="Q280" s="28"/>
      <c r="R280" s="28"/>
      <c r="S280" s="23"/>
      <c r="T280" s="23"/>
      <c r="U280" s="23"/>
      <c r="V280" s="23"/>
      <c r="W280" s="23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8"/>
      <c r="L281" s="28"/>
      <c r="M281" s="28"/>
      <c r="N281" s="28"/>
      <c r="O281" s="28"/>
      <c r="P281" s="28"/>
      <c r="Q281" s="28"/>
      <c r="R281" s="28"/>
      <c r="S281" s="23"/>
      <c r="T281" s="23"/>
      <c r="U281" s="23"/>
      <c r="V281" s="23"/>
      <c r="W281" s="23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8"/>
      <c r="L282" s="28"/>
      <c r="M282" s="28"/>
      <c r="N282" s="28"/>
      <c r="O282" s="28"/>
      <c r="P282" s="28"/>
      <c r="Q282" s="28"/>
      <c r="R282" s="28"/>
      <c r="S282" s="23"/>
      <c r="T282" s="23"/>
      <c r="U282" s="23"/>
      <c r="V282" s="23"/>
      <c r="W282" s="23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8"/>
      <c r="L283" s="28"/>
      <c r="M283" s="28"/>
      <c r="N283" s="28"/>
      <c r="O283" s="28"/>
      <c r="P283" s="28"/>
      <c r="Q283" s="28"/>
      <c r="R283" s="28"/>
      <c r="S283" s="23"/>
      <c r="T283" s="23"/>
      <c r="U283" s="23"/>
      <c r="V283" s="23"/>
      <c r="W283" s="23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8"/>
      <c r="L284" s="28"/>
      <c r="M284" s="28"/>
      <c r="N284" s="28"/>
      <c r="O284" s="28"/>
      <c r="P284" s="28"/>
      <c r="Q284" s="28"/>
      <c r="R284" s="28"/>
      <c r="S284" s="23"/>
      <c r="T284" s="23"/>
      <c r="U284" s="23"/>
      <c r="V284" s="23"/>
      <c r="W284" s="23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8"/>
      <c r="L285" s="28"/>
      <c r="M285" s="28"/>
      <c r="N285" s="28"/>
      <c r="O285" s="28"/>
      <c r="P285" s="28"/>
      <c r="Q285" s="28"/>
      <c r="R285" s="28"/>
      <c r="S285" s="23"/>
      <c r="T285" s="23"/>
      <c r="U285" s="23"/>
      <c r="V285" s="23"/>
      <c r="W285" s="23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8"/>
      <c r="L286" s="28"/>
      <c r="M286" s="28"/>
      <c r="N286" s="28"/>
      <c r="O286" s="28"/>
      <c r="P286" s="28"/>
      <c r="Q286" s="28"/>
      <c r="R286" s="28"/>
      <c r="S286" s="23"/>
      <c r="T286" s="23"/>
      <c r="U286" s="23"/>
      <c r="V286" s="23"/>
      <c r="W286" s="23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8"/>
      <c r="L287" s="28"/>
      <c r="M287" s="28"/>
      <c r="N287" s="28"/>
      <c r="O287" s="28"/>
      <c r="P287" s="28"/>
      <c r="Q287" s="28"/>
      <c r="R287" s="28"/>
      <c r="S287" s="23"/>
      <c r="T287" s="23"/>
      <c r="U287" s="23"/>
      <c r="V287" s="23"/>
      <c r="W287" s="23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8"/>
      <c r="L288" s="28"/>
      <c r="M288" s="28"/>
      <c r="N288" s="28"/>
      <c r="O288" s="28"/>
      <c r="P288" s="28"/>
      <c r="Q288" s="28"/>
      <c r="R288" s="28"/>
      <c r="S288" s="23"/>
      <c r="T288" s="23"/>
      <c r="U288" s="23"/>
      <c r="V288" s="23"/>
      <c r="W288" s="23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8"/>
      <c r="L289" s="28"/>
      <c r="M289" s="28"/>
      <c r="N289" s="28"/>
      <c r="O289" s="28"/>
      <c r="P289" s="28"/>
      <c r="Q289" s="28"/>
      <c r="R289" s="28"/>
      <c r="S289" s="23"/>
      <c r="T289" s="23"/>
      <c r="U289" s="23"/>
      <c r="V289" s="23"/>
      <c r="W289" s="23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8"/>
      <c r="L290" s="28"/>
      <c r="M290" s="28"/>
      <c r="N290" s="28"/>
      <c r="O290" s="28"/>
      <c r="P290" s="28"/>
      <c r="Q290" s="28"/>
      <c r="R290" s="28"/>
      <c r="S290" s="23"/>
      <c r="T290" s="23"/>
      <c r="U290" s="23"/>
      <c r="V290" s="23"/>
      <c r="W290" s="23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8"/>
      <c r="L291" s="28"/>
      <c r="M291" s="28"/>
      <c r="N291" s="28"/>
      <c r="O291" s="28"/>
      <c r="P291" s="28"/>
      <c r="Q291" s="28"/>
      <c r="R291" s="28"/>
      <c r="S291" s="23"/>
      <c r="T291" s="23"/>
      <c r="U291" s="23"/>
      <c r="V291" s="23"/>
      <c r="W291" s="23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8"/>
      <c r="L292" s="28"/>
      <c r="M292" s="28"/>
      <c r="N292" s="28"/>
      <c r="O292" s="28"/>
      <c r="P292" s="28"/>
      <c r="Q292" s="28"/>
      <c r="R292" s="28"/>
      <c r="S292" s="23"/>
      <c r="T292" s="23"/>
      <c r="U292" s="23"/>
      <c r="V292" s="23"/>
      <c r="W292" s="23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8"/>
      <c r="L293" s="28"/>
      <c r="M293" s="28"/>
      <c r="N293" s="28"/>
      <c r="O293" s="28"/>
      <c r="P293" s="28"/>
      <c r="Q293" s="28"/>
      <c r="R293" s="28"/>
      <c r="S293" s="23"/>
      <c r="T293" s="23"/>
      <c r="U293" s="23"/>
      <c r="V293" s="23"/>
      <c r="W293" s="23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8"/>
      <c r="L294" s="28"/>
      <c r="M294" s="28"/>
      <c r="N294" s="28"/>
      <c r="O294" s="28"/>
      <c r="P294" s="28"/>
      <c r="Q294" s="28"/>
      <c r="R294" s="28"/>
      <c r="S294" s="23"/>
      <c r="T294" s="23"/>
      <c r="U294" s="23"/>
      <c r="V294" s="23"/>
      <c r="W294" s="23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8"/>
      <c r="L295" s="28"/>
      <c r="M295" s="28"/>
      <c r="N295" s="28"/>
      <c r="O295" s="28"/>
      <c r="P295" s="28"/>
      <c r="Q295" s="28"/>
      <c r="R295" s="28"/>
      <c r="S295" s="23"/>
      <c r="T295" s="23"/>
      <c r="U295" s="23"/>
      <c r="V295" s="23"/>
      <c r="W295" s="23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8"/>
      <c r="L296" s="28"/>
      <c r="M296" s="28"/>
      <c r="N296" s="28"/>
      <c r="O296" s="28"/>
      <c r="P296" s="28"/>
      <c r="Q296" s="28"/>
      <c r="R296" s="28"/>
      <c r="S296" s="23"/>
      <c r="T296" s="23"/>
      <c r="U296" s="23"/>
      <c r="V296" s="23"/>
      <c r="W296" s="23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8"/>
      <c r="L297" s="28"/>
      <c r="M297" s="28"/>
      <c r="N297" s="28"/>
      <c r="O297" s="28"/>
      <c r="P297" s="28"/>
      <c r="Q297" s="28"/>
      <c r="R297" s="28"/>
      <c r="S297" s="23"/>
      <c r="T297" s="23"/>
      <c r="U297" s="23"/>
      <c r="V297" s="23"/>
      <c r="W297" s="23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8"/>
      <c r="L298" s="28"/>
      <c r="M298" s="28"/>
      <c r="N298" s="28"/>
      <c r="O298" s="28"/>
      <c r="P298" s="28"/>
      <c r="Q298" s="28"/>
      <c r="R298" s="28"/>
      <c r="S298" s="23"/>
      <c r="T298" s="23"/>
      <c r="U298" s="23"/>
      <c r="V298" s="23"/>
      <c r="W298" s="23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8"/>
      <c r="L299" s="28"/>
      <c r="M299" s="28"/>
      <c r="N299" s="28"/>
      <c r="O299" s="28"/>
      <c r="P299" s="28"/>
      <c r="Q299" s="28"/>
      <c r="R299" s="28"/>
      <c r="S299" s="23"/>
      <c r="T299" s="23"/>
      <c r="U299" s="23"/>
      <c r="V299" s="23"/>
      <c r="W299" s="23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8"/>
      <c r="L300" s="28"/>
      <c r="M300" s="28"/>
      <c r="N300" s="28"/>
      <c r="O300" s="28"/>
      <c r="P300" s="28"/>
      <c r="Q300" s="28"/>
      <c r="R300" s="28"/>
      <c r="S300" s="23"/>
      <c r="T300" s="23"/>
      <c r="U300" s="23"/>
      <c r="V300" s="23"/>
      <c r="W300" s="23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8"/>
      <c r="L301" s="28"/>
      <c r="M301" s="28"/>
      <c r="N301" s="28"/>
      <c r="O301" s="28"/>
      <c r="P301" s="28"/>
      <c r="Q301" s="28"/>
      <c r="R301" s="28"/>
      <c r="S301" s="23"/>
      <c r="T301" s="23"/>
      <c r="U301" s="23"/>
      <c r="V301" s="23"/>
      <c r="W301" s="23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8"/>
      <c r="L302" s="28"/>
      <c r="M302" s="28"/>
      <c r="N302" s="28"/>
      <c r="O302" s="28"/>
      <c r="P302" s="28"/>
      <c r="Q302" s="28"/>
      <c r="R302" s="28"/>
      <c r="S302" s="23"/>
      <c r="T302" s="23"/>
      <c r="U302" s="23"/>
      <c r="V302" s="23"/>
      <c r="W302" s="23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8"/>
      <c r="L303" s="28"/>
      <c r="M303" s="28"/>
      <c r="N303" s="28"/>
      <c r="O303" s="28"/>
      <c r="P303" s="28"/>
      <c r="Q303" s="28"/>
      <c r="R303" s="28"/>
      <c r="S303" s="23"/>
      <c r="T303" s="23"/>
      <c r="U303" s="23"/>
      <c r="V303" s="23"/>
      <c r="W303" s="23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8"/>
      <c r="L304" s="28"/>
      <c r="M304" s="28"/>
      <c r="N304" s="28"/>
      <c r="O304" s="28"/>
      <c r="P304" s="28"/>
      <c r="Q304" s="28"/>
      <c r="R304" s="28"/>
      <c r="S304" s="23"/>
      <c r="T304" s="23"/>
      <c r="U304" s="23"/>
      <c r="V304" s="23"/>
      <c r="W304" s="23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8"/>
      <c r="L305" s="28"/>
      <c r="M305" s="28"/>
      <c r="N305" s="28"/>
      <c r="O305" s="28"/>
      <c r="P305" s="28"/>
      <c r="Q305" s="28"/>
      <c r="R305" s="28"/>
      <c r="S305" s="23"/>
      <c r="T305" s="23"/>
      <c r="U305" s="23"/>
      <c r="V305" s="23"/>
      <c r="W305" s="23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8"/>
      <c r="L306" s="28"/>
      <c r="M306" s="28"/>
      <c r="N306" s="28"/>
      <c r="O306" s="28"/>
      <c r="P306" s="28"/>
      <c r="Q306" s="28"/>
      <c r="R306" s="28"/>
      <c r="S306" s="23"/>
      <c r="T306" s="23"/>
      <c r="U306" s="23"/>
      <c r="V306" s="23"/>
      <c r="W306" s="23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8"/>
      <c r="L307" s="28"/>
      <c r="M307" s="28"/>
      <c r="N307" s="28"/>
      <c r="O307" s="28"/>
      <c r="P307" s="28"/>
      <c r="Q307" s="28"/>
      <c r="R307" s="28"/>
      <c r="S307" s="23"/>
      <c r="T307" s="23"/>
      <c r="U307" s="23"/>
      <c r="V307" s="23"/>
      <c r="W307" s="23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8"/>
      <c r="L308" s="28"/>
      <c r="M308" s="28"/>
      <c r="N308" s="28"/>
      <c r="O308" s="28"/>
      <c r="P308" s="28"/>
      <c r="Q308" s="28"/>
      <c r="R308" s="28"/>
      <c r="S308" s="23"/>
      <c r="T308" s="23"/>
      <c r="U308" s="23"/>
      <c r="V308" s="23"/>
      <c r="W308" s="23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8"/>
      <c r="L309" s="28"/>
      <c r="M309" s="28"/>
      <c r="N309" s="28"/>
      <c r="O309" s="28"/>
      <c r="P309" s="28"/>
      <c r="Q309" s="28"/>
      <c r="R309" s="28"/>
      <c r="S309" s="23"/>
      <c r="T309" s="23"/>
      <c r="U309" s="23"/>
      <c r="V309" s="23"/>
      <c r="W309" s="23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8"/>
      <c r="L310" s="28"/>
      <c r="M310" s="28"/>
      <c r="N310" s="28"/>
      <c r="O310" s="28"/>
      <c r="P310" s="28"/>
      <c r="Q310" s="28"/>
      <c r="R310" s="28"/>
      <c r="S310" s="23"/>
      <c r="T310" s="23"/>
      <c r="U310" s="23"/>
      <c r="V310" s="23"/>
      <c r="W310" s="23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8"/>
      <c r="L311" s="28"/>
      <c r="M311" s="28"/>
      <c r="N311" s="28"/>
      <c r="O311" s="28"/>
      <c r="P311" s="28"/>
      <c r="Q311" s="28"/>
      <c r="R311" s="28"/>
      <c r="S311" s="23"/>
      <c r="T311" s="23"/>
      <c r="U311" s="23"/>
      <c r="V311" s="23"/>
      <c r="W311" s="23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8"/>
      <c r="L312" s="28"/>
      <c r="M312" s="28"/>
      <c r="N312" s="28"/>
      <c r="O312" s="28"/>
      <c r="P312" s="28"/>
      <c r="Q312" s="28"/>
      <c r="R312" s="28"/>
      <c r="S312" s="23"/>
      <c r="T312" s="23"/>
      <c r="U312" s="23"/>
      <c r="V312" s="23"/>
      <c r="W312" s="23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8"/>
      <c r="L313" s="28"/>
      <c r="M313" s="28"/>
      <c r="N313" s="28"/>
      <c r="O313" s="28"/>
      <c r="P313" s="28"/>
      <c r="Q313" s="28"/>
      <c r="R313" s="28"/>
      <c r="S313" s="23"/>
      <c r="T313" s="23"/>
      <c r="U313" s="23"/>
      <c r="V313" s="23"/>
      <c r="W313" s="23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8"/>
      <c r="L314" s="28"/>
      <c r="M314" s="28"/>
      <c r="N314" s="28"/>
      <c r="O314" s="28"/>
      <c r="P314" s="28"/>
      <c r="Q314" s="28"/>
      <c r="R314" s="28"/>
      <c r="S314" s="23"/>
      <c r="T314" s="23"/>
      <c r="U314" s="23"/>
      <c r="V314" s="23"/>
      <c r="W314" s="23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8"/>
      <c r="L315" s="28"/>
      <c r="M315" s="28"/>
      <c r="N315" s="28"/>
      <c r="O315" s="28"/>
      <c r="P315" s="28"/>
      <c r="Q315" s="28"/>
      <c r="R315" s="28"/>
      <c r="S315" s="23"/>
      <c r="T315" s="23"/>
      <c r="U315" s="23"/>
      <c r="V315" s="23"/>
      <c r="W315" s="23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8"/>
      <c r="L316" s="28"/>
      <c r="M316" s="28"/>
      <c r="N316" s="28"/>
      <c r="O316" s="28"/>
      <c r="P316" s="28"/>
      <c r="Q316" s="28"/>
      <c r="R316" s="28"/>
      <c r="S316" s="23"/>
      <c r="T316" s="23"/>
      <c r="U316" s="23"/>
      <c r="V316" s="23"/>
      <c r="W316" s="23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8"/>
      <c r="L317" s="28"/>
      <c r="M317" s="28"/>
      <c r="N317" s="28"/>
      <c r="O317" s="28"/>
      <c r="P317" s="28"/>
      <c r="Q317" s="28"/>
      <c r="R317" s="28"/>
      <c r="S317" s="23"/>
      <c r="T317" s="23"/>
      <c r="U317" s="23"/>
      <c r="V317" s="23"/>
      <c r="W317" s="23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8"/>
      <c r="L318" s="28"/>
      <c r="M318" s="28"/>
      <c r="N318" s="28"/>
      <c r="O318" s="28"/>
      <c r="P318" s="28"/>
      <c r="Q318" s="28"/>
      <c r="R318" s="28"/>
      <c r="S318" s="23"/>
      <c r="T318" s="23"/>
      <c r="U318" s="23"/>
      <c r="V318" s="23"/>
      <c r="W318" s="23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8"/>
      <c r="L319" s="28"/>
      <c r="M319" s="28"/>
      <c r="N319" s="28"/>
      <c r="O319" s="28"/>
      <c r="P319" s="28"/>
      <c r="Q319" s="28"/>
      <c r="R319" s="28"/>
      <c r="S319" s="23"/>
      <c r="T319" s="23"/>
      <c r="U319" s="23"/>
      <c r="V319" s="23"/>
      <c r="W319" s="23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8"/>
      <c r="L320" s="28"/>
      <c r="M320" s="28"/>
      <c r="N320" s="28"/>
      <c r="O320" s="28"/>
      <c r="P320" s="28"/>
      <c r="Q320" s="28"/>
      <c r="R320" s="28"/>
      <c r="S320" s="23"/>
      <c r="T320" s="23"/>
      <c r="U320" s="23"/>
      <c r="V320" s="23"/>
      <c r="W320" s="23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8"/>
      <c r="L321" s="28"/>
      <c r="M321" s="28"/>
      <c r="N321" s="28"/>
      <c r="O321" s="28"/>
      <c r="P321" s="28"/>
      <c r="Q321" s="28"/>
      <c r="R321" s="28"/>
      <c r="S321" s="23"/>
      <c r="T321" s="23"/>
      <c r="U321" s="23"/>
      <c r="V321" s="23"/>
      <c r="W321" s="23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8"/>
      <c r="L322" s="28"/>
      <c r="M322" s="28"/>
      <c r="N322" s="28"/>
      <c r="O322" s="28"/>
      <c r="P322" s="28"/>
      <c r="Q322" s="28"/>
      <c r="R322" s="28"/>
      <c r="S322" s="23"/>
      <c r="T322" s="23"/>
      <c r="U322" s="23"/>
      <c r="V322" s="23"/>
      <c r="W322" s="23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8"/>
      <c r="L323" s="28"/>
      <c r="M323" s="28"/>
      <c r="N323" s="28"/>
      <c r="O323" s="28"/>
      <c r="P323" s="28"/>
      <c r="Q323" s="28"/>
      <c r="R323" s="28"/>
      <c r="S323" s="23"/>
      <c r="T323" s="23"/>
      <c r="U323" s="23"/>
      <c r="V323" s="23"/>
      <c r="W323" s="23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8"/>
      <c r="L324" s="28"/>
      <c r="M324" s="28"/>
      <c r="N324" s="28"/>
      <c r="O324" s="28"/>
      <c r="P324" s="28"/>
      <c r="Q324" s="28"/>
      <c r="R324" s="28"/>
      <c r="S324" s="23"/>
      <c r="T324" s="23"/>
      <c r="U324" s="23"/>
      <c r="V324" s="23"/>
      <c r="W324" s="23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8"/>
      <c r="L325" s="28"/>
      <c r="M325" s="28"/>
      <c r="N325" s="28"/>
      <c r="O325" s="28"/>
      <c r="P325" s="28"/>
      <c r="Q325" s="28"/>
      <c r="R325" s="28"/>
      <c r="S325" s="23"/>
      <c r="T325" s="23"/>
      <c r="U325" s="23"/>
      <c r="V325" s="23"/>
      <c r="W325" s="23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8"/>
      <c r="L326" s="28"/>
      <c r="M326" s="28"/>
      <c r="N326" s="28"/>
      <c r="O326" s="28"/>
      <c r="P326" s="28"/>
      <c r="Q326" s="28"/>
      <c r="R326" s="28"/>
      <c r="S326" s="23"/>
      <c r="T326" s="23"/>
      <c r="U326" s="23"/>
      <c r="V326" s="23"/>
      <c r="W326" s="23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8"/>
      <c r="L327" s="28"/>
      <c r="M327" s="28"/>
      <c r="N327" s="28"/>
      <c r="O327" s="28"/>
      <c r="P327" s="28"/>
      <c r="Q327" s="28"/>
      <c r="R327" s="28"/>
      <c r="S327" s="23"/>
      <c r="T327" s="23"/>
      <c r="U327" s="23"/>
      <c r="V327" s="23"/>
      <c r="W327" s="23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8"/>
      <c r="L328" s="28"/>
      <c r="M328" s="28"/>
      <c r="N328" s="28"/>
      <c r="O328" s="28"/>
      <c r="P328" s="28"/>
      <c r="Q328" s="28"/>
      <c r="R328" s="28"/>
      <c r="S328" s="23"/>
      <c r="T328" s="23"/>
      <c r="U328" s="23"/>
      <c r="V328" s="23"/>
      <c r="W328" s="23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8"/>
      <c r="L329" s="28"/>
      <c r="M329" s="28"/>
      <c r="N329" s="28"/>
      <c r="O329" s="28"/>
      <c r="P329" s="28"/>
      <c r="Q329" s="28"/>
      <c r="R329" s="28"/>
      <c r="S329" s="23"/>
      <c r="T329" s="23"/>
      <c r="U329" s="23"/>
      <c r="V329" s="23"/>
      <c r="W329" s="23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8"/>
      <c r="L330" s="28"/>
      <c r="M330" s="28"/>
      <c r="N330" s="28"/>
      <c r="O330" s="28"/>
      <c r="P330" s="28"/>
      <c r="Q330" s="28"/>
      <c r="R330" s="28"/>
      <c r="S330" s="23"/>
      <c r="T330" s="23"/>
      <c r="U330" s="23"/>
      <c r="V330" s="23"/>
      <c r="W330" s="23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8"/>
      <c r="L331" s="28"/>
      <c r="M331" s="28"/>
      <c r="N331" s="28"/>
      <c r="O331" s="28"/>
      <c r="P331" s="28"/>
      <c r="Q331" s="28"/>
      <c r="R331" s="28"/>
      <c r="S331" s="23"/>
      <c r="T331" s="23"/>
      <c r="U331" s="23"/>
      <c r="V331" s="23"/>
      <c r="W331" s="23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8"/>
      <c r="L332" s="28"/>
      <c r="M332" s="28"/>
      <c r="N332" s="28"/>
      <c r="O332" s="28"/>
      <c r="P332" s="28"/>
      <c r="Q332" s="28"/>
      <c r="R332" s="28"/>
      <c r="S332" s="23"/>
      <c r="T332" s="23"/>
      <c r="U332" s="23"/>
      <c r="V332" s="23"/>
      <c r="W332" s="23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8"/>
      <c r="L333" s="28"/>
      <c r="M333" s="28"/>
      <c r="N333" s="28"/>
      <c r="O333" s="28"/>
      <c r="P333" s="28"/>
      <c r="Q333" s="28"/>
      <c r="R333" s="28"/>
      <c r="S333" s="23"/>
      <c r="T333" s="23"/>
      <c r="U333" s="23"/>
      <c r="V333" s="23"/>
      <c r="W333" s="23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8"/>
      <c r="L334" s="28"/>
      <c r="M334" s="28"/>
      <c r="N334" s="28"/>
      <c r="O334" s="28"/>
      <c r="P334" s="28"/>
      <c r="Q334" s="28"/>
      <c r="R334" s="28"/>
      <c r="S334" s="23"/>
      <c r="T334" s="23"/>
      <c r="U334" s="23"/>
      <c r="V334" s="23"/>
      <c r="W334" s="23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  <c r="P335" s="28"/>
      <c r="Q335" s="28"/>
      <c r="R335" s="28"/>
      <c r="S335" s="23"/>
      <c r="T335" s="23"/>
      <c r="U335" s="23"/>
      <c r="V335" s="23"/>
      <c r="W335" s="23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  <c r="P336" s="28"/>
      <c r="Q336" s="28"/>
      <c r="R336" s="28"/>
      <c r="S336" s="23"/>
      <c r="T336" s="23"/>
      <c r="U336" s="23"/>
      <c r="V336" s="23"/>
      <c r="W336" s="23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8"/>
      <c r="L337" s="28"/>
      <c r="M337" s="28"/>
      <c r="N337" s="28"/>
      <c r="O337" s="28"/>
      <c r="P337" s="28"/>
      <c r="Q337" s="28"/>
      <c r="R337" s="28"/>
      <c r="S337" s="23"/>
      <c r="T337" s="23"/>
      <c r="U337" s="23"/>
      <c r="V337" s="23"/>
      <c r="W337" s="23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8"/>
      <c r="L338" s="28"/>
      <c r="M338" s="28"/>
      <c r="N338" s="28"/>
      <c r="O338" s="28"/>
      <c r="P338" s="28"/>
      <c r="Q338" s="28"/>
      <c r="R338" s="28"/>
      <c r="S338" s="23"/>
      <c r="T338" s="23"/>
      <c r="U338" s="23"/>
      <c r="V338" s="23"/>
      <c r="W338" s="23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8"/>
      <c r="L339" s="28"/>
      <c r="M339" s="28"/>
      <c r="N339" s="28"/>
      <c r="O339" s="28"/>
      <c r="P339" s="28"/>
      <c r="Q339" s="28"/>
      <c r="R339" s="28"/>
      <c r="S339" s="23"/>
      <c r="T339" s="23"/>
      <c r="U339" s="23"/>
      <c r="V339" s="23"/>
      <c r="W339" s="23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8"/>
      <c r="L340" s="28"/>
      <c r="M340" s="28"/>
      <c r="N340" s="28"/>
      <c r="O340" s="28"/>
      <c r="P340" s="28"/>
      <c r="Q340" s="28"/>
      <c r="R340" s="28"/>
      <c r="S340" s="23"/>
      <c r="T340" s="23"/>
      <c r="U340" s="23"/>
      <c r="V340" s="23"/>
      <c r="W340" s="23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8"/>
      <c r="L341" s="28"/>
      <c r="M341" s="28"/>
      <c r="N341" s="28"/>
      <c r="O341" s="28"/>
      <c r="P341" s="28"/>
      <c r="Q341" s="28"/>
      <c r="R341" s="28"/>
      <c r="S341" s="23"/>
      <c r="T341" s="23"/>
      <c r="U341" s="23"/>
      <c r="V341" s="23"/>
      <c r="W341" s="23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8"/>
      <c r="L342" s="28"/>
      <c r="M342" s="28"/>
      <c r="N342" s="28"/>
      <c r="O342" s="28"/>
      <c r="P342" s="28"/>
      <c r="Q342" s="28"/>
      <c r="R342" s="28"/>
      <c r="S342" s="23"/>
      <c r="T342" s="23"/>
      <c r="U342" s="23"/>
      <c r="V342" s="23"/>
      <c r="W342" s="23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8"/>
      <c r="L343" s="28"/>
      <c r="M343" s="28"/>
      <c r="N343" s="28"/>
      <c r="O343" s="28"/>
      <c r="P343" s="28"/>
      <c r="Q343" s="28"/>
      <c r="R343" s="28"/>
      <c r="S343" s="23"/>
      <c r="T343" s="23"/>
      <c r="U343" s="23"/>
      <c r="V343" s="23"/>
      <c r="W343" s="23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8"/>
      <c r="L344" s="28"/>
      <c r="M344" s="28"/>
      <c r="N344" s="28"/>
      <c r="O344" s="28"/>
      <c r="P344" s="28"/>
      <c r="Q344" s="28"/>
      <c r="R344" s="28"/>
      <c r="S344" s="23"/>
      <c r="T344" s="23"/>
      <c r="U344" s="23"/>
      <c r="V344" s="23"/>
      <c r="W344" s="23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8"/>
      <c r="L345" s="28"/>
      <c r="M345" s="28"/>
      <c r="N345" s="28"/>
      <c r="O345" s="28"/>
      <c r="P345" s="28"/>
      <c r="Q345" s="28"/>
      <c r="R345" s="28"/>
      <c r="S345" s="23"/>
      <c r="T345" s="23"/>
      <c r="U345" s="23"/>
      <c r="V345" s="23"/>
      <c r="W345" s="23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8"/>
      <c r="L346" s="28"/>
      <c r="M346" s="28"/>
      <c r="N346" s="28"/>
      <c r="O346" s="28"/>
      <c r="P346" s="28"/>
      <c r="Q346" s="28"/>
      <c r="R346" s="28"/>
      <c r="S346" s="23"/>
      <c r="T346" s="23"/>
      <c r="U346" s="23"/>
      <c r="V346" s="23"/>
      <c r="W346" s="23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8"/>
      <c r="L347" s="28"/>
      <c r="M347" s="28"/>
      <c r="N347" s="28"/>
      <c r="O347" s="28"/>
      <c r="P347" s="28"/>
      <c r="Q347" s="28"/>
      <c r="R347" s="28"/>
      <c r="S347" s="23"/>
      <c r="T347" s="23"/>
      <c r="U347" s="23"/>
      <c r="V347" s="23"/>
      <c r="W347" s="23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8"/>
      <c r="L348" s="28"/>
      <c r="M348" s="28"/>
      <c r="N348" s="28"/>
      <c r="O348" s="28"/>
      <c r="P348" s="28"/>
      <c r="Q348" s="28"/>
      <c r="R348" s="28"/>
      <c r="S348" s="23"/>
      <c r="T348" s="23"/>
      <c r="U348" s="23"/>
      <c r="V348" s="23"/>
      <c r="W348" s="23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8"/>
      <c r="L349" s="28"/>
      <c r="M349" s="28"/>
      <c r="N349" s="28"/>
      <c r="O349" s="28"/>
      <c r="P349" s="28"/>
      <c r="Q349" s="28"/>
      <c r="R349" s="28"/>
      <c r="S349" s="23"/>
      <c r="T349" s="23"/>
      <c r="U349" s="23"/>
      <c r="V349" s="23"/>
      <c r="W349" s="23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8"/>
      <c r="L350" s="28"/>
      <c r="M350" s="28"/>
      <c r="N350" s="28"/>
      <c r="O350" s="28"/>
      <c r="P350" s="28"/>
      <c r="Q350" s="28"/>
      <c r="R350" s="28"/>
      <c r="S350" s="23"/>
      <c r="T350" s="23"/>
      <c r="U350" s="23"/>
      <c r="V350" s="23"/>
      <c r="W350" s="23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8"/>
      <c r="L351" s="28"/>
      <c r="M351" s="28"/>
      <c r="N351" s="28"/>
      <c r="O351" s="28"/>
      <c r="P351" s="28"/>
      <c r="Q351" s="28"/>
      <c r="R351" s="28"/>
      <c r="S351" s="23"/>
      <c r="T351" s="23"/>
      <c r="U351" s="23"/>
      <c r="V351" s="23"/>
      <c r="W351" s="23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8"/>
      <c r="L352" s="28"/>
      <c r="M352" s="28"/>
      <c r="N352" s="28"/>
      <c r="O352" s="28"/>
      <c r="P352" s="28"/>
      <c r="Q352" s="28"/>
      <c r="R352" s="28"/>
      <c r="S352" s="23"/>
      <c r="T352" s="23"/>
      <c r="U352" s="23"/>
      <c r="V352" s="23"/>
      <c r="W352" s="23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8"/>
      <c r="L353" s="28"/>
      <c r="M353" s="28"/>
      <c r="N353" s="28"/>
      <c r="O353" s="28"/>
      <c r="P353" s="28"/>
      <c r="Q353" s="28"/>
      <c r="R353" s="28"/>
      <c r="S353" s="23"/>
      <c r="T353" s="23"/>
      <c r="U353" s="23"/>
      <c r="V353" s="23"/>
      <c r="W353" s="23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8"/>
      <c r="L354" s="28"/>
      <c r="M354" s="28"/>
      <c r="N354" s="28"/>
      <c r="O354" s="28"/>
      <c r="P354" s="28"/>
      <c r="Q354" s="28"/>
      <c r="R354" s="28"/>
      <c r="S354" s="23"/>
      <c r="T354" s="23"/>
      <c r="U354" s="23"/>
      <c r="V354" s="23"/>
      <c r="W354" s="23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8"/>
      <c r="L355" s="28"/>
      <c r="M355" s="28"/>
      <c r="N355" s="28"/>
      <c r="O355" s="28"/>
      <c r="P355" s="28"/>
      <c r="Q355" s="28"/>
      <c r="R355" s="28"/>
      <c r="S355" s="23"/>
      <c r="T355" s="23"/>
      <c r="U355" s="23"/>
      <c r="V355" s="23"/>
      <c r="W355" s="23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8"/>
      <c r="L356" s="28"/>
      <c r="M356" s="28"/>
      <c r="N356" s="28"/>
      <c r="O356" s="28"/>
      <c r="P356" s="28"/>
      <c r="Q356" s="28"/>
      <c r="R356" s="28"/>
      <c r="S356" s="23"/>
      <c r="T356" s="23"/>
      <c r="U356" s="23"/>
      <c r="V356" s="23"/>
      <c r="W356" s="23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8"/>
      <c r="L357" s="28"/>
      <c r="M357" s="28"/>
      <c r="N357" s="28"/>
      <c r="O357" s="28"/>
      <c r="P357" s="28"/>
      <c r="Q357" s="28"/>
      <c r="R357" s="28"/>
      <c r="S357" s="23"/>
      <c r="T357" s="23"/>
      <c r="U357" s="23"/>
      <c r="V357" s="23"/>
      <c r="W357" s="23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8"/>
      <c r="L358" s="28"/>
      <c r="M358" s="28"/>
      <c r="N358" s="28"/>
      <c r="O358" s="28"/>
      <c r="P358" s="28"/>
      <c r="Q358" s="28"/>
      <c r="R358" s="28"/>
      <c r="S358" s="23"/>
      <c r="T358" s="23"/>
      <c r="U358" s="23"/>
      <c r="V358" s="23"/>
      <c r="W358" s="23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8"/>
      <c r="L359" s="28"/>
      <c r="M359" s="28"/>
      <c r="N359" s="28"/>
      <c r="O359" s="28"/>
      <c r="P359" s="28"/>
      <c r="Q359" s="28"/>
      <c r="R359" s="28"/>
      <c r="S359" s="23"/>
      <c r="T359" s="23"/>
      <c r="U359" s="23"/>
      <c r="V359" s="23"/>
      <c r="W359" s="23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8"/>
      <c r="L360" s="28"/>
      <c r="M360" s="28"/>
      <c r="N360" s="28"/>
      <c r="O360" s="28"/>
      <c r="P360" s="28"/>
      <c r="Q360" s="28"/>
      <c r="R360" s="28"/>
      <c r="S360" s="23"/>
      <c r="T360" s="23"/>
      <c r="U360" s="23"/>
      <c r="V360" s="23"/>
      <c r="W360" s="23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8"/>
      <c r="L361" s="28"/>
      <c r="M361" s="28"/>
      <c r="N361" s="28"/>
      <c r="O361" s="28"/>
      <c r="P361" s="28"/>
      <c r="Q361" s="28"/>
      <c r="R361" s="28"/>
      <c r="S361" s="23"/>
      <c r="T361" s="23"/>
      <c r="U361" s="23"/>
      <c r="V361" s="23"/>
      <c r="W361" s="23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8"/>
      <c r="L362" s="28"/>
      <c r="M362" s="28"/>
      <c r="N362" s="28"/>
      <c r="O362" s="28"/>
      <c r="P362" s="28"/>
      <c r="Q362" s="28"/>
      <c r="R362" s="28"/>
      <c r="S362" s="23"/>
      <c r="T362" s="23"/>
      <c r="U362" s="23"/>
      <c r="V362" s="23"/>
      <c r="W362" s="23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8"/>
      <c r="L363" s="28"/>
      <c r="M363" s="28"/>
      <c r="N363" s="28"/>
      <c r="O363" s="28"/>
      <c r="P363" s="28"/>
      <c r="Q363" s="28"/>
      <c r="R363" s="28"/>
      <c r="S363" s="23"/>
      <c r="T363" s="23"/>
      <c r="U363" s="23"/>
      <c r="V363" s="23"/>
      <c r="W363" s="23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8"/>
      <c r="L364" s="28"/>
      <c r="M364" s="28"/>
      <c r="N364" s="28"/>
      <c r="O364" s="28"/>
      <c r="P364" s="28"/>
      <c r="Q364" s="28"/>
      <c r="R364" s="28"/>
      <c r="S364" s="23"/>
      <c r="T364" s="23"/>
      <c r="U364" s="23"/>
      <c r="V364" s="23"/>
      <c r="W364" s="23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8"/>
      <c r="L365" s="28"/>
      <c r="M365" s="28"/>
      <c r="N365" s="28"/>
      <c r="O365" s="28"/>
      <c r="P365" s="28"/>
      <c r="Q365" s="28"/>
      <c r="R365" s="28"/>
      <c r="S365" s="23"/>
      <c r="T365" s="23"/>
      <c r="U365" s="23"/>
      <c r="V365" s="23"/>
      <c r="W365" s="23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8"/>
      <c r="L366" s="28"/>
      <c r="M366" s="28"/>
      <c r="N366" s="28"/>
      <c r="O366" s="28"/>
      <c r="P366" s="28"/>
      <c r="Q366" s="28"/>
      <c r="R366" s="28"/>
      <c r="S366" s="23"/>
      <c r="T366" s="23"/>
      <c r="U366" s="23"/>
      <c r="V366" s="23"/>
      <c r="W366" s="23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8"/>
      <c r="L367" s="28"/>
      <c r="M367" s="28"/>
      <c r="N367" s="28"/>
      <c r="O367" s="28"/>
      <c r="P367" s="28"/>
      <c r="Q367" s="28"/>
      <c r="R367" s="28"/>
      <c r="S367" s="23"/>
      <c r="T367" s="23"/>
      <c r="U367" s="23"/>
      <c r="V367" s="23"/>
      <c r="W367" s="23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8"/>
      <c r="L368" s="28"/>
      <c r="M368" s="28"/>
      <c r="N368" s="28"/>
      <c r="O368" s="28"/>
      <c r="P368" s="28"/>
      <c r="Q368" s="28"/>
      <c r="R368" s="28"/>
      <c r="S368" s="23"/>
      <c r="T368" s="23"/>
      <c r="U368" s="23"/>
      <c r="V368" s="23"/>
      <c r="W368" s="23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8"/>
      <c r="L369" s="28"/>
      <c r="M369" s="28"/>
      <c r="N369" s="28"/>
      <c r="O369" s="28"/>
      <c r="P369" s="28"/>
      <c r="Q369" s="28"/>
      <c r="R369" s="28"/>
      <c r="S369" s="23"/>
      <c r="T369" s="23"/>
      <c r="U369" s="23"/>
      <c r="V369" s="23"/>
      <c r="W369" s="23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8"/>
      <c r="L370" s="28"/>
      <c r="M370" s="28"/>
      <c r="N370" s="28"/>
      <c r="O370" s="28"/>
      <c r="P370" s="28"/>
      <c r="Q370" s="28"/>
      <c r="R370" s="28"/>
      <c r="S370" s="23"/>
      <c r="T370" s="23"/>
      <c r="U370" s="23"/>
      <c r="V370" s="23"/>
      <c r="W370" s="23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8"/>
      <c r="L371" s="28"/>
      <c r="M371" s="28"/>
      <c r="N371" s="28"/>
      <c r="O371" s="28"/>
      <c r="P371" s="28"/>
      <c r="Q371" s="28"/>
      <c r="R371" s="28"/>
      <c r="S371" s="23"/>
      <c r="T371" s="23"/>
      <c r="U371" s="23"/>
      <c r="V371" s="23"/>
      <c r="W371" s="23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8"/>
      <c r="L372" s="28"/>
      <c r="M372" s="28"/>
      <c r="N372" s="28"/>
      <c r="O372" s="28"/>
      <c r="P372" s="28"/>
      <c r="Q372" s="28"/>
      <c r="R372" s="28"/>
      <c r="S372" s="23"/>
      <c r="T372" s="23"/>
      <c r="U372" s="23"/>
      <c r="V372" s="23"/>
      <c r="W372" s="23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8"/>
      <c r="L373" s="28"/>
      <c r="M373" s="28"/>
      <c r="N373" s="28"/>
      <c r="O373" s="28"/>
      <c r="P373" s="28"/>
      <c r="Q373" s="28"/>
      <c r="R373" s="28"/>
      <c r="S373" s="23"/>
      <c r="T373" s="23"/>
      <c r="U373" s="23"/>
      <c r="V373" s="23"/>
      <c r="W373" s="23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8"/>
      <c r="L374" s="28"/>
      <c r="M374" s="28"/>
      <c r="N374" s="28"/>
      <c r="O374" s="28"/>
      <c r="P374" s="28"/>
      <c r="Q374" s="28"/>
      <c r="R374" s="28"/>
      <c r="S374" s="23"/>
      <c r="T374" s="23"/>
      <c r="U374" s="23"/>
      <c r="V374" s="23"/>
      <c r="W374" s="23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8"/>
      <c r="L375" s="28"/>
      <c r="M375" s="28"/>
      <c r="N375" s="28"/>
      <c r="O375" s="28"/>
      <c r="P375" s="28"/>
      <c r="Q375" s="28"/>
      <c r="R375" s="28"/>
      <c r="S375" s="23"/>
      <c r="T375" s="23"/>
      <c r="U375" s="23"/>
      <c r="V375" s="23"/>
      <c r="W375" s="23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8"/>
      <c r="L376" s="28"/>
      <c r="M376" s="28"/>
      <c r="N376" s="28"/>
      <c r="O376" s="28"/>
      <c r="P376" s="28"/>
      <c r="Q376" s="28"/>
      <c r="R376" s="28"/>
      <c r="S376" s="23"/>
      <c r="T376" s="23"/>
      <c r="U376" s="23"/>
      <c r="V376" s="23"/>
      <c r="W376" s="23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8"/>
      <c r="L377" s="28"/>
      <c r="M377" s="28"/>
      <c r="N377" s="28"/>
      <c r="O377" s="28"/>
      <c r="P377" s="28"/>
      <c r="Q377" s="28"/>
      <c r="R377" s="28"/>
      <c r="S377" s="23"/>
      <c r="T377" s="23"/>
      <c r="U377" s="23"/>
      <c r="V377" s="23"/>
      <c r="W377" s="23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8"/>
      <c r="L378" s="28"/>
      <c r="M378" s="28"/>
      <c r="N378" s="28"/>
      <c r="O378" s="28"/>
      <c r="P378" s="28"/>
      <c r="Q378" s="28"/>
      <c r="R378" s="28"/>
      <c r="S378" s="23"/>
      <c r="T378" s="23"/>
      <c r="U378" s="23"/>
      <c r="V378" s="23"/>
      <c r="W378" s="23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3"/>
      <c r="T379" s="23"/>
      <c r="U379" s="23"/>
      <c r="V379" s="23"/>
      <c r="W379" s="23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3"/>
      <c r="T380" s="23"/>
      <c r="U380" s="23"/>
      <c r="V380" s="23"/>
      <c r="W380" s="23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3"/>
      <c r="T381" s="23"/>
      <c r="U381" s="23"/>
      <c r="V381" s="23"/>
      <c r="W381" s="23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3"/>
      <c r="T382" s="23"/>
      <c r="U382" s="23"/>
      <c r="V382" s="23"/>
      <c r="W382" s="23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3"/>
      <c r="T383" s="23"/>
      <c r="U383" s="23"/>
      <c r="V383" s="23"/>
      <c r="W383" s="23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3"/>
      <c r="T384" s="23"/>
      <c r="U384" s="23"/>
      <c r="V384" s="23"/>
      <c r="W384" s="23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3"/>
      <c r="T385" s="23"/>
      <c r="U385" s="23"/>
      <c r="V385" s="23"/>
      <c r="W385" s="23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3"/>
      <c r="T386" s="23"/>
      <c r="U386" s="23"/>
      <c r="V386" s="23"/>
      <c r="W386" s="23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3"/>
      <c r="T387" s="23"/>
      <c r="U387" s="23"/>
      <c r="V387" s="23"/>
      <c r="W387" s="23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3"/>
      <c r="T388" s="23"/>
      <c r="U388" s="23"/>
      <c r="V388" s="23"/>
      <c r="W388" s="23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3"/>
      <c r="T389" s="23"/>
      <c r="U389" s="23"/>
      <c r="V389" s="23"/>
      <c r="W389" s="23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3"/>
      <c r="T390" s="23"/>
      <c r="U390" s="23"/>
      <c r="V390" s="23"/>
      <c r="W390" s="23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3"/>
      <c r="T391" s="23"/>
      <c r="U391" s="23"/>
      <c r="V391" s="23"/>
      <c r="W391" s="23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3"/>
      <c r="T392" s="23"/>
      <c r="U392" s="23"/>
      <c r="V392" s="23"/>
      <c r="W392" s="23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  <c r="S393" s="23"/>
      <c r="T393" s="23"/>
      <c r="U393" s="23"/>
      <c r="V393" s="23"/>
      <c r="W393" s="23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  <c r="S394" s="23"/>
      <c r="T394" s="23"/>
      <c r="U394" s="23"/>
      <c r="V394" s="23"/>
      <c r="W394" s="23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  <c r="S395" s="23"/>
      <c r="T395" s="23"/>
      <c r="U395" s="23"/>
      <c r="V395" s="23"/>
      <c r="W395" s="23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  <c r="S396" s="23"/>
      <c r="T396" s="23"/>
      <c r="U396" s="23"/>
      <c r="V396" s="23"/>
      <c r="W396" s="23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  <c r="S397" s="23"/>
      <c r="T397" s="23"/>
      <c r="U397" s="23"/>
      <c r="V397" s="23"/>
      <c r="W397" s="23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  <c r="S398" s="23"/>
      <c r="T398" s="23"/>
      <c r="U398" s="23"/>
      <c r="V398" s="23"/>
      <c r="W398" s="23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  <c r="S399" s="23"/>
      <c r="T399" s="23"/>
      <c r="U399" s="23"/>
      <c r="V399" s="23"/>
      <c r="W399" s="23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  <c r="S400" s="23"/>
      <c r="T400" s="23"/>
      <c r="U400" s="23"/>
      <c r="V400" s="23"/>
      <c r="W400" s="23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  <c r="S401" s="23"/>
      <c r="T401" s="23"/>
      <c r="U401" s="23"/>
      <c r="V401" s="23"/>
      <c r="W401" s="23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  <c r="S402" s="23"/>
      <c r="T402" s="23"/>
      <c r="U402" s="23"/>
      <c r="V402" s="23"/>
      <c r="W402" s="23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  <c r="S403" s="23"/>
      <c r="T403" s="23"/>
      <c r="U403" s="23"/>
      <c r="V403" s="23"/>
      <c r="W403" s="23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  <c r="S404" s="23"/>
      <c r="T404" s="23"/>
      <c r="U404" s="23"/>
      <c r="V404" s="23"/>
      <c r="W404" s="23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  <c r="S405" s="23"/>
      <c r="T405" s="23"/>
      <c r="U405" s="23"/>
      <c r="V405" s="23"/>
      <c r="W405" s="23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  <c r="S406" s="23"/>
      <c r="T406" s="23"/>
      <c r="U406" s="23"/>
      <c r="V406" s="23"/>
      <c r="W406" s="23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  <c r="S407" s="23"/>
      <c r="T407" s="23"/>
      <c r="U407" s="23"/>
      <c r="V407" s="23"/>
      <c r="W407" s="23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  <c r="S408" s="23"/>
      <c r="T408" s="23"/>
      <c r="U408" s="23"/>
      <c r="V408" s="23"/>
      <c r="W408" s="23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  <c r="S409" s="23"/>
      <c r="T409" s="23"/>
      <c r="U409" s="23"/>
      <c r="V409" s="23"/>
      <c r="W409" s="23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  <c r="S410" s="23"/>
      <c r="T410" s="23"/>
      <c r="U410" s="23"/>
      <c r="V410" s="23"/>
      <c r="W410" s="23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  <c r="S411" s="23"/>
      <c r="T411" s="23"/>
      <c r="U411" s="23"/>
      <c r="V411" s="23"/>
      <c r="W411" s="23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  <c r="S412" s="23"/>
      <c r="T412" s="23"/>
      <c r="U412" s="23"/>
      <c r="V412" s="23"/>
      <c r="W412" s="23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  <c r="S413" s="23"/>
      <c r="T413" s="23"/>
      <c r="U413" s="23"/>
      <c r="V413" s="23"/>
      <c r="W413" s="23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  <c r="S414" s="23"/>
      <c r="T414" s="23"/>
      <c r="U414" s="23"/>
      <c r="V414" s="23"/>
      <c r="W414" s="23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  <c r="S415" s="23"/>
      <c r="T415" s="23"/>
      <c r="U415" s="23"/>
      <c r="V415" s="23"/>
      <c r="W415" s="23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  <c r="S416" s="23"/>
      <c r="T416" s="23"/>
      <c r="U416" s="23"/>
      <c r="V416" s="23"/>
      <c r="W416" s="23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  <c r="S417" s="23"/>
      <c r="T417" s="23"/>
      <c r="U417" s="23"/>
      <c r="V417" s="23"/>
      <c r="W417" s="23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  <c r="S418" s="23"/>
      <c r="T418" s="23"/>
      <c r="U418" s="23"/>
      <c r="V418" s="23"/>
      <c r="W418" s="23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  <c r="S419" s="23"/>
      <c r="T419" s="23"/>
      <c r="U419" s="23"/>
      <c r="V419" s="23"/>
      <c r="W419" s="23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  <c r="S420" s="23"/>
      <c r="T420" s="23"/>
      <c r="U420" s="23"/>
      <c r="V420" s="23"/>
      <c r="W420" s="23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  <c r="S421" s="23"/>
      <c r="T421" s="23"/>
      <c r="U421" s="23"/>
      <c r="V421" s="23"/>
      <c r="W421" s="23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  <c r="S422" s="23"/>
      <c r="T422" s="23"/>
      <c r="U422" s="23"/>
      <c r="V422" s="23"/>
      <c r="W422" s="23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  <c r="S423" s="23"/>
      <c r="T423" s="23"/>
      <c r="U423" s="23"/>
      <c r="V423" s="23"/>
      <c r="W423" s="23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  <c r="S424" s="23"/>
      <c r="T424" s="23"/>
      <c r="U424" s="23"/>
      <c r="V424" s="23"/>
      <c r="W424" s="23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  <c r="S425" s="23"/>
      <c r="T425" s="23"/>
      <c r="U425" s="23"/>
      <c r="V425" s="23"/>
      <c r="W425" s="23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  <c r="S426" s="23"/>
      <c r="T426" s="23"/>
      <c r="U426" s="23"/>
      <c r="V426" s="23"/>
      <c r="W426" s="23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  <c r="S427" s="23"/>
      <c r="T427" s="23"/>
      <c r="U427" s="23"/>
      <c r="V427" s="23"/>
      <c r="W427" s="23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  <c r="S428" s="23"/>
      <c r="T428" s="23"/>
      <c r="U428" s="23"/>
      <c r="V428" s="23"/>
      <c r="W428" s="23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  <c r="S429" s="23"/>
      <c r="T429" s="23"/>
      <c r="U429" s="23"/>
      <c r="V429" s="23"/>
      <c r="W429" s="23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  <c r="S430" s="23"/>
      <c r="T430" s="23"/>
      <c r="U430" s="23"/>
      <c r="V430" s="23"/>
      <c r="W430" s="23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  <c r="S431" s="23"/>
      <c r="T431" s="23"/>
      <c r="U431" s="23"/>
      <c r="V431" s="23"/>
      <c r="W431" s="23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  <c r="S432" s="23"/>
      <c r="T432" s="23"/>
      <c r="U432" s="23"/>
      <c r="V432" s="23"/>
      <c r="W432" s="23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  <c r="S433" s="23"/>
      <c r="T433" s="23"/>
      <c r="U433" s="23"/>
      <c r="V433" s="23"/>
      <c r="W433" s="23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  <c r="S434" s="23"/>
      <c r="T434" s="23"/>
      <c r="U434" s="23"/>
      <c r="V434" s="23"/>
      <c r="W434" s="23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  <c r="S435" s="23"/>
      <c r="T435" s="23"/>
      <c r="U435" s="23"/>
      <c r="V435" s="23"/>
      <c r="W435" s="23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  <c r="S436" s="23"/>
      <c r="T436" s="23"/>
      <c r="U436" s="23"/>
      <c r="V436" s="23"/>
      <c r="W436" s="23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  <c r="S437" s="23"/>
      <c r="T437" s="23"/>
      <c r="U437" s="23"/>
      <c r="V437" s="23"/>
      <c r="W437" s="23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  <c r="S438" s="23"/>
      <c r="T438" s="23"/>
      <c r="U438" s="23"/>
      <c r="V438" s="23"/>
      <c r="W438" s="23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  <c r="S439" s="23"/>
      <c r="T439" s="23"/>
      <c r="U439" s="23"/>
      <c r="V439" s="23"/>
      <c r="W439" s="23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3"/>
      <c r="T440" s="23"/>
      <c r="U440" s="23"/>
      <c r="V440" s="23"/>
      <c r="W440" s="23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3"/>
      <c r="T441" s="23"/>
      <c r="U441" s="23"/>
      <c r="V441" s="23"/>
      <c r="W441" s="23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3"/>
      <c r="T442" s="23"/>
      <c r="U442" s="23"/>
      <c r="V442" s="23"/>
      <c r="W442" s="23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3"/>
      <c r="T443" s="23"/>
      <c r="U443" s="23"/>
      <c r="V443" s="23"/>
      <c r="W443" s="23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3"/>
      <c r="T444" s="23"/>
      <c r="U444" s="23"/>
      <c r="V444" s="23"/>
      <c r="W444" s="23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3"/>
      <c r="T445" s="23"/>
      <c r="U445" s="23"/>
      <c r="V445" s="23"/>
      <c r="W445" s="23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3"/>
      <c r="T446" s="23"/>
      <c r="U446" s="23"/>
      <c r="V446" s="23"/>
      <c r="W446" s="23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3"/>
      <c r="T447" s="23"/>
      <c r="U447" s="23"/>
      <c r="V447" s="23"/>
      <c r="W447" s="23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3"/>
      <c r="T448" s="23"/>
      <c r="U448" s="23"/>
      <c r="V448" s="23"/>
      <c r="W448" s="23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3"/>
      <c r="T449" s="23"/>
      <c r="U449" s="23"/>
      <c r="V449" s="23"/>
      <c r="W449" s="23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3"/>
      <c r="T450" s="23"/>
      <c r="U450" s="23"/>
      <c r="V450" s="23"/>
      <c r="W450" s="23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3"/>
      <c r="T451" s="23"/>
      <c r="U451" s="23"/>
      <c r="V451" s="23"/>
      <c r="W451" s="23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3"/>
      <c r="T452" s="23"/>
      <c r="U452" s="23"/>
      <c r="V452" s="23"/>
      <c r="W452" s="23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3"/>
      <c r="T453" s="23"/>
      <c r="U453" s="23"/>
      <c r="V453" s="23"/>
      <c r="W453" s="23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3"/>
      <c r="T454" s="23"/>
      <c r="U454" s="23"/>
      <c r="V454" s="23"/>
      <c r="W454" s="23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3"/>
      <c r="T455" s="23"/>
      <c r="U455" s="23"/>
      <c r="V455" s="23"/>
      <c r="W455" s="23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3"/>
      <c r="T456" s="23"/>
      <c r="U456" s="23"/>
      <c r="V456" s="23"/>
      <c r="W456" s="23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3"/>
      <c r="T457" s="23"/>
      <c r="U457" s="23"/>
      <c r="V457" s="23"/>
      <c r="W457" s="23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3"/>
      <c r="T458" s="23"/>
      <c r="U458" s="23"/>
      <c r="V458" s="23"/>
      <c r="W458" s="23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3"/>
      <c r="T459" s="23"/>
      <c r="U459" s="23"/>
      <c r="V459" s="23"/>
      <c r="W459" s="23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3"/>
      <c r="T460" s="23"/>
      <c r="U460" s="23"/>
      <c r="V460" s="23"/>
      <c r="W460" s="23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3"/>
      <c r="T461" s="23"/>
      <c r="U461" s="23"/>
      <c r="V461" s="23"/>
      <c r="W461" s="23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3"/>
      <c r="T462" s="23"/>
      <c r="U462" s="23"/>
      <c r="V462" s="23"/>
      <c r="W462" s="23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3"/>
      <c r="T463" s="23"/>
      <c r="U463" s="23"/>
      <c r="V463" s="23"/>
      <c r="W463" s="23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3"/>
      <c r="T464" s="23"/>
      <c r="U464" s="23"/>
      <c r="V464" s="23"/>
      <c r="W464" s="23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3"/>
      <c r="T465" s="23"/>
      <c r="U465" s="23"/>
      <c r="V465" s="23"/>
      <c r="W465" s="23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3"/>
      <c r="T466" s="23"/>
      <c r="U466" s="23"/>
      <c r="V466" s="23"/>
      <c r="W466" s="23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3"/>
      <c r="T467" s="23"/>
      <c r="U467" s="23"/>
      <c r="V467" s="23"/>
      <c r="W467" s="23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3"/>
      <c r="T468" s="23"/>
      <c r="U468" s="23"/>
      <c r="V468" s="23"/>
      <c r="W468" s="23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3"/>
      <c r="T469" s="23"/>
      <c r="U469" s="23"/>
      <c r="V469" s="23"/>
      <c r="W469" s="23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3"/>
      <c r="T470" s="23"/>
      <c r="U470" s="23"/>
      <c r="V470" s="23"/>
      <c r="W470" s="23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3"/>
      <c r="T471" s="23"/>
      <c r="U471" s="23"/>
      <c r="V471" s="23"/>
      <c r="W471" s="23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3"/>
      <c r="T472" s="23"/>
      <c r="U472" s="23"/>
      <c r="V472" s="23"/>
      <c r="W472" s="23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3"/>
      <c r="T473" s="23"/>
      <c r="U473" s="23"/>
      <c r="V473" s="23"/>
      <c r="W473" s="23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3"/>
      <c r="T474" s="23"/>
      <c r="U474" s="23"/>
      <c r="V474" s="23"/>
      <c r="W474" s="23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3"/>
      <c r="T475" s="23"/>
      <c r="U475" s="23"/>
      <c r="V475" s="23"/>
      <c r="W475" s="23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3"/>
      <c r="T476" s="23"/>
      <c r="U476" s="23"/>
      <c r="V476" s="23"/>
      <c r="W476" s="23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3"/>
      <c r="T477" s="23"/>
      <c r="U477" s="23"/>
      <c r="V477" s="23"/>
      <c r="W477" s="23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3"/>
      <c r="T478" s="23"/>
      <c r="U478" s="23"/>
      <c r="V478" s="23"/>
      <c r="W478" s="23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3"/>
      <c r="T479" s="23"/>
      <c r="U479" s="23"/>
      <c r="V479" s="23"/>
      <c r="W479" s="23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3"/>
      <c r="T480" s="23"/>
      <c r="U480" s="23"/>
      <c r="V480" s="23"/>
      <c r="W480" s="23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3"/>
      <c r="T481" s="23"/>
      <c r="U481" s="23"/>
      <c r="V481" s="23"/>
      <c r="W481" s="23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3"/>
      <c r="T482" s="23"/>
      <c r="U482" s="23"/>
      <c r="V482" s="23"/>
      <c r="W482" s="23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3"/>
      <c r="T483" s="23"/>
      <c r="U483" s="23"/>
      <c r="V483" s="23"/>
      <c r="W483" s="23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3"/>
      <c r="T484" s="23"/>
      <c r="U484" s="23"/>
      <c r="V484" s="23"/>
      <c r="W484" s="23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3"/>
      <c r="T485" s="23"/>
      <c r="U485" s="23"/>
      <c r="V485" s="23"/>
      <c r="W485" s="23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3"/>
      <c r="T486" s="23"/>
      <c r="U486" s="23"/>
      <c r="V486" s="23"/>
      <c r="W486" s="23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3"/>
      <c r="T487" s="23"/>
      <c r="U487" s="23"/>
      <c r="V487" s="23"/>
      <c r="W487" s="23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3"/>
      <c r="T488" s="23"/>
      <c r="U488" s="23"/>
      <c r="V488" s="23"/>
      <c r="W488" s="23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3"/>
      <c r="T489" s="23"/>
      <c r="U489" s="23"/>
      <c r="V489" s="23"/>
      <c r="W489" s="23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3"/>
      <c r="T490" s="23"/>
      <c r="U490" s="23"/>
      <c r="V490" s="23"/>
      <c r="W490" s="23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3"/>
      <c r="T491" s="23"/>
      <c r="U491" s="23"/>
      <c r="V491" s="23"/>
      <c r="W491" s="23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3"/>
      <c r="T492" s="23"/>
      <c r="U492" s="23"/>
      <c r="V492" s="23"/>
      <c r="W492" s="23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3"/>
      <c r="T493" s="23"/>
      <c r="U493" s="23"/>
      <c r="V493" s="23"/>
      <c r="W493" s="23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3"/>
      <c r="T494" s="23"/>
      <c r="U494" s="23"/>
      <c r="V494" s="23"/>
      <c r="W494" s="23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3"/>
      <c r="T495" s="23"/>
      <c r="U495" s="23"/>
      <c r="V495" s="23"/>
      <c r="W495" s="23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3"/>
      <c r="T496" s="23"/>
      <c r="U496" s="23"/>
      <c r="V496" s="23"/>
      <c r="W496" s="23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3"/>
      <c r="T497" s="23"/>
      <c r="U497" s="23"/>
      <c r="V497" s="23"/>
      <c r="W497" s="23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3"/>
      <c r="T498" s="23"/>
      <c r="U498" s="23"/>
      <c r="V498" s="23"/>
      <c r="W498" s="23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3"/>
      <c r="T499" s="23"/>
      <c r="U499" s="23"/>
      <c r="V499" s="23"/>
      <c r="W499" s="23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3"/>
      <c r="T500" s="23"/>
      <c r="U500" s="23"/>
      <c r="V500" s="23"/>
      <c r="W500" s="23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3"/>
      <c r="T501" s="23"/>
      <c r="U501" s="23"/>
      <c r="V501" s="23"/>
      <c r="W501" s="23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3"/>
      <c r="T502" s="23"/>
      <c r="U502" s="23"/>
      <c r="V502" s="23"/>
      <c r="W502" s="23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3"/>
      <c r="T503" s="23"/>
      <c r="U503" s="23"/>
      <c r="V503" s="23"/>
      <c r="W503" s="23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3"/>
      <c r="T504" s="23"/>
      <c r="U504" s="23"/>
      <c r="V504" s="23"/>
      <c r="W504" s="23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3"/>
      <c r="T505" s="23"/>
      <c r="U505" s="23"/>
      <c r="V505" s="23"/>
      <c r="W505" s="23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3"/>
      <c r="T506" s="23"/>
      <c r="U506" s="23"/>
      <c r="V506" s="23"/>
      <c r="W506" s="23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3"/>
      <c r="T507" s="23"/>
      <c r="U507" s="23"/>
      <c r="V507" s="23"/>
      <c r="W507" s="23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0" t="s">
        <v>313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2" t="s">
        <v>95</v>
      </c>
      <c r="L2" s="12" t="s">
        <v>96</v>
      </c>
      <c r="M2" s="12" t="s">
        <v>97</v>
      </c>
      <c r="N2" s="12" t="s">
        <v>98</v>
      </c>
      <c r="O2" s="12" t="s">
        <v>99</v>
      </c>
      <c r="P2" s="12" t="s">
        <v>100</v>
      </c>
      <c r="Q2" s="12" t="s">
        <v>101</v>
      </c>
      <c r="R2" s="12" t="s">
        <v>102</v>
      </c>
    </row>
    <row r="3" ht="20.25" spans="1:18">
      <c r="A3" s="5" t="s">
        <v>314</v>
      </c>
      <c r="B3" s="5" t="s">
        <v>315</v>
      </c>
      <c r="C3" s="5">
        <v>1170.693</v>
      </c>
      <c r="D3" s="5">
        <v>1322.963</v>
      </c>
      <c r="E3" s="5">
        <v>1</v>
      </c>
      <c r="F3" s="6">
        <v>0</v>
      </c>
      <c r="G3" s="6">
        <v>0</v>
      </c>
      <c r="H3" s="6">
        <v>1</v>
      </c>
      <c r="I3" s="6">
        <v>0.154</v>
      </c>
      <c r="J3" s="6">
        <v>11.646</v>
      </c>
      <c r="K3" s="13">
        <v>3</v>
      </c>
      <c r="L3" s="13">
        <v>2</v>
      </c>
      <c r="M3" s="13">
        <v>0</v>
      </c>
      <c r="N3" s="13">
        <v>-1</v>
      </c>
      <c r="O3" s="13">
        <v>0</v>
      </c>
      <c r="P3" s="13">
        <v>0.341</v>
      </c>
      <c r="Q3" s="13">
        <v>0</v>
      </c>
      <c r="R3" s="13">
        <v>0</v>
      </c>
    </row>
    <row r="4" ht="20.25" spans="1:18">
      <c r="A4" s="7" t="s">
        <v>316</v>
      </c>
      <c r="B4" s="7" t="s">
        <v>317</v>
      </c>
      <c r="C4" s="7">
        <v>7669.311</v>
      </c>
      <c r="D4" s="7">
        <v>8870.726</v>
      </c>
      <c r="E4" s="7">
        <v>0</v>
      </c>
      <c r="F4" s="7">
        <v>0</v>
      </c>
      <c r="G4" s="7">
        <v>0</v>
      </c>
      <c r="H4" s="7">
        <v>1</v>
      </c>
      <c r="I4" s="6">
        <v>3.211</v>
      </c>
      <c r="J4" s="6">
        <v>16.32</v>
      </c>
      <c r="K4" s="13">
        <v>4</v>
      </c>
      <c r="L4" s="13">
        <v>1</v>
      </c>
      <c r="M4" s="13">
        <v>-1</v>
      </c>
      <c r="N4" s="13">
        <v>1</v>
      </c>
      <c r="O4" s="13">
        <v>0</v>
      </c>
      <c r="P4" s="13">
        <v>-11.404</v>
      </c>
      <c r="Q4" s="13">
        <v>0</v>
      </c>
      <c r="R4" s="13">
        <v>0</v>
      </c>
    </row>
    <row r="5" ht="20.25" spans="1:18">
      <c r="A5" s="7" t="s">
        <v>318</v>
      </c>
      <c r="B5" s="7" t="s">
        <v>319</v>
      </c>
      <c r="C5" s="7">
        <v>674.9</v>
      </c>
      <c r="D5" s="7">
        <v>762.828</v>
      </c>
      <c r="E5" s="7">
        <v>0</v>
      </c>
      <c r="F5" s="7">
        <v>0</v>
      </c>
      <c r="G5" s="7">
        <v>0</v>
      </c>
      <c r="H5" s="7">
        <v>1</v>
      </c>
      <c r="I5" s="6">
        <v>2.638</v>
      </c>
      <c r="J5" s="6">
        <v>13.861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0.527</v>
      </c>
      <c r="Q5" s="13">
        <v>0</v>
      </c>
      <c r="R5" s="13">
        <v>0</v>
      </c>
    </row>
    <row r="6" ht="20.25" spans="1:18">
      <c r="A6" s="7" t="s">
        <v>320</v>
      </c>
      <c r="B6" s="7" t="s">
        <v>321</v>
      </c>
      <c r="C6" s="7">
        <v>12516.104</v>
      </c>
      <c r="D6" s="7">
        <v>13946.069</v>
      </c>
      <c r="E6" s="7">
        <v>0</v>
      </c>
      <c r="F6" s="7">
        <v>0</v>
      </c>
      <c r="G6" s="7">
        <v>0</v>
      </c>
      <c r="H6" s="7">
        <v>1</v>
      </c>
      <c r="I6" s="6">
        <v>1.546</v>
      </c>
      <c r="J6" s="6">
        <v>11.641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17.795</v>
      </c>
      <c r="Q6" s="13">
        <v>0</v>
      </c>
      <c r="R6" s="13">
        <v>0</v>
      </c>
    </row>
    <row r="7" ht="20.25" spans="1:18">
      <c r="A7" s="7" t="s">
        <v>322</v>
      </c>
      <c r="B7" s="7" t="s">
        <v>323</v>
      </c>
      <c r="C7" s="7">
        <v>18385.648</v>
      </c>
      <c r="D7" s="7">
        <v>20013.373</v>
      </c>
      <c r="E7" s="7">
        <v>0</v>
      </c>
      <c r="F7" s="7">
        <v>0</v>
      </c>
      <c r="G7" s="7">
        <v>0</v>
      </c>
      <c r="H7" s="7">
        <v>1</v>
      </c>
      <c r="I7" s="6">
        <v>1.702</v>
      </c>
      <c r="J7" s="6">
        <v>9.697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19.971</v>
      </c>
      <c r="Q7" s="13">
        <v>0</v>
      </c>
      <c r="R7" s="13">
        <v>0</v>
      </c>
    </row>
    <row r="8" ht="20.25" spans="1:18">
      <c r="A8" s="7" t="s">
        <v>324</v>
      </c>
      <c r="B8" s="7" t="s">
        <v>325</v>
      </c>
      <c r="C8" s="7">
        <v>4899.813</v>
      </c>
      <c r="D8" s="7">
        <v>5806.233</v>
      </c>
      <c r="E8" s="7">
        <v>0</v>
      </c>
      <c r="F8" s="7">
        <v>0</v>
      </c>
      <c r="G8" s="7">
        <v>0</v>
      </c>
      <c r="H8" s="7">
        <v>1</v>
      </c>
      <c r="I8" s="6">
        <v>1.509</v>
      </c>
      <c r="J8" s="6">
        <v>16.885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-5.447</v>
      </c>
      <c r="Q8" s="13">
        <v>0</v>
      </c>
      <c r="R8" s="13">
        <v>0</v>
      </c>
    </row>
    <row r="9" ht="20.25" spans="1:18">
      <c r="A9" s="7" t="s">
        <v>326</v>
      </c>
      <c r="B9" s="7" t="s">
        <v>327</v>
      </c>
      <c r="C9" s="7">
        <v>3436.003</v>
      </c>
      <c r="D9" s="7">
        <v>3929.337</v>
      </c>
      <c r="E9" s="7">
        <v>0</v>
      </c>
      <c r="F9" s="7">
        <v>0</v>
      </c>
      <c r="G9" s="7">
        <v>0</v>
      </c>
      <c r="H9" s="7">
        <v>1</v>
      </c>
      <c r="I9" s="6">
        <v>1.049</v>
      </c>
      <c r="J9" s="6">
        <v>13.473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-4.866</v>
      </c>
      <c r="Q9" s="13">
        <v>0</v>
      </c>
      <c r="R9" s="13">
        <v>0</v>
      </c>
    </row>
    <row r="10" ht="20.25" spans="1:18">
      <c r="A10" s="7" t="s">
        <v>328</v>
      </c>
      <c r="B10" s="7" t="s">
        <v>329</v>
      </c>
      <c r="C10" s="7">
        <v>2405.283</v>
      </c>
      <c r="D10" s="7">
        <v>2724.681</v>
      </c>
      <c r="E10" s="7">
        <v>0</v>
      </c>
      <c r="F10" s="7">
        <v>0</v>
      </c>
      <c r="G10" s="7">
        <v>0</v>
      </c>
      <c r="H10" s="7">
        <v>1</v>
      </c>
      <c r="I10" s="6">
        <v>0.209</v>
      </c>
      <c r="J10" s="6">
        <v>11.907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-3.689</v>
      </c>
      <c r="Q10" s="13">
        <v>0</v>
      </c>
      <c r="R10" s="13">
        <v>-1</v>
      </c>
    </row>
    <row r="11" ht="20.25" spans="1:18">
      <c r="A11" s="7" t="s">
        <v>330</v>
      </c>
      <c r="B11" s="7" t="s">
        <v>331</v>
      </c>
      <c r="C11" s="7">
        <v>4965.818</v>
      </c>
      <c r="D11" s="7">
        <v>6139.552</v>
      </c>
      <c r="E11" s="7">
        <v>0</v>
      </c>
      <c r="F11" s="7">
        <v>0</v>
      </c>
      <c r="G11" s="7">
        <v>0</v>
      </c>
      <c r="H11" s="7">
        <v>1</v>
      </c>
      <c r="I11" s="6">
        <v>2.516</v>
      </c>
      <c r="J11" s="6">
        <v>21.152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-5.882</v>
      </c>
      <c r="Q11" s="13">
        <v>0</v>
      </c>
      <c r="R11" s="13">
        <v>0</v>
      </c>
    </row>
    <row r="12" ht="20.25" spans="1:18">
      <c r="A12" s="7" t="s">
        <v>332</v>
      </c>
      <c r="B12" s="7" t="s">
        <v>333</v>
      </c>
      <c r="C12" s="7">
        <v>32238.129</v>
      </c>
      <c r="D12" s="7">
        <v>42056.32</v>
      </c>
      <c r="E12" s="7">
        <v>0</v>
      </c>
      <c r="F12" s="7">
        <v>0</v>
      </c>
      <c r="G12" s="7">
        <v>0</v>
      </c>
      <c r="H12" s="7">
        <v>1</v>
      </c>
      <c r="I12" s="9">
        <v>2.069</v>
      </c>
      <c r="J12" s="9">
        <v>24.932</v>
      </c>
      <c r="K12" s="13">
        <v>3</v>
      </c>
      <c r="L12" s="13">
        <v>0</v>
      </c>
      <c r="M12" s="13">
        <v>-1</v>
      </c>
      <c r="N12" s="13">
        <v>1</v>
      </c>
      <c r="O12" s="13">
        <v>0</v>
      </c>
      <c r="P12" s="13">
        <v>-1.212</v>
      </c>
      <c r="Q12" s="13">
        <v>0</v>
      </c>
      <c r="R12" s="13">
        <v>0</v>
      </c>
    </row>
    <row r="13" ht="20.25" spans="1:18">
      <c r="A13" s="8" t="s">
        <v>334</v>
      </c>
      <c r="B13" s="8" t="s">
        <v>335</v>
      </c>
      <c r="C13" s="8">
        <v>203.909</v>
      </c>
      <c r="D13" s="8">
        <v>421.864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0</v>
      </c>
      <c r="M13" s="13">
        <v>1</v>
      </c>
      <c r="N13" s="13">
        <v>-1</v>
      </c>
      <c r="O13" s="13">
        <v>0</v>
      </c>
      <c r="P13" s="13">
        <v>-0.341</v>
      </c>
      <c r="Q13" s="13">
        <v>0</v>
      </c>
      <c r="R13" s="13">
        <v>0</v>
      </c>
    </row>
    <row r="14" ht="20.25" spans="1:18">
      <c r="A14" s="8" t="s">
        <v>336</v>
      </c>
      <c r="B14" s="8" t="s">
        <v>337</v>
      </c>
      <c r="C14" s="8">
        <v>2309.779</v>
      </c>
      <c r="D14" s="8">
        <v>2422.69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1</v>
      </c>
      <c r="N14" s="13">
        <v>-1</v>
      </c>
      <c r="O14" s="13">
        <v>0</v>
      </c>
      <c r="P14" s="13">
        <v>-0.007</v>
      </c>
      <c r="Q14" s="13">
        <v>0</v>
      </c>
      <c r="R14" s="13">
        <v>0</v>
      </c>
    </row>
    <row r="15" ht="20.25" spans="1:18">
      <c r="A15" s="8" t="s">
        <v>338</v>
      </c>
      <c r="B15" s="8" t="s">
        <v>339</v>
      </c>
      <c r="C15" s="8">
        <v>2683.564</v>
      </c>
      <c r="D15" s="8">
        <v>2837.934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-0.058</v>
      </c>
      <c r="Q15" s="13">
        <v>0</v>
      </c>
      <c r="R15" s="13">
        <v>0</v>
      </c>
    </row>
    <row r="16" ht="20.25" spans="1:18">
      <c r="A16" s="8" t="s">
        <v>340</v>
      </c>
      <c r="B16" s="8" t="s">
        <v>341</v>
      </c>
      <c r="C16" s="8">
        <v>3651.17</v>
      </c>
      <c r="D16" s="8">
        <v>4125.662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-1.483</v>
      </c>
      <c r="Q16" s="13">
        <v>0</v>
      </c>
      <c r="R16" s="13">
        <v>0</v>
      </c>
    </row>
    <row r="17" ht="20.25" spans="1:18">
      <c r="A17" s="8" t="s">
        <v>342</v>
      </c>
      <c r="B17" s="8" t="s">
        <v>343</v>
      </c>
      <c r="C17" s="8">
        <v>2627.982</v>
      </c>
      <c r="D17" s="8">
        <v>3237.309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2</v>
      </c>
      <c r="L17" s="13">
        <v>0</v>
      </c>
      <c r="M17" s="13">
        <v>1</v>
      </c>
      <c r="N17" s="13">
        <v>-1</v>
      </c>
      <c r="O17" s="13">
        <v>0</v>
      </c>
      <c r="P17" s="13">
        <v>7.748</v>
      </c>
      <c r="Q17" s="13">
        <v>0</v>
      </c>
      <c r="R17" s="13">
        <v>0</v>
      </c>
    </row>
    <row r="18" ht="20.25" spans="1:18">
      <c r="A18" s="8" t="s">
        <v>344</v>
      </c>
      <c r="B18" s="8" t="s">
        <v>345</v>
      </c>
      <c r="C18" s="8">
        <v>2544.073</v>
      </c>
      <c r="D18" s="8">
        <v>3003.527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1</v>
      </c>
      <c r="O18" s="13">
        <v>0</v>
      </c>
      <c r="P18" s="13">
        <v>3.728</v>
      </c>
      <c r="Q18" s="13">
        <v>0</v>
      </c>
      <c r="R18" s="13">
        <v>0</v>
      </c>
    </row>
    <row r="19" ht="20.25" spans="1:18">
      <c r="A19" s="8" t="s">
        <v>346</v>
      </c>
      <c r="B19" s="8" t="s">
        <v>347</v>
      </c>
      <c r="C19" s="8">
        <v>5194.785</v>
      </c>
      <c r="D19" s="8">
        <v>6073.779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1</v>
      </c>
      <c r="L19" s="13">
        <v>2</v>
      </c>
      <c r="M19" s="13">
        <v>-1</v>
      </c>
      <c r="N19" s="13">
        <v>1</v>
      </c>
      <c r="O19" s="13">
        <v>0</v>
      </c>
      <c r="P19" s="13">
        <v>-1.859</v>
      </c>
      <c r="Q19" s="13">
        <v>0</v>
      </c>
      <c r="R19" s="13">
        <v>0</v>
      </c>
    </row>
    <row r="20" ht="20.25" spans="1:18">
      <c r="A20" s="8" t="s">
        <v>348</v>
      </c>
      <c r="B20" s="8" t="s">
        <v>349</v>
      </c>
      <c r="C20" s="8">
        <v>967.581</v>
      </c>
      <c r="D20" s="8">
        <v>1188.864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4</v>
      </c>
      <c r="L20" s="13">
        <v>0</v>
      </c>
      <c r="M20" s="13">
        <v>0</v>
      </c>
      <c r="N20" s="13">
        <v>0</v>
      </c>
      <c r="O20" s="13">
        <v>0</v>
      </c>
      <c r="P20" s="13">
        <v>3.163</v>
      </c>
      <c r="Q20" s="13">
        <v>0</v>
      </c>
      <c r="R20" s="13">
        <v>1</v>
      </c>
    </row>
    <row r="21" ht="20.25" spans="1:18">
      <c r="A21" s="6" t="s">
        <v>350</v>
      </c>
      <c r="B21" s="6" t="s">
        <v>351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13">
        <v>1</v>
      </c>
      <c r="L21" s="13">
        <v>0</v>
      </c>
      <c r="M21" s="13">
        <v>0</v>
      </c>
      <c r="N21" s="13">
        <v>0</v>
      </c>
      <c r="O21" s="13">
        <v>0</v>
      </c>
      <c r="P21" s="13">
        <v>1.46</v>
      </c>
      <c r="Q21" s="13">
        <v>0</v>
      </c>
      <c r="R21" s="13">
        <v>1</v>
      </c>
    </row>
    <row r="22" ht="20.25" spans="1:18">
      <c r="A22" s="6" t="s">
        <v>352</v>
      </c>
      <c r="B22" s="6" t="s">
        <v>353</v>
      </c>
      <c r="C22" s="6">
        <v>18877.643</v>
      </c>
      <c r="D22" s="6">
        <v>20776.912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7.644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-2.337</v>
      </c>
      <c r="Q22" s="13">
        <v>0</v>
      </c>
      <c r="R22" s="13">
        <v>1</v>
      </c>
    </row>
    <row r="23" ht="20.25" spans="1:18">
      <c r="A23" s="6" t="s">
        <v>354</v>
      </c>
      <c r="B23" s="6" t="s">
        <v>355</v>
      </c>
      <c r="C23" s="6">
        <v>2666.263</v>
      </c>
      <c r="D23" s="6">
        <v>3358.74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13.573</v>
      </c>
      <c r="K23" s="13">
        <v>3</v>
      </c>
      <c r="L23" s="13">
        <v>1</v>
      </c>
      <c r="M23" s="13">
        <v>0</v>
      </c>
      <c r="N23" s="13">
        <v>0</v>
      </c>
      <c r="O23" s="13">
        <v>0</v>
      </c>
      <c r="P23" s="13">
        <v>-12.258</v>
      </c>
      <c r="Q23" s="13">
        <v>0</v>
      </c>
      <c r="R23" s="13">
        <v>0</v>
      </c>
    </row>
    <row r="24" ht="20.25" spans="1:18">
      <c r="A24" s="6" t="s">
        <v>356</v>
      </c>
      <c r="B24" s="6" t="s">
        <v>357</v>
      </c>
      <c r="C24" s="6">
        <v>698.741</v>
      </c>
      <c r="D24" s="6">
        <v>839.555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10.363</v>
      </c>
      <c r="K24" s="13">
        <v>3</v>
      </c>
      <c r="L24" s="13">
        <v>2</v>
      </c>
      <c r="M24" s="13">
        <v>-1</v>
      </c>
      <c r="N24" s="13">
        <v>1</v>
      </c>
      <c r="O24" s="13">
        <v>0</v>
      </c>
      <c r="P24" s="13">
        <v>-0.204</v>
      </c>
      <c r="Q24" s="13">
        <v>1</v>
      </c>
      <c r="R24" s="13">
        <v>0</v>
      </c>
    </row>
    <row r="25" ht="20.25" spans="1:18">
      <c r="A25" s="6" t="s">
        <v>358</v>
      </c>
      <c r="B25" s="6" t="s">
        <v>359</v>
      </c>
      <c r="C25" s="6">
        <v>10598.016</v>
      </c>
      <c r="D25" s="6">
        <v>13470.849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7.319</v>
      </c>
      <c r="K25" s="13">
        <v>2</v>
      </c>
      <c r="L25" s="13">
        <v>0</v>
      </c>
      <c r="M25" s="13">
        <v>0</v>
      </c>
      <c r="N25" s="13">
        <v>0</v>
      </c>
      <c r="O25" s="13">
        <v>0</v>
      </c>
      <c r="P25" s="13">
        <v>-14.076</v>
      </c>
      <c r="Q25" s="13">
        <v>0</v>
      </c>
      <c r="R25" s="13">
        <v>0</v>
      </c>
    </row>
    <row r="26" ht="20.25" spans="1:18">
      <c r="A26" s="6" t="s">
        <v>360</v>
      </c>
      <c r="B26" s="6" t="s">
        <v>361</v>
      </c>
      <c r="C26" s="6">
        <v>3143.623</v>
      </c>
      <c r="D26" s="6">
        <v>3731.913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13.112</v>
      </c>
      <c r="K26" s="13">
        <v>3</v>
      </c>
      <c r="L26" s="13">
        <v>0</v>
      </c>
      <c r="M26" s="13">
        <v>0</v>
      </c>
      <c r="N26" s="13">
        <v>0</v>
      </c>
      <c r="O26" s="13">
        <v>0</v>
      </c>
      <c r="P26" s="13">
        <v>0.924</v>
      </c>
      <c r="Q26" s="13">
        <v>0</v>
      </c>
      <c r="R26" s="13">
        <v>0</v>
      </c>
    </row>
    <row r="27" ht="20.25" spans="1:18">
      <c r="A27" s="6" t="s">
        <v>362</v>
      </c>
      <c r="B27" s="6" t="s">
        <v>363</v>
      </c>
      <c r="C27" s="6">
        <v>71834.164</v>
      </c>
      <c r="D27" s="6">
        <v>81894.727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7.858</v>
      </c>
      <c r="K27" s="13">
        <v>3</v>
      </c>
      <c r="L27" s="13">
        <v>0</v>
      </c>
      <c r="M27" s="13">
        <v>0</v>
      </c>
      <c r="N27" s="13">
        <v>0</v>
      </c>
      <c r="O27" s="13">
        <v>0</v>
      </c>
      <c r="P27" s="13">
        <v>32.991</v>
      </c>
      <c r="Q27" s="13">
        <v>0</v>
      </c>
      <c r="R27" s="13">
        <v>0</v>
      </c>
    </row>
    <row r="28" ht="20.25" spans="1:18">
      <c r="A28" s="6" t="s">
        <v>364</v>
      </c>
      <c r="B28" s="6" t="s">
        <v>365</v>
      </c>
      <c r="C28" s="6">
        <v>2689.997</v>
      </c>
      <c r="D28" s="6">
        <v>3336.7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5.779</v>
      </c>
      <c r="K28" s="13">
        <v>0</v>
      </c>
      <c r="L28" s="13">
        <v>1</v>
      </c>
      <c r="M28" s="13">
        <v>0</v>
      </c>
      <c r="N28" s="13">
        <v>0</v>
      </c>
      <c r="O28" s="13">
        <v>0</v>
      </c>
      <c r="P28" s="13">
        <v>3.025</v>
      </c>
      <c r="Q28" s="13">
        <v>0</v>
      </c>
      <c r="R28" s="13">
        <v>0</v>
      </c>
    </row>
    <row r="29" ht="20.25" spans="1:18">
      <c r="A29" s="6" t="s">
        <v>366</v>
      </c>
      <c r="B29" s="6" t="s">
        <v>367</v>
      </c>
      <c r="C29" s="6">
        <v>3068.018</v>
      </c>
      <c r="D29" s="6">
        <v>3414.921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6.605</v>
      </c>
      <c r="K29" s="13">
        <v>2</v>
      </c>
      <c r="L29" s="13">
        <v>0</v>
      </c>
      <c r="M29" s="13">
        <v>-1</v>
      </c>
      <c r="N29" s="13">
        <v>0</v>
      </c>
      <c r="O29" s="13">
        <v>0</v>
      </c>
      <c r="P29" s="13">
        <v>-1.218</v>
      </c>
      <c r="Q29" s="13">
        <v>0</v>
      </c>
      <c r="R29" s="13">
        <v>0</v>
      </c>
    </row>
    <row r="30" ht="20.25" spans="1:18">
      <c r="A30" s="6" t="s">
        <v>368</v>
      </c>
      <c r="B30" s="6" t="s">
        <v>369</v>
      </c>
      <c r="C30" s="6">
        <v>116000.641</v>
      </c>
      <c r="D30" s="6">
        <v>132618.234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3.026</v>
      </c>
      <c r="K30" s="13">
        <v>3</v>
      </c>
      <c r="L30" s="13">
        <v>2</v>
      </c>
      <c r="M30" s="13">
        <v>0</v>
      </c>
      <c r="N30" s="13">
        <v>0</v>
      </c>
      <c r="O30" s="13">
        <v>0</v>
      </c>
      <c r="P30" s="13">
        <v>-65.497</v>
      </c>
      <c r="Q30" s="13">
        <v>0</v>
      </c>
      <c r="R30" s="13">
        <v>1</v>
      </c>
    </row>
    <row r="31" ht="20.25" spans="1:18">
      <c r="A31" s="6" t="s">
        <v>370</v>
      </c>
      <c r="B31" s="6" t="s">
        <v>371</v>
      </c>
      <c r="C31" s="6">
        <v>16239.963</v>
      </c>
      <c r="D31" s="6">
        <v>17607.854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3.934</v>
      </c>
      <c r="K31" s="13">
        <v>2</v>
      </c>
      <c r="L31" s="13">
        <v>2</v>
      </c>
      <c r="M31" s="13">
        <v>1</v>
      </c>
      <c r="N31" s="13">
        <v>-1</v>
      </c>
      <c r="O31" s="13">
        <v>0</v>
      </c>
      <c r="P31" s="13">
        <v>-7.215</v>
      </c>
      <c r="Q31" s="13">
        <v>0</v>
      </c>
      <c r="R31" s="13">
        <v>0</v>
      </c>
    </row>
    <row r="32" ht="20.25" spans="1:18">
      <c r="A32" s="6" t="s">
        <v>372</v>
      </c>
      <c r="B32" s="6" t="s">
        <v>373</v>
      </c>
      <c r="C32" s="6">
        <v>2950.109</v>
      </c>
      <c r="D32" s="6">
        <v>3304.844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5.717</v>
      </c>
      <c r="K32" s="13">
        <v>2</v>
      </c>
      <c r="L32" s="13">
        <v>0</v>
      </c>
      <c r="M32" s="13">
        <v>-1</v>
      </c>
      <c r="N32" s="13">
        <v>0</v>
      </c>
      <c r="O32" s="13">
        <v>0</v>
      </c>
      <c r="P32" s="13">
        <v>-2.298</v>
      </c>
      <c r="Q32" s="13">
        <v>0</v>
      </c>
      <c r="R32" s="13">
        <v>0</v>
      </c>
    </row>
    <row r="33" ht="20.25" spans="1:18">
      <c r="A33" s="6" t="s">
        <v>374</v>
      </c>
      <c r="B33" s="6" t="s">
        <v>375</v>
      </c>
      <c r="C33" s="6">
        <v>13569.273</v>
      </c>
      <c r="D33" s="6">
        <v>17055.104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6.58</v>
      </c>
      <c r="K33" s="13">
        <v>2</v>
      </c>
      <c r="L33" s="13">
        <v>1</v>
      </c>
      <c r="M33" s="13">
        <v>-1</v>
      </c>
      <c r="N33" s="13">
        <v>1</v>
      </c>
      <c r="O33" s="13">
        <v>0</v>
      </c>
      <c r="P33" s="13">
        <v>-1.979</v>
      </c>
      <c r="Q33" s="13">
        <v>0</v>
      </c>
      <c r="R33" s="13">
        <v>0</v>
      </c>
    </row>
    <row r="34" ht="20.25" spans="1:18">
      <c r="A34" s="6" t="s">
        <v>376</v>
      </c>
      <c r="B34" s="6" t="s">
        <v>377</v>
      </c>
      <c r="C34" s="6">
        <v>238648.656</v>
      </c>
      <c r="D34" s="6">
        <v>292042.375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8.899</v>
      </c>
      <c r="K34" s="13">
        <v>2</v>
      </c>
      <c r="L34" s="13">
        <v>0</v>
      </c>
      <c r="M34" s="13">
        <v>0</v>
      </c>
      <c r="N34" s="13">
        <v>0</v>
      </c>
      <c r="O34" s="13">
        <v>0</v>
      </c>
      <c r="P34" s="13">
        <v>76.231</v>
      </c>
      <c r="Q34" s="13">
        <v>0</v>
      </c>
      <c r="R34" s="13">
        <v>0</v>
      </c>
    </row>
    <row r="35" ht="20.25" spans="1:18">
      <c r="A35" s="6" t="s">
        <v>378</v>
      </c>
      <c r="B35" s="6" t="s">
        <v>379</v>
      </c>
      <c r="C35" s="6">
        <v>5019.91</v>
      </c>
      <c r="D35" s="6">
        <v>5812.865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4.237</v>
      </c>
      <c r="K35" s="13">
        <v>1</v>
      </c>
      <c r="L35" s="13">
        <v>0</v>
      </c>
      <c r="M35" s="13">
        <v>-1</v>
      </c>
      <c r="N35" s="13">
        <v>1</v>
      </c>
      <c r="O35" s="13">
        <v>0</v>
      </c>
      <c r="P35" s="13">
        <v>-3.081</v>
      </c>
      <c r="Q35" s="13">
        <v>0</v>
      </c>
      <c r="R35" s="13">
        <v>0</v>
      </c>
    </row>
    <row r="36" ht="20.25" spans="1:18">
      <c r="A36" s="6" t="s">
        <v>380</v>
      </c>
      <c r="B36" s="6" t="s">
        <v>381</v>
      </c>
      <c r="C36" s="6">
        <v>12437.826</v>
      </c>
      <c r="D36" s="6">
        <v>13575.507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1.871</v>
      </c>
      <c r="K36" s="13">
        <v>2</v>
      </c>
      <c r="L36" s="13">
        <v>2</v>
      </c>
      <c r="M36" s="13">
        <v>0</v>
      </c>
      <c r="N36" s="13">
        <v>0</v>
      </c>
      <c r="O36" s="13">
        <v>0</v>
      </c>
      <c r="P36" s="13">
        <v>-4.104</v>
      </c>
      <c r="Q36" s="13">
        <v>0</v>
      </c>
      <c r="R36" s="13">
        <v>0</v>
      </c>
    </row>
    <row r="37" ht="20.25" spans="1:18">
      <c r="A37" s="6" t="s">
        <v>382</v>
      </c>
      <c r="B37" s="6" t="s">
        <v>383</v>
      </c>
      <c r="C37" s="6">
        <v>3277.655</v>
      </c>
      <c r="D37" s="6">
        <v>3775.364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0.071</v>
      </c>
      <c r="K37" s="13">
        <v>1</v>
      </c>
      <c r="L37" s="13">
        <v>0</v>
      </c>
      <c r="M37" s="13">
        <v>0</v>
      </c>
      <c r="N37" s="13">
        <v>0</v>
      </c>
      <c r="O37" s="13">
        <v>0</v>
      </c>
      <c r="P37" s="13">
        <v>-6.259</v>
      </c>
      <c r="Q37" s="13">
        <v>0</v>
      </c>
      <c r="R37" s="13">
        <v>0</v>
      </c>
    </row>
    <row r="38" ht="20.25" spans="1:18">
      <c r="A38" s="6" t="s">
        <v>384</v>
      </c>
      <c r="B38" s="6" t="s">
        <v>385</v>
      </c>
      <c r="C38" s="6">
        <v>21087.639</v>
      </c>
      <c r="D38" s="6">
        <v>23218.127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4.559</v>
      </c>
      <c r="K38" s="13">
        <v>4</v>
      </c>
      <c r="L38" s="13">
        <v>0</v>
      </c>
      <c r="M38" s="13">
        <v>0</v>
      </c>
      <c r="N38" s="13">
        <v>0</v>
      </c>
      <c r="O38" s="13">
        <v>0</v>
      </c>
      <c r="P38" s="13">
        <v>1.614</v>
      </c>
      <c r="Q38" s="13">
        <v>0</v>
      </c>
      <c r="R38" s="13">
        <v>0</v>
      </c>
    </row>
    <row r="39" ht="20.25" spans="1:18">
      <c r="A39" s="6" t="s">
        <v>386</v>
      </c>
      <c r="B39" s="6" t="s">
        <v>387</v>
      </c>
      <c r="C39" s="6">
        <v>3913.904</v>
      </c>
      <c r="D39" s="6">
        <v>4302.344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6.567</v>
      </c>
      <c r="K39" s="13">
        <v>4</v>
      </c>
      <c r="L39" s="13">
        <v>2</v>
      </c>
      <c r="M39" s="13">
        <v>0</v>
      </c>
      <c r="N39" s="13">
        <v>1</v>
      </c>
      <c r="O39" s="13">
        <v>0</v>
      </c>
      <c r="P39" s="13">
        <v>6.205</v>
      </c>
      <c r="Q39" s="13">
        <v>0</v>
      </c>
      <c r="R39" s="13">
        <v>0</v>
      </c>
    </row>
    <row r="40" ht="20.25" spans="1:18">
      <c r="A40" s="9" t="s">
        <v>388</v>
      </c>
      <c r="B40" s="9" t="s">
        <v>389</v>
      </c>
      <c r="C40" s="9">
        <v>3490.335</v>
      </c>
      <c r="D40" s="9">
        <v>3787.563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4.714</v>
      </c>
      <c r="K40" s="13">
        <v>1</v>
      </c>
      <c r="L40" s="13">
        <v>2</v>
      </c>
      <c r="M40" s="13">
        <v>0</v>
      </c>
      <c r="N40" s="13">
        <v>0</v>
      </c>
      <c r="O40" s="13">
        <v>0</v>
      </c>
      <c r="P40" s="13">
        <v>5.027</v>
      </c>
      <c r="Q40" s="13">
        <v>0</v>
      </c>
      <c r="R40" s="13">
        <v>0</v>
      </c>
    </row>
    <row r="41" ht="20.25" spans="1:18">
      <c r="A41" s="6" t="s">
        <v>390</v>
      </c>
      <c r="B41" s="6" t="s">
        <v>391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-8.455</v>
      </c>
      <c r="Q41" s="13">
        <v>0</v>
      </c>
      <c r="R41" s="13">
        <v>0</v>
      </c>
    </row>
    <row r="42" ht="20.25" spans="1:18">
      <c r="A42" s="6" t="s">
        <v>392</v>
      </c>
      <c r="B42" s="6" t="s">
        <v>393</v>
      </c>
      <c r="C42" s="6">
        <v>6484.467</v>
      </c>
      <c r="D42" s="6">
        <v>7806.815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11.22</v>
      </c>
      <c r="K42" s="13">
        <v>1</v>
      </c>
      <c r="L42" s="13">
        <v>2</v>
      </c>
      <c r="M42" s="13">
        <v>0</v>
      </c>
      <c r="N42" s="13">
        <v>0</v>
      </c>
      <c r="O42" s="13">
        <v>0</v>
      </c>
      <c r="P42" s="13">
        <v>-5.622</v>
      </c>
      <c r="Q42" s="13">
        <v>0</v>
      </c>
      <c r="R42" s="13">
        <v>0</v>
      </c>
    </row>
    <row r="43" ht="20.25" spans="1:18">
      <c r="A43" s="6" t="s">
        <v>394</v>
      </c>
      <c r="B43" s="6" t="s">
        <v>395</v>
      </c>
      <c r="C43" s="6">
        <v>3989.421</v>
      </c>
      <c r="D43" s="6">
        <v>4607.654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8.268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2.919</v>
      </c>
      <c r="Q43" s="13">
        <v>0</v>
      </c>
      <c r="R43" s="13">
        <v>0</v>
      </c>
    </row>
    <row r="44" ht="20.25" spans="1:18">
      <c r="A44" s="6" t="s">
        <v>396</v>
      </c>
      <c r="B44" s="6" t="s">
        <v>397</v>
      </c>
      <c r="C44" s="6">
        <v>1334.071</v>
      </c>
      <c r="D44" s="6">
        <v>1666.208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11.298</v>
      </c>
      <c r="K44" s="13">
        <v>2</v>
      </c>
      <c r="L44" s="13">
        <v>0</v>
      </c>
      <c r="M44" s="13">
        <v>0</v>
      </c>
      <c r="N44" s="13">
        <v>0</v>
      </c>
      <c r="O44" s="13">
        <v>0</v>
      </c>
      <c r="P44" s="13">
        <v>-3.358</v>
      </c>
      <c r="Q44" s="13">
        <v>0</v>
      </c>
      <c r="R44" s="13">
        <v>0</v>
      </c>
    </row>
    <row r="45" ht="20.25" spans="1:18">
      <c r="A45" s="6" t="s">
        <v>398</v>
      </c>
      <c r="B45" s="6" t="s">
        <v>399</v>
      </c>
      <c r="C45" s="6">
        <v>763.582</v>
      </c>
      <c r="D45" s="6">
        <v>1129.968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15.58</v>
      </c>
      <c r="K45" s="13">
        <v>2</v>
      </c>
      <c r="L45" s="13">
        <v>0</v>
      </c>
      <c r="M45" s="13">
        <v>0</v>
      </c>
      <c r="N45" s="13">
        <v>0</v>
      </c>
      <c r="O45" s="13">
        <v>0</v>
      </c>
      <c r="P45" s="13">
        <v>-3.152</v>
      </c>
      <c r="Q45" s="13">
        <v>0</v>
      </c>
      <c r="R45" s="13">
        <v>0</v>
      </c>
    </row>
    <row r="46" ht="20.25" spans="1:18">
      <c r="A46" s="6" t="s">
        <v>400</v>
      </c>
      <c r="B46" s="6" t="s">
        <v>401</v>
      </c>
      <c r="C46" s="6">
        <v>6945.262</v>
      </c>
      <c r="D46" s="6">
        <v>7684.875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3.525</v>
      </c>
      <c r="K46" s="13">
        <v>1</v>
      </c>
      <c r="L46" s="13">
        <v>0</v>
      </c>
      <c r="M46" s="13">
        <v>0</v>
      </c>
      <c r="N46" s="13">
        <v>-1</v>
      </c>
      <c r="O46" s="13">
        <v>0</v>
      </c>
      <c r="P46" s="13">
        <v>-2.337</v>
      </c>
      <c r="Q46" s="13">
        <v>0</v>
      </c>
      <c r="R46" s="13">
        <v>0</v>
      </c>
    </row>
    <row r="47" ht="20.25" spans="1:18">
      <c r="A47" s="6" t="s">
        <v>402</v>
      </c>
      <c r="B47" s="6" t="s">
        <v>403</v>
      </c>
      <c r="C47" s="6">
        <v>731.524</v>
      </c>
      <c r="D47" s="6">
        <v>830.235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8.215</v>
      </c>
      <c r="K47" s="13">
        <v>2</v>
      </c>
      <c r="L47" s="13">
        <v>1</v>
      </c>
      <c r="M47" s="13">
        <v>0</v>
      </c>
      <c r="N47" s="13">
        <v>0</v>
      </c>
      <c r="O47" s="13">
        <v>0</v>
      </c>
      <c r="P47" s="13">
        <v>1.152</v>
      </c>
      <c r="Q47" s="13">
        <v>0</v>
      </c>
      <c r="R47" s="13">
        <v>1</v>
      </c>
    </row>
    <row r="48" ht="20.25" spans="1:18">
      <c r="A48" s="6" t="s">
        <v>404</v>
      </c>
      <c r="B48" s="6" t="s">
        <v>405</v>
      </c>
      <c r="C48" s="6">
        <v>13417.727</v>
      </c>
      <c r="D48" s="6">
        <v>14627.455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4.228</v>
      </c>
      <c r="K48" s="13">
        <v>3</v>
      </c>
      <c r="L48" s="13">
        <v>0</v>
      </c>
      <c r="M48" s="13">
        <v>0</v>
      </c>
      <c r="N48" s="13">
        <v>1</v>
      </c>
      <c r="O48" s="13">
        <v>0</v>
      </c>
      <c r="P48" s="13">
        <v>-43.267</v>
      </c>
      <c r="Q48" s="13">
        <v>0</v>
      </c>
      <c r="R48" s="13">
        <v>0</v>
      </c>
    </row>
    <row r="49" ht="20.25" spans="1:18">
      <c r="A49" s="6" t="s">
        <v>406</v>
      </c>
      <c r="B49" s="6" t="s">
        <v>407</v>
      </c>
      <c r="C49" s="6">
        <v>2868.562</v>
      </c>
      <c r="D49" s="6">
        <v>3164.458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4.762</v>
      </c>
      <c r="K49" s="13">
        <v>2</v>
      </c>
      <c r="L49" s="13">
        <v>0</v>
      </c>
      <c r="M49" s="13">
        <v>0</v>
      </c>
      <c r="N49" s="13">
        <v>0</v>
      </c>
      <c r="O49" s="13">
        <v>0</v>
      </c>
      <c r="P49" s="13">
        <v>4.461</v>
      </c>
      <c r="Q49" s="13">
        <v>0</v>
      </c>
      <c r="R49" s="13">
        <v>0</v>
      </c>
    </row>
    <row r="50" ht="20.25" spans="1:18">
      <c r="A50" s="6" t="s">
        <v>408</v>
      </c>
      <c r="B50" s="6" t="s">
        <v>409</v>
      </c>
      <c r="C50" s="6">
        <v>7822.297</v>
      </c>
      <c r="D50" s="6">
        <v>8724.538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10.336</v>
      </c>
      <c r="K50" s="13">
        <v>4</v>
      </c>
      <c r="L50" s="13">
        <v>0</v>
      </c>
      <c r="M50" s="13">
        <v>-1</v>
      </c>
      <c r="N50" s="13">
        <v>1</v>
      </c>
      <c r="O50" s="13">
        <v>0</v>
      </c>
      <c r="P50" s="13">
        <v>-6.267</v>
      </c>
      <c r="Q50" s="13">
        <v>0</v>
      </c>
      <c r="R50" s="13">
        <v>0</v>
      </c>
    </row>
    <row r="51" ht="20.25" spans="1:18">
      <c r="A51" s="6" t="s">
        <v>410</v>
      </c>
      <c r="B51" s="6" t="s">
        <v>411</v>
      </c>
      <c r="C51" s="6">
        <v>4005.639</v>
      </c>
      <c r="D51" s="6">
        <v>4557.962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1.63</v>
      </c>
      <c r="K51" s="13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-1.628</v>
      </c>
      <c r="Q51" s="13">
        <v>0</v>
      </c>
      <c r="R51" s="13">
        <v>0</v>
      </c>
    </row>
    <row r="52" ht="20.25" spans="1:18">
      <c r="A52" s="6" t="s">
        <v>412</v>
      </c>
      <c r="B52" s="6" t="s">
        <v>413</v>
      </c>
      <c r="C52" s="6">
        <v>6881.48</v>
      </c>
      <c r="D52" s="6">
        <v>7317.424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1.749</v>
      </c>
      <c r="K52" s="13">
        <v>0</v>
      </c>
      <c r="L52" s="13">
        <v>0</v>
      </c>
      <c r="M52" s="13">
        <v>1</v>
      </c>
      <c r="N52" s="13">
        <v>-1</v>
      </c>
      <c r="O52" s="13">
        <v>0</v>
      </c>
      <c r="P52" s="13">
        <v>-0.643</v>
      </c>
      <c r="Q52" s="13">
        <v>0</v>
      </c>
      <c r="R52" s="13">
        <v>0</v>
      </c>
    </row>
    <row r="53" ht="20.25" spans="1:18">
      <c r="A53" s="6" t="s">
        <v>414</v>
      </c>
      <c r="B53" s="6" t="s">
        <v>415</v>
      </c>
      <c r="C53" s="6">
        <v>3560.9</v>
      </c>
      <c r="D53" s="6">
        <v>3721.078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1.551</v>
      </c>
      <c r="K53" s="13">
        <v>1</v>
      </c>
      <c r="L53" s="13">
        <v>1</v>
      </c>
      <c r="M53" s="13">
        <v>0</v>
      </c>
      <c r="N53" s="13">
        <v>1</v>
      </c>
      <c r="O53" s="13">
        <v>0</v>
      </c>
      <c r="P53" s="13">
        <v>2.644</v>
      </c>
      <c r="Q53" s="13">
        <v>0</v>
      </c>
      <c r="R53" s="13">
        <v>1</v>
      </c>
    </row>
    <row r="54" ht="20.25" spans="1:18">
      <c r="A54" s="6" t="s">
        <v>416</v>
      </c>
      <c r="B54" s="6" t="s">
        <v>417</v>
      </c>
      <c r="C54" s="6">
        <v>4732.517</v>
      </c>
      <c r="D54" s="6">
        <v>5283.496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4.394</v>
      </c>
      <c r="K54" s="13">
        <v>3</v>
      </c>
      <c r="L54" s="13">
        <v>0</v>
      </c>
      <c r="M54" s="13">
        <v>0</v>
      </c>
      <c r="N54" s="13">
        <v>0</v>
      </c>
      <c r="O54" s="13">
        <v>0</v>
      </c>
      <c r="P54" s="13">
        <v>-6.694</v>
      </c>
      <c r="Q54" s="13">
        <v>0</v>
      </c>
      <c r="R54" s="13">
        <v>-1</v>
      </c>
    </row>
    <row r="55" ht="20.25" spans="1:18">
      <c r="A55" s="6" t="s">
        <v>418</v>
      </c>
      <c r="B55" s="6" t="s">
        <v>419</v>
      </c>
      <c r="C55" s="6">
        <v>7538.982</v>
      </c>
      <c r="D55" s="6">
        <v>8135.924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6.045</v>
      </c>
      <c r="K55" s="13">
        <v>3</v>
      </c>
      <c r="L55" s="13">
        <v>2</v>
      </c>
      <c r="M55" s="13">
        <v>0</v>
      </c>
      <c r="N55" s="13">
        <v>1</v>
      </c>
      <c r="O55" s="13">
        <v>0</v>
      </c>
      <c r="P55" s="13">
        <v>5.081</v>
      </c>
      <c r="Q55" s="13">
        <v>0</v>
      </c>
      <c r="R55" s="13">
        <v>0</v>
      </c>
    </row>
    <row r="56" ht="20.25" spans="1:18">
      <c r="A56" s="6" t="s">
        <v>420</v>
      </c>
      <c r="B56" s="6" t="s">
        <v>421</v>
      </c>
      <c r="C56" s="6">
        <v>7149.774</v>
      </c>
      <c r="D56" s="6">
        <v>8136.655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8.804</v>
      </c>
      <c r="K56" s="13">
        <v>4</v>
      </c>
      <c r="L56" s="13">
        <v>0</v>
      </c>
      <c r="M56" s="13">
        <v>-1</v>
      </c>
      <c r="N56" s="13">
        <v>1</v>
      </c>
      <c r="O56" s="13">
        <v>0</v>
      </c>
      <c r="P56" s="13">
        <v>-1.128</v>
      </c>
      <c r="Q56" s="13">
        <v>0</v>
      </c>
      <c r="R56" s="13">
        <v>0</v>
      </c>
    </row>
    <row r="57" ht="20.25" spans="1:18">
      <c r="A57" s="6" t="s">
        <v>422</v>
      </c>
      <c r="B57" s="6" t="s">
        <v>423</v>
      </c>
      <c r="C57" s="6">
        <v>9920.155</v>
      </c>
      <c r="D57" s="6">
        <v>11109.46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4.292</v>
      </c>
      <c r="K57" s="13">
        <v>0</v>
      </c>
      <c r="L57" s="13">
        <v>0</v>
      </c>
      <c r="M57" s="13">
        <v>1</v>
      </c>
      <c r="N57" s="13">
        <v>-1</v>
      </c>
      <c r="O57" s="13">
        <v>0</v>
      </c>
      <c r="P57" s="13">
        <v>8.856</v>
      </c>
      <c r="Q57" s="13">
        <v>0</v>
      </c>
      <c r="R57" s="13">
        <v>0</v>
      </c>
    </row>
    <row r="58" ht="20.25" spans="1:18">
      <c r="A58" s="6" t="s">
        <v>424</v>
      </c>
      <c r="B58" s="6" t="s">
        <v>425</v>
      </c>
      <c r="C58" s="6">
        <v>980.491</v>
      </c>
      <c r="D58" s="6">
        <v>1282.703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9.045</v>
      </c>
      <c r="K58" s="13">
        <v>2</v>
      </c>
      <c r="L58" s="13">
        <v>0</v>
      </c>
      <c r="M58" s="13">
        <v>0</v>
      </c>
      <c r="N58" s="13">
        <v>0</v>
      </c>
      <c r="O58" s="13">
        <v>0</v>
      </c>
      <c r="P58" s="13">
        <v>-2.575</v>
      </c>
      <c r="Q58" s="13">
        <v>0</v>
      </c>
      <c r="R58" s="13">
        <v>0</v>
      </c>
    </row>
    <row r="59" ht="20.25" spans="1:18">
      <c r="A59" s="6" t="s">
        <v>426</v>
      </c>
      <c r="B59" s="6" t="s">
        <v>427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428</v>
      </c>
      <c r="B60" s="6" t="s">
        <v>429</v>
      </c>
      <c r="C60" s="6">
        <v>2156.383</v>
      </c>
      <c r="D60" s="6">
        <v>2531.961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8.705</v>
      </c>
      <c r="K60" s="13">
        <v>3</v>
      </c>
      <c r="L60" s="13">
        <v>0</v>
      </c>
      <c r="M60" s="13">
        <v>0</v>
      </c>
      <c r="N60" s="13">
        <v>-1</v>
      </c>
      <c r="O60" s="13">
        <v>0</v>
      </c>
      <c r="P60" s="13">
        <v>-0.459</v>
      </c>
      <c r="Q60" s="13">
        <v>0</v>
      </c>
      <c r="R60" s="13">
        <v>0</v>
      </c>
    </row>
    <row r="61" ht="20.25" spans="1:18">
      <c r="A61" s="6" t="s">
        <v>430</v>
      </c>
      <c r="B61" s="6" t="s">
        <v>431</v>
      </c>
      <c r="C61" s="6">
        <v>8901.092</v>
      </c>
      <c r="D61" s="6">
        <v>9676.951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5.579</v>
      </c>
      <c r="K61" s="13">
        <v>2</v>
      </c>
      <c r="L61" s="13">
        <v>0</v>
      </c>
      <c r="M61" s="13">
        <v>0</v>
      </c>
      <c r="N61" s="13">
        <v>0</v>
      </c>
      <c r="O61" s="13">
        <v>0</v>
      </c>
      <c r="P61" s="13">
        <v>5.834</v>
      </c>
      <c r="Q61" s="13">
        <v>0</v>
      </c>
      <c r="R61" s="13">
        <v>0</v>
      </c>
    </row>
    <row r="62" ht="20.25" spans="1:18">
      <c r="A62" s="6" t="s">
        <v>432</v>
      </c>
      <c r="B62" s="6" t="s">
        <v>433</v>
      </c>
      <c r="C62" s="6">
        <v>5528.209</v>
      </c>
      <c r="D62" s="6">
        <v>6696.741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12.777</v>
      </c>
      <c r="K62" s="13">
        <v>2</v>
      </c>
      <c r="L62" s="13">
        <v>2</v>
      </c>
      <c r="M62" s="13">
        <v>1</v>
      </c>
      <c r="N62" s="13">
        <v>-1</v>
      </c>
      <c r="O62" s="13">
        <v>0</v>
      </c>
      <c r="P62" s="13">
        <v>-0.936</v>
      </c>
      <c r="Q62" s="13">
        <v>-1</v>
      </c>
      <c r="R62" s="13">
        <v>0</v>
      </c>
    </row>
    <row r="63" ht="20.25" spans="1:18">
      <c r="A63" s="6" t="s">
        <v>434</v>
      </c>
      <c r="B63" s="6" t="s">
        <v>435</v>
      </c>
      <c r="C63" s="6">
        <v>7992.899</v>
      </c>
      <c r="D63" s="6">
        <v>8459.688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2.905</v>
      </c>
      <c r="K63" s="13">
        <v>0</v>
      </c>
      <c r="L63" s="13">
        <v>2</v>
      </c>
      <c r="M63" s="13">
        <v>0</v>
      </c>
      <c r="N63" s="13">
        <v>0</v>
      </c>
      <c r="O63" s="13">
        <v>0</v>
      </c>
      <c r="P63" s="13">
        <v>6.288</v>
      </c>
      <c r="Q63" s="13">
        <v>0</v>
      </c>
      <c r="R63" s="13">
        <v>0</v>
      </c>
    </row>
    <row r="64" ht="20.25" spans="1:18">
      <c r="A64" s="6" t="s">
        <v>436</v>
      </c>
      <c r="B64" s="6" t="s">
        <v>437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438</v>
      </c>
      <c r="B65" s="6" t="s">
        <v>439</v>
      </c>
      <c r="C65" s="6">
        <v>5236.32</v>
      </c>
      <c r="D65" s="6">
        <v>6243.317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10.886</v>
      </c>
      <c r="K65" s="13">
        <v>1</v>
      </c>
      <c r="L65" s="13">
        <v>0</v>
      </c>
      <c r="M65" s="13">
        <v>0</v>
      </c>
      <c r="N65" s="13">
        <v>-1</v>
      </c>
      <c r="O65" s="13">
        <v>0</v>
      </c>
      <c r="P65" s="13">
        <v>3.544</v>
      </c>
      <c r="Q65" s="13">
        <v>0</v>
      </c>
      <c r="R65" s="13">
        <v>0</v>
      </c>
    </row>
    <row r="66" ht="20.25" spans="1:18">
      <c r="A66" s="6" t="s">
        <v>440</v>
      </c>
      <c r="B66" s="6" t="s">
        <v>441</v>
      </c>
      <c r="C66" s="6">
        <v>5756.865</v>
      </c>
      <c r="D66" s="6">
        <v>7271.147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13.871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2.45</v>
      </c>
      <c r="Q66" s="13">
        <v>0</v>
      </c>
      <c r="R66" s="13">
        <v>0</v>
      </c>
    </row>
    <row r="67" ht="20.25" spans="1:18">
      <c r="A67" s="6" t="s">
        <v>442</v>
      </c>
      <c r="B67" s="6" t="s">
        <v>443</v>
      </c>
      <c r="C67" s="6">
        <v>2476.077</v>
      </c>
      <c r="D67" s="6">
        <v>2812.835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7.644</v>
      </c>
      <c r="K67" s="13">
        <v>3</v>
      </c>
      <c r="L67" s="13">
        <v>0</v>
      </c>
      <c r="M67" s="13">
        <v>-1</v>
      </c>
      <c r="N67" s="13">
        <v>0</v>
      </c>
      <c r="O67" s="13">
        <v>0</v>
      </c>
      <c r="P67" s="13">
        <v>2.913</v>
      </c>
      <c r="Q67" s="13">
        <v>0</v>
      </c>
      <c r="R67" s="13">
        <v>0</v>
      </c>
    </row>
    <row r="68" ht="20.25" spans="1:18">
      <c r="A68" s="6" t="s">
        <v>444</v>
      </c>
      <c r="B68" s="6" t="s">
        <v>445</v>
      </c>
      <c r="C68" s="6">
        <v>1199.763</v>
      </c>
      <c r="D68" s="6">
        <v>1504.228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1.254</v>
      </c>
      <c r="K68" s="13">
        <v>3</v>
      </c>
      <c r="L68" s="13">
        <v>0</v>
      </c>
      <c r="M68" s="13">
        <v>0</v>
      </c>
      <c r="N68" s="13">
        <v>0</v>
      </c>
      <c r="O68" s="13">
        <v>0</v>
      </c>
      <c r="P68" s="13">
        <v>-2.337</v>
      </c>
      <c r="Q68" s="13">
        <v>0</v>
      </c>
      <c r="R68" s="13">
        <v>0</v>
      </c>
    </row>
    <row r="69" ht="20.25" spans="1:18">
      <c r="A69" s="6" t="s">
        <v>446</v>
      </c>
      <c r="B69" s="6" t="s">
        <v>447</v>
      </c>
      <c r="C69" s="6">
        <v>5168.099</v>
      </c>
      <c r="D69" s="6">
        <v>5995.438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4.436</v>
      </c>
      <c r="K69" s="13">
        <v>1</v>
      </c>
      <c r="L69" s="13">
        <v>1</v>
      </c>
      <c r="M69" s="13">
        <v>0</v>
      </c>
      <c r="N69" s="13">
        <v>0</v>
      </c>
      <c r="O69" s="13">
        <v>0</v>
      </c>
      <c r="P69" s="13">
        <v>-14.218</v>
      </c>
      <c r="Q69" s="13">
        <v>0</v>
      </c>
      <c r="R69" s="13">
        <v>0</v>
      </c>
    </row>
    <row r="70" ht="20.25" spans="1:18">
      <c r="A70" s="6" t="s">
        <v>448</v>
      </c>
      <c r="B70" s="6" t="s">
        <v>449</v>
      </c>
      <c r="C70" s="6">
        <v>2284.286</v>
      </c>
      <c r="D70" s="6">
        <v>2817.684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8.114</v>
      </c>
      <c r="K70" s="13">
        <v>2</v>
      </c>
      <c r="L70" s="13">
        <v>2</v>
      </c>
      <c r="M70" s="13">
        <v>0</v>
      </c>
      <c r="N70" s="13">
        <v>0</v>
      </c>
      <c r="O70" s="13">
        <v>0</v>
      </c>
      <c r="P70" s="13">
        <v>-7.625</v>
      </c>
      <c r="Q70" s="13">
        <v>0</v>
      </c>
      <c r="R70" s="13">
        <v>0</v>
      </c>
    </row>
    <row r="71" ht="20.25" spans="1:18">
      <c r="A71" s="6" t="s">
        <v>450</v>
      </c>
      <c r="B71" s="6" t="s">
        <v>451</v>
      </c>
      <c r="C71" s="6">
        <v>5421.491</v>
      </c>
      <c r="D71" s="6">
        <v>6437.598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5.713</v>
      </c>
      <c r="K71" s="13">
        <v>2</v>
      </c>
      <c r="L71" s="13">
        <v>2</v>
      </c>
      <c r="M71" s="13">
        <v>0</v>
      </c>
      <c r="N71" s="13">
        <v>0</v>
      </c>
      <c r="O71" s="13">
        <v>0</v>
      </c>
      <c r="P71" s="13">
        <v>-4.37</v>
      </c>
      <c r="Q71" s="13">
        <v>0</v>
      </c>
      <c r="R71" s="13">
        <v>0</v>
      </c>
    </row>
    <row r="72" ht="20.25" spans="1:18">
      <c r="A72" s="6" t="s">
        <v>452</v>
      </c>
      <c r="B72" s="6" t="s">
        <v>453</v>
      </c>
      <c r="C72" s="6">
        <v>5675.225</v>
      </c>
      <c r="D72" s="6">
        <v>6042.608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2.168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-4.359</v>
      </c>
      <c r="Q72" s="13">
        <v>0</v>
      </c>
      <c r="R72" s="13">
        <v>0</v>
      </c>
    </row>
    <row r="73" ht="20.25" spans="1:18">
      <c r="A73" s="6" t="s">
        <v>454</v>
      </c>
      <c r="B73" s="6" t="s">
        <v>455</v>
      </c>
      <c r="C73" s="6">
        <v>4098.4</v>
      </c>
      <c r="D73" s="6">
        <v>5086.226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12.726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3.254</v>
      </c>
      <c r="Q73" s="13">
        <v>0</v>
      </c>
      <c r="R73" s="13">
        <v>0</v>
      </c>
    </row>
    <row r="74" ht="20.25" spans="1:18">
      <c r="A74" s="6" t="s">
        <v>456</v>
      </c>
      <c r="B74" s="6" t="s">
        <v>457</v>
      </c>
      <c r="C74" s="6">
        <v>1680.8</v>
      </c>
      <c r="D74" s="6">
        <v>1923.614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3.012</v>
      </c>
      <c r="K74" s="13">
        <v>0</v>
      </c>
      <c r="L74" s="13">
        <v>2</v>
      </c>
      <c r="M74" s="13">
        <v>0</v>
      </c>
      <c r="N74" s="13">
        <v>-1</v>
      </c>
      <c r="O74" s="13">
        <v>0</v>
      </c>
      <c r="P74" s="13">
        <v>-3.351</v>
      </c>
      <c r="Q74" s="13">
        <v>0</v>
      </c>
      <c r="R74" s="13">
        <v>-1</v>
      </c>
    </row>
    <row r="75" ht="20.25" spans="1:18">
      <c r="A75" s="6" t="s">
        <v>458</v>
      </c>
      <c r="B75" s="6" t="s">
        <v>459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460</v>
      </c>
      <c r="B76" s="6" t="s">
        <v>461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</row>
    <row r="77" ht="20.25" spans="1:18">
      <c r="A77" s="6" t="s">
        <v>462</v>
      </c>
      <c r="B77" s="6" t="s">
        <v>463</v>
      </c>
      <c r="C77" s="6">
        <v>107.712</v>
      </c>
      <c r="D77" s="6">
        <v>109.532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1.032</v>
      </c>
      <c r="K77" s="13">
        <v>0</v>
      </c>
      <c r="L77" s="13">
        <v>1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</row>
    <row r="78" ht="20.25" spans="1:18">
      <c r="A78" s="9" t="s">
        <v>464</v>
      </c>
      <c r="B78" s="9" t="s">
        <v>465</v>
      </c>
      <c r="C78" s="9">
        <v>105.589</v>
      </c>
      <c r="D78" s="9">
        <v>106.874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0.388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0.002</v>
      </c>
      <c r="Q78" s="13">
        <v>0</v>
      </c>
      <c r="R78" s="13">
        <v>0</v>
      </c>
    </row>
    <row r="79" ht="20.25" spans="1:18">
      <c r="A79" s="9" t="s">
        <v>466</v>
      </c>
      <c r="B79" s="9" t="s">
        <v>467</v>
      </c>
      <c r="C79" s="9">
        <v>115.685</v>
      </c>
      <c r="D79" s="9">
        <v>121.71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4.163</v>
      </c>
      <c r="K79" s="13">
        <v>0</v>
      </c>
      <c r="L79" s="13">
        <v>1</v>
      </c>
      <c r="M79" s="13">
        <v>0</v>
      </c>
      <c r="N79" s="13">
        <v>0</v>
      </c>
      <c r="O79" s="13">
        <v>0</v>
      </c>
      <c r="P79" s="13">
        <v>0.004</v>
      </c>
      <c r="Q79" s="13">
        <v>0</v>
      </c>
      <c r="R79" s="13">
        <v>1</v>
      </c>
    </row>
    <row r="80" ht="20.25" spans="1:18">
      <c r="A80" s="9" t="s">
        <v>468</v>
      </c>
      <c r="B80" s="9" t="s">
        <v>469</v>
      </c>
      <c r="C80" s="9">
        <v>102.332</v>
      </c>
      <c r="D80" s="9">
        <v>102.896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0.09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0.003</v>
      </c>
      <c r="Q80" s="13">
        <v>0</v>
      </c>
      <c r="R80" s="13">
        <v>1</v>
      </c>
    </row>
    <row r="81" ht="20.25" spans="1:18">
      <c r="A81" s="9" t="s">
        <v>470</v>
      </c>
      <c r="B81" s="9" t="s">
        <v>471</v>
      </c>
      <c r="C81" s="9">
        <v>63232.891</v>
      </c>
      <c r="D81" s="9">
        <v>72652.695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8.57</v>
      </c>
      <c r="K81" s="13">
        <v>3</v>
      </c>
      <c r="L81" s="13">
        <v>0</v>
      </c>
      <c r="M81" s="13">
        <v>0</v>
      </c>
      <c r="N81" s="13">
        <v>0</v>
      </c>
      <c r="O81" s="13">
        <v>0</v>
      </c>
      <c r="P81" s="13">
        <v>31.133</v>
      </c>
      <c r="Q81" s="13">
        <v>0</v>
      </c>
      <c r="R81" s="13">
        <v>0</v>
      </c>
    </row>
    <row r="82" ht="20.25" spans="1:18">
      <c r="A82" s="9" t="s">
        <v>472</v>
      </c>
      <c r="B82" s="9" t="s">
        <v>473</v>
      </c>
      <c r="C82" s="9">
        <v>1179.112</v>
      </c>
      <c r="D82" s="9">
        <v>2267.541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26.218</v>
      </c>
      <c r="K82" s="13">
        <v>2</v>
      </c>
      <c r="L82" s="13">
        <v>2</v>
      </c>
      <c r="M82" s="13">
        <v>0</v>
      </c>
      <c r="N82" s="13">
        <v>1</v>
      </c>
      <c r="O82" s="13">
        <v>0</v>
      </c>
      <c r="P82" s="13">
        <v>4.588</v>
      </c>
      <c r="Q82" s="13">
        <v>0</v>
      </c>
      <c r="R82" s="13">
        <v>0</v>
      </c>
    </row>
    <row r="83" ht="20.25" spans="1:18">
      <c r="A83" s="9" t="s">
        <v>474</v>
      </c>
      <c r="B83" s="9" t="s">
        <v>475</v>
      </c>
      <c r="C83" s="9">
        <v>3073.732</v>
      </c>
      <c r="D83" s="9">
        <v>3828.085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13.853</v>
      </c>
      <c r="K83" s="13">
        <v>2</v>
      </c>
      <c r="L83" s="13">
        <v>2</v>
      </c>
      <c r="M83" s="13">
        <v>0</v>
      </c>
      <c r="N83" s="13">
        <v>-1</v>
      </c>
      <c r="O83" s="13">
        <v>0</v>
      </c>
      <c r="P83" s="13">
        <v>-5.687</v>
      </c>
      <c r="Q83" s="13">
        <v>0</v>
      </c>
      <c r="R83" s="13">
        <v>0</v>
      </c>
    </row>
    <row r="84" ht="20.25" spans="1:18">
      <c r="A84" s="9" t="s">
        <v>476</v>
      </c>
      <c r="B84" s="9" t="s">
        <v>477</v>
      </c>
      <c r="C84" s="9">
        <v>11551.296</v>
      </c>
      <c r="D84" s="9">
        <v>14360.438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7.479</v>
      </c>
      <c r="K84" s="13">
        <v>2</v>
      </c>
      <c r="L84" s="13">
        <v>2</v>
      </c>
      <c r="M84" s="13">
        <v>-1</v>
      </c>
      <c r="N84" s="13">
        <v>1</v>
      </c>
      <c r="O84" s="13">
        <v>0</v>
      </c>
      <c r="P84" s="13">
        <v>-1.85</v>
      </c>
      <c r="Q84" s="13">
        <v>0</v>
      </c>
      <c r="R84" s="13">
        <v>0</v>
      </c>
    </row>
    <row r="85" ht="20.25" spans="1:18">
      <c r="A85" s="9" t="s">
        <v>478</v>
      </c>
      <c r="B85" s="9" t="s">
        <v>479</v>
      </c>
      <c r="C85" s="9">
        <v>438.734</v>
      </c>
      <c r="D85" s="9">
        <v>567.274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13.889</v>
      </c>
      <c r="K85" s="13">
        <v>3</v>
      </c>
      <c r="L85" s="13">
        <v>0</v>
      </c>
      <c r="M85" s="13">
        <v>0</v>
      </c>
      <c r="N85" s="13">
        <v>0</v>
      </c>
      <c r="O85" s="13">
        <v>0</v>
      </c>
      <c r="P85" s="13">
        <v>-0.413</v>
      </c>
      <c r="Q85" s="13">
        <v>0</v>
      </c>
      <c r="R85" s="13">
        <v>0</v>
      </c>
    </row>
    <row r="86" ht="20.25" spans="1:18">
      <c r="A86" s="9" t="s">
        <v>480</v>
      </c>
      <c r="B86" s="9" t="s">
        <v>481</v>
      </c>
      <c r="C86" s="9">
        <v>59895.414</v>
      </c>
      <c r="D86" s="9">
        <v>74773.609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9.823</v>
      </c>
      <c r="K86" s="13">
        <v>2</v>
      </c>
      <c r="L86" s="13">
        <v>2</v>
      </c>
      <c r="M86" s="13">
        <v>0</v>
      </c>
      <c r="N86" s="13">
        <v>0</v>
      </c>
      <c r="O86" s="13">
        <v>0</v>
      </c>
      <c r="P86" s="13">
        <v>-92.941</v>
      </c>
      <c r="Q86" s="13">
        <v>0</v>
      </c>
      <c r="R86" s="13">
        <v>0</v>
      </c>
    </row>
    <row r="87" ht="20.25" spans="1:18">
      <c r="A87" s="15" t="s">
        <v>482</v>
      </c>
      <c r="B87" s="15" t="s">
        <v>483</v>
      </c>
      <c r="C87" s="15">
        <v>7353.937</v>
      </c>
      <c r="D87" s="15">
        <v>10046.109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15.326</v>
      </c>
      <c r="K87" s="13">
        <v>2</v>
      </c>
      <c r="L87" s="13">
        <v>2</v>
      </c>
      <c r="M87" s="13">
        <v>-1</v>
      </c>
      <c r="N87" s="13">
        <v>1</v>
      </c>
      <c r="O87" s="13">
        <v>0</v>
      </c>
      <c r="P87" s="13">
        <v>-7.609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2025-07-16T16:21:05Z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F410EE9FA5B8493A99271474F3525735_13</vt:lpwstr>
  </property>
  <property fmtid="{D5CDD505-2E9C-101B-9397-08002B2CF9AE}" pid="3" name="KSOProductBuildVer">
    <vt:lpwstr>2052-12.1.0.15712</vt:lpwstr>
  </property>
</Properties>
</file>