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<sst xmlns="http://schemas.openxmlformats.org/spreadsheetml/2006/main" count="546" uniqueCount="501">
  <si>
    <t>京沪深强转弱</t>
  </si>
  <si>
    <t>京沪深弱转强</t>
  </si>
  <si>
    <t>代码</t>
  </si>
  <si>
    <t>简称</t>
  </si>
  <si>
    <t>总市值</t>
  </si>
  <si>
    <t>近期新高</t>
  </si>
  <si>
    <t>132597.63亿</t>
  </si>
  <si>
    <t>证金汇金持股</t>
  </si>
  <si>
    <t>134016.33亿</t>
  </si>
  <si>
    <t>酿酒</t>
  </si>
  <si>
    <t>32645.04亿</t>
  </si>
  <si>
    <t>红利指数</t>
  </si>
  <si>
    <t>107394.14亿</t>
  </si>
  <si>
    <t>贵州板块</t>
  </si>
  <si>
    <t>21041.33亿</t>
  </si>
  <si>
    <t>业绩预升</t>
  </si>
  <si>
    <t>65594.65亿</t>
  </si>
  <si>
    <t>煤炭</t>
  </si>
  <si>
    <t>13969.00亿</t>
  </si>
  <si>
    <t>全指可选</t>
  </si>
  <si>
    <t>48400.82亿</t>
  </si>
  <si>
    <t>次新股</t>
  </si>
  <si>
    <t>10832.52亿</t>
  </si>
  <si>
    <t>电力</t>
  </si>
  <si>
    <t>29867.11亿</t>
  </si>
  <si>
    <t>近期强势</t>
  </si>
  <si>
    <t>10066.42亿</t>
  </si>
  <si>
    <t>石油</t>
  </si>
  <si>
    <t>25481.30亿</t>
  </si>
  <si>
    <t>新进指标股</t>
  </si>
  <si>
    <t>9365.73亿</t>
  </si>
  <si>
    <t>医疗保健</t>
  </si>
  <si>
    <t>19109.94亿</t>
  </si>
  <si>
    <t>预高送转</t>
  </si>
  <si>
    <t>5829.68亿</t>
  </si>
  <si>
    <t>陕西板块</t>
  </si>
  <si>
    <t>14814.59亿</t>
  </si>
  <si>
    <t>酒店餐饮</t>
  </si>
  <si>
    <t>616.05亿</t>
  </si>
  <si>
    <t>户数减少</t>
  </si>
  <si>
    <t>13799.88亿</t>
  </si>
  <si>
    <t>配股预案</t>
  </si>
  <si>
    <t>27.57亿</t>
  </si>
  <si>
    <t>运输服务</t>
  </si>
  <si>
    <t>13463.63亿</t>
  </si>
  <si>
    <t>活跃可转债</t>
  </si>
  <si>
    <t>--</t>
  </si>
  <si>
    <t>户数增加</t>
  </si>
  <si>
    <t>12684.05亿</t>
  </si>
  <si>
    <t>含B股</t>
  </si>
  <si>
    <t>11128.36亿</t>
  </si>
  <si>
    <t>房地产</t>
  </si>
  <si>
    <t>10878.59亿</t>
  </si>
  <si>
    <t>交通设施</t>
  </si>
  <si>
    <t>10202.95亿</t>
  </si>
  <si>
    <t>云南板块</t>
  </si>
  <si>
    <t>7970.76亿</t>
  </si>
  <si>
    <t>股权激励</t>
  </si>
  <si>
    <t>5880.44亿</t>
  </si>
  <si>
    <t>发可转债</t>
  </si>
  <si>
    <t>4989.10亿</t>
  </si>
  <si>
    <t>化纤</t>
  </si>
  <si>
    <t>4484.69亿</t>
  </si>
  <si>
    <t>风险提示</t>
  </si>
  <si>
    <t>3323.04亿</t>
  </si>
  <si>
    <t>海南板块</t>
  </si>
  <si>
    <t>3289.29亿</t>
  </si>
  <si>
    <t>宁夏板块</t>
  </si>
  <si>
    <t>1941.59亿</t>
  </si>
  <si>
    <t>机构吸筹</t>
  </si>
  <si>
    <t>1176.19亿</t>
  </si>
  <si>
    <t>深证Ｂ指</t>
  </si>
  <si>
    <t>559.36亿</t>
  </si>
  <si>
    <t>大盘成长</t>
  </si>
  <si>
    <t>国证成长</t>
  </si>
  <si>
    <t>国证粮食</t>
  </si>
  <si>
    <t>深证价值</t>
  </si>
  <si>
    <t>深证红利</t>
  </si>
  <si>
    <t>国证治理</t>
  </si>
  <si>
    <t>国证服务</t>
  </si>
  <si>
    <t>资源优势</t>
  </si>
  <si>
    <t>创价值</t>
  </si>
  <si>
    <t>创医药</t>
  </si>
  <si>
    <t>乐富指数</t>
  </si>
  <si>
    <t>国企改革</t>
  </si>
  <si>
    <t>深主板50</t>
  </si>
  <si>
    <t>绿色电力</t>
  </si>
  <si>
    <t>投资时钟</t>
  </si>
  <si>
    <t>中盘价值</t>
  </si>
  <si>
    <t>中盘成长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</si>
  <si>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</si>
  <si>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</si>
  <si>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</si>
  <si>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</si>
  <si>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</si>
  <si>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</si>
  <si>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</si>
  <si>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</si>
  <si>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</si>
  <si>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</si>
  <si>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</si>
  <si>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</si>
  <si>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</si>
  <si>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</si>
  <si>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</si>
  <si>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</si>
  <si>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</si>
  <si>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</si>
  <si>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</si>
  <si>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</si>
  <si>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380医药</t>
  </si>
  <si>
    <t>医药生物</t>
  </si>
  <si>
    <t>500医药</t>
  </si>
  <si>
    <t>全指医药</t>
  </si>
  <si>
    <t>全指通信</t>
  </si>
  <si>
    <t>创业板指</t>
  </si>
  <si>
    <t>数字经济</t>
  </si>
  <si>
    <t>创业数字</t>
  </si>
  <si>
    <t>深新基建</t>
  </si>
  <si>
    <t>创业大盘</t>
  </si>
  <si>
    <t>深证民营</t>
  </si>
  <si>
    <t>深证300R</t>
  </si>
  <si>
    <t>创业板R</t>
  </si>
  <si>
    <t>TMT50</t>
  </si>
  <si>
    <t>中创100R</t>
  </si>
  <si>
    <t>创业新兴</t>
  </si>
  <si>
    <t>中小绩效</t>
  </si>
  <si>
    <t>中创EW</t>
  </si>
  <si>
    <t>创业板50</t>
  </si>
  <si>
    <t>深证200R</t>
  </si>
  <si>
    <t>金融科技</t>
  </si>
  <si>
    <t>深证中游</t>
  </si>
  <si>
    <t>创业板指(美元)(CNH)</t>
  </si>
  <si>
    <t>湾创100R</t>
  </si>
  <si>
    <t>上证指数</t>
  </si>
  <si>
    <t>Ａ股指数</t>
  </si>
  <si>
    <t>商业指数</t>
  </si>
  <si>
    <t>地产指数</t>
  </si>
  <si>
    <t>综合指数</t>
  </si>
  <si>
    <t>上证180</t>
  </si>
  <si>
    <t>国债指数</t>
  </si>
  <si>
    <t>企债指数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</si>
  <si>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</si>
  <si>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</si>
  <si>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</si>
  <si>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</si>
  <si>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</si>
  <si>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</si>
  <si>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</si>
  <si>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180价值</t>
  </si>
  <si>
    <t>180R价值</t>
  </si>
  <si>
    <t>上证医药</t>
  </si>
  <si>
    <t>上证金融</t>
  </si>
  <si>
    <t>上证央企</t>
  </si>
  <si>
    <t>超大盘</t>
  </si>
  <si>
    <t>上证中盘</t>
  </si>
  <si>
    <t>上证中小</t>
  </si>
  <si>
    <t>上证全指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</si>
  <si>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</si>
  <si>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</si>
  <si>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</si>
  <si>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</si>
  <si>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</si>
  <si>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</si>
  <si>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</si>
  <si>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</si>
  <si>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</si>
  <si>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</si>
  <si>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</si>
  <si>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上证资源</t>
  </si>
  <si>
    <t>材料等权</t>
  </si>
  <si>
    <t>医药等权</t>
  </si>
  <si>
    <t>金融等权</t>
  </si>
  <si>
    <t>上证流通</t>
  </si>
  <si>
    <t>沪财中小</t>
  </si>
  <si>
    <t>上证上游</t>
  </si>
  <si>
    <t>上证F200</t>
  </si>
  <si>
    <t>上证F500</t>
  </si>
  <si>
    <t>5年信用</t>
  </si>
  <si>
    <t>380材料</t>
  </si>
  <si>
    <t>380金融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</si>
  <si>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</si>
  <si>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</si>
  <si>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</si>
  <si>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</si>
  <si>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</si>
  <si>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</si>
  <si>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</si>
  <si>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上证150</t>
  </si>
  <si>
    <t>上证银行</t>
  </si>
  <si>
    <t>180高贝</t>
  </si>
  <si>
    <t>380低贝</t>
  </si>
  <si>
    <t>上证转债</t>
  </si>
  <si>
    <t>380稳定</t>
  </si>
  <si>
    <t>优势资源</t>
  </si>
  <si>
    <t>180红利</t>
  </si>
  <si>
    <t>上央红利</t>
  </si>
  <si>
    <t>市值百强</t>
  </si>
  <si>
    <t>沪股通</t>
  </si>
  <si>
    <t>新兴成指</t>
  </si>
  <si>
    <t>沪深300</t>
  </si>
  <si>
    <t>科创生物</t>
  </si>
  <si>
    <t>科创200</t>
  </si>
  <si>
    <t>细分有色</t>
  </si>
  <si>
    <t>细分医药</t>
  </si>
  <si>
    <t>有色金属</t>
  </si>
  <si>
    <t>300红利</t>
  </si>
  <si>
    <t>800有色</t>
  </si>
  <si>
    <t>央企红利</t>
  </si>
  <si>
    <t>中证转债</t>
  </si>
  <si>
    <t>800医药</t>
  </si>
  <si>
    <t>腾讯济安</t>
  </si>
  <si>
    <t>300非银</t>
  </si>
  <si>
    <t>百发100</t>
  </si>
  <si>
    <t>500原料</t>
  </si>
  <si>
    <t>CS精准医</t>
  </si>
  <si>
    <t>上海国企</t>
  </si>
  <si>
    <t>港中小企</t>
  </si>
  <si>
    <t>HK银行</t>
  </si>
  <si>
    <t>上证收益</t>
  </si>
  <si>
    <t>小康指数</t>
  </si>
  <si>
    <t>中证流通</t>
  </si>
  <si>
    <t>中证800</t>
  </si>
  <si>
    <t>300金融</t>
  </si>
  <si>
    <t>300通信</t>
  </si>
  <si>
    <t>300价值</t>
  </si>
  <si>
    <t>公司债指</t>
  </si>
  <si>
    <t>基本面50</t>
  </si>
  <si>
    <t>中证央企</t>
  </si>
  <si>
    <t>央企100</t>
  </si>
  <si>
    <t>中证金融</t>
  </si>
  <si>
    <t>800通信</t>
  </si>
  <si>
    <t>内地资源</t>
  </si>
  <si>
    <t>银河99</t>
  </si>
  <si>
    <t>基本200</t>
  </si>
  <si>
    <t>基本600</t>
  </si>
  <si>
    <t>ESG 40</t>
  </si>
  <si>
    <t>800金融</t>
  </si>
  <si>
    <t>大宗商品</t>
  </si>
  <si>
    <t>中证超大</t>
  </si>
  <si>
    <t>中证全指</t>
  </si>
  <si>
    <t>全指金融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</si>
  <si>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</si>
  <si>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</si>
  <si>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</si>
  <si>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</si>
  <si>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</si>
  <si>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</si>
  <si>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</si>
  <si>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</si>
  <si>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金融指数</t>
  </si>
  <si>
    <t>创业制造</t>
  </si>
  <si>
    <t>创质量</t>
  </si>
  <si>
    <t>碳中和债</t>
  </si>
  <si>
    <t>深转交债</t>
  </si>
  <si>
    <t>民企发展</t>
  </si>
  <si>
    <t>新浪100</t>
  </si>
  <si>
    <t>深信中高</t>
  </si>
  <si>
    <t>深信中低</t>
  </si>
  <si>
    <t>深信用债</t>
  </si>
  <si>
    <t>深公司债</t>
  </si>
  <si>
    <t>深证ETF</t>
  </si>
  <si>
    <t>深证转债</t>
  </si>
  <si>
    <t>巨潮100</t>
  </si>
  <si>
    <t>巨潮大盘</t>
  </si>
  <si>
    <t>国证Ａ指</t>
  </si>
  <si>
    <t>国证红利</t>
  </si>
  <si>
    <t>成长40</t>
  </si>
  <si>
    <t>分析师指数</t>
  </si>
  <si>
    <t>长三角</t>
  </si>
  <si>
    <t>环渤海</t>
  </si>
  <si>
    <t>能源金属</t>
  </si>
  <si>
    <t>国证价值</t>
  </si>
  <si>
    <t>大盘价值</t>
  </si>
  <si>
    <t>国证基金</t>
  </si>
  <si>
    <t>国证ETF</t>
  </si>
  <si>
    <t>1000金融</t>
  </si>
  <si>
    <t>国证通信</t>
  </si>
  <si>
    <t>国证有色</t>
  </si>
  <si>
    <t>大中盘</t>
  </si>
  <si>
    <t>大盘低波</t>
  </si>
  <si>
    <t>中盘低波</t>
  </si>
  <si>
    <t>苏州率先</t>
  </si>
  <si>
    <t>国证转债</t>
  </si>
  <si>
    <t>I100</t>
  </si>
  <si>
    <t>I300</t>
  </si>
  <si>
    <t>国证保证</t>
  </si>
  <si>
    <t>专利领先</t>
  </si>
  <si>
    <t>国证定增</t>
  </si>
  <si>
    <t>国证银行</t>
  </si>
  <si>
    <t>证券龙头</t>
  </si>
  <si>
    <t>生物医药</t>
  </si>
  <si>
    <t>央视治理</t>
  </si>
  <si>
    <t>央视责任</t>
  </si>
  <si>
    <t>深证金融</t>
  </si>
  <si>
    <t>深证电信</t>
  </si>
  <si>
    <t>深证公用</t>
  </si>
  <si>
    <t>中小等权</t>
  </si>
  <si>
    <t>深证装备</t>
  </si>
  <si>
    <t>中小红利</t>
  </si>
  <si>
    <t>中小低波</t>
  </si>
  <si>
    <t>创业成长</t>
  </si>
  <si>
    <t>深防御50</t>
  </si>
  <si>
    <t>深A医药</t>
  </si>
  <si>
    <t>深医药EW</t>
  </si>
  <si>
    <t>深成金融</t>
  </si>
  <si>
    <t>深成电信</t>
  </si>
  <si>
    <t>深成公用</t>
  </si>
  <si>
    <t>深证创投</t>
  </si>
  <si>
    <t>优势成长</t>
  </si>
  <si>
    <t>深证上游</t>
  </si>
  <si>
    <t>CSSW证券</t>
  </si>
  <si>
    <t>中证体育</t>
  </si>
  <si>
    <t>互联金融</t>
  </si>
  <si>
    <t>环境治理</t>
  </si>
  <si>
    <t>保险主题</t>
  </si>
  <si>
    <t>300 金融</t>
  </si>
  <si>
    <t>800非银</t>
  </si>
  <si>
    <t>证券公司</t>
  </si>
  <si>
    <t>中证银行</t>
  </si>
  <si>
    <t>一带一路</t>
  </si>
  <si>
    <t>CSWD生科</t>
  </si>
  <si>
    <t>化肥农药</t>
  </si>
  <si>
    <t>蓝色100</t>
  </si>
  <si>
    <t>创业板指(港币)(CNH)</t>
  </si>
  <si>
    <t>创业板R(港币)(CNH)</t>
  </si>
  <si>
    <t>创业板R(美元)(CNH)</t>
  </si>
  <si>
    <t>上证消费</t>
  </si>
  <si>
    <t>消费等权</t>
  </si>
  <si>
    <t>食品饮料</t>
  </si>
  <si>
    <t>中证酒</t>
  </si>
  <si>
    <t>中证白酒</t>
  </si>
  <si>
    <t>【数据引擎：奇衡DK阿赖耶识系统】情绪值</t>
  </si>
  <si>
    <t>CF00</t>
  </si>
  <si>
    <t>棉花连续</t>
  </si>
  <si>
    <t>PS00</t>
  </si>
  <si>
    <t>多晶硅连续</t>
  </si>
  <si>
    <t>AG00</t>
  </si>
  <si>
    <t>白银连续</t>
  </si>
  <si>
    <t>I00</t>
  </si>
  <si>
    <t>矿石连续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</si>
  <si>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</si>
  <si>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</si>
  <si>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</si>
  <si>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</si>
  <si>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</si>
  <si>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</si>
  <si>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</si>
  <si>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</si>
  <si>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</si>
  <si>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</si>
  <si>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</si>
  <si>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</si>
  <si>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</si>
  <si>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</si>
  <si>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</si>
  <si>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</si>
  <si>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</si>
  <si>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</si>
  <si>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</si>
  <si>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</si>
  <si>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</si>
  <si>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</si>
  <si>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</si>
  <si>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</si>
  <si>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</si>
  <si>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</si>
  <si>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</si>
  <si>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</si>
  <si>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</si>
  <si>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</si>
  <si>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</si>
  <si>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</si>
  <si>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</si>
  <si>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</si>
  <si>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</si>
  <si>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</si>
  <si>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</si>
  <si>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</si>
  <si>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</si>
  <si>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</si>
  <si>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</si>
  <si>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</si>
  <si>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</si>
  <si>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</si>
  <si>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</si>
  <si>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</si>
  <si>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</si>
  <si>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</si>
  <si>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</si>
  <si>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</si>
  <si>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</si>
  <si>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</si>
  <si>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</si>
  <si>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</si>
  <si>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</si>
  <si>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</si>
  <si>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</si>
  <si>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</si>
  <si>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</si>
  <si>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</si>
  <si>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</si>
  <si>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</si>
  <si>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</si>
  <si>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</si>
  <si>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</si>
  <si>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</si>
  <si>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</si>
  <si>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</si>
  <si>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</si>
  <si>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</si>
  <si>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</si>
  <si>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</si>
  <si>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</si>
  <si>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</si>
  <si>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</si>
  <si>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</si>
  <si>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</si>
  <si>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</si>
  <si>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</si>
  <si>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</si>
  <si>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</si>
  <si>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</si>
  <si>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</si>
  <si>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</si>
  <si>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</si>
  <si>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</si>
  <si>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</si>
  <si>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</si>
  <si>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</si>
  <si>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</si>
  <si>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</si>
  <si>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</si>
  <si>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</si>
  <si>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</si>
  <si>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</si>
  <si>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</si>
  <si>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BZ00</t>
  </si>
  <si>
    <t>纯苯连续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</si>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</sst>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3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"880865"</f>
        <v>880865</v>
      </c>
      <c r="B3" s="34" t="s">
        <v>5</v>
      </c>
      <c r="C3" s="34" t="s">
        <v>6</v>
      </c>
      <c r="D3" s="34" t="str">
        <f>"880857"</f>
        <v>880857</v>
      </c>
      <c r="E3" s="34" t="s">
        <v>7</v>
      </c>
      <c r="F3" s="34" t="s">
        <v>8</v>
      </c>
    </row>
    <row r="4" ht="13.5" spans="1:6">
      <c r="A4" s="34" t="str">
        <f>"880380"</f>
        <v>880380</v>
      </c>
      <c r="B4" s="34" t="s">
        <v>9</v>
      </c>
      <c r="C4" s="34" t="s">
        <v>10</v>
      </c>
      <c r="D4" s="34" t="str">
        <f>"000015"</f>
        <v>000015</v>
      </c>
      <c r="E4" s="34" t="s">
        <v>11</v>
      </c>
      <c r="F4" s="34" t="s">
        <v>12</v>
      </c>
    </row>
    <row r="5" ht="13.5" spans="1:6">
      <c r="A5" s="34" t="str">
        <f>"880229"</f>
        <v>880229</v>
      </c>
      <c r="B5" s="34" t="s">
        <v>13</v>
      </c>
      <c r="C5" s="34" t="s">
        <v>14</v>
      </c>
      <c r="D5" s="34" t="str">
        <f>"880842"</f>
        <v>880842</v>
      </c>
      <c r="E5" s="34" t="s">
        <v>15</v>
      </c>
      <c r="F5" s="34" t="s">
        <v>16</v>
      </c>
    </row>
    <row r="6" ht="13.5" spans="1:6">
      <c r="A6" s="34" t="str">
        <f>"880301"</f>
        <v>880301</v>
      </c>
      <c r="B6" s="34" t="s">
        <v>17</v>
      </c>
      <c r="C6" s="34" t="s">
        <v>18</v>
      </c>
      <c r="D6" s="34" t="str">
        <f>"000989"</f>
        <v>000989</v>
      </c>
      <c r="E6" s="34" t="s">
        <v>19</v>
      </c>
      <c r="F6" s="34" t="s">
        <v>20</v>
      </c>
    </row>
    <row r="7" ht="13.5" spans="1:6">
      <c r="A7" s="34" t="str">
        <f>"880529"</f>
        <v>880529</v>
      </c>
      <c r="B7" s="34" t="s">
        <v>21</v>
      </c>
      <c r="C7" s="34" t="s">
        <v>22</v>
      </c>
      <c r="D7" s="34" t="str">
        <f>"880305"</f>
        <v>880305</v>
      </c>
      <c r="E7" s="34" t="s">
        <v>23</v>
      </c>
      <c r="F7" s="34" t="s">
        <v>24</v>
      </c>
    </row>
    <row r="8" ht="13.5" spans="1:6">
      <c r="A8" s="34" t="str">
        <f>"880880"</f>
        <v>880880</v>
      </c>
      <c r="B8" s="34" t="s">
        <v>25</v>
      </c>
      <c r="C8" s="34" t="s">
        <v>26</v>
      </c>
      <c r="D8" s="34" t="str">
        <f>"880310"</f>
        <v>880310</v>
      </c>
      <c r="E8" s="34" t="s">
        <v>27</v>
      </c>
      <c r="F8" s="34" t="s">
        <v>28</v>
      </c>
    </row>
    <row r="9" ht="13.5" spans="1:6">
      <c r="A9" s="34" t="str">
        <f>"880603"</f>
        <v>880603</v>
      </c>
      <c r="B9" s="34" t="s">
        <v>29</v>
      </c>
      <c r="C9" s="34" t="s">
        <v>30</v>
      </c>
      <c r="D9" s="34" t="str">
        <f>"880398"</f>
        <v>880398</v>
      </c>
      <c r="E9" s="34" t="s">
        <v>31</v>
      </c>
      <c r="F9" s="34" t="s">
        <v>32</v>
      </c>
    </row>
    <row r="10" ht="13.5" spans="1:6">
      <c r="A10" s="34" t="str">
        <f>"880854"</f>
        <v>880854</v>
      </c>
      <c r="B10" s="34" t="s">
        <v>33</v>
      </c>
      <c r="C10" s="34" t="s">
        <v>34</v>
      </c>
      <c r="D10" s="34" t="str">
        <f>"880208"</f>
        <v>880208</v>
      </c>
      <c r="E10" s="34" t="s">
        <v>35</v>
      </c>
      <c r="F10" s="34" t="s">
        <v>36</v>
      </c>
    </row>
    <row r="11" ht="13.5" spans="1:6">
      <c r="A11" s="34" t="str">
        <f>"880423"</f>
        <v>880423</v>
      </c>
      <c r="B11" s="34" t="s">
        <v>37</v>
      </c>
      <c r="C11" s="34" t="s">
        <v>38</v>
      </c>
      <c r="D11" s="34" t="str">
        <f>"880877"</f>
        <v>880877</v>
      </c>
      <c r="E11" s="34" t="s">
        <v>39</v>
      </c>
      <c r="F11" s="34" t="s">
        <v>40</v>
      </c>
    </row>
    <row r="12" ht="13.5" spans="1:6">
      <c r="A12" s="34" t="str">
        <f>"880890"</f>
        <v>880890</v>
      </c>
      <c r="B12" s="34" t="s">
        <v>41</v>
      </c>
      <c r="C12" s="34" t="s">
        <v>42</v>
      </c>
      <c r="D12" s="34" t="str">
        <f>"880459"</f>
        <v>880459</v>
      </c>
      <c r="E12" s="34" t="s">
        <v>43</v>
      </c>
      <c r="F12" s="34" t="s">
        <v>44</v>
      </c>
    </row>
    <row r="13" ht="13.5" spans="1:6">
      <c r="A13" s="34" t="str">
        <f>"880677"</f>
        <v>880677</v>
      </c>
      <c r="B13" s="34" t="s">
        <v>45</v>
      </c>
      <c r="C13" s="34" t="s">
        <v>46</v>
      </c>
      <c r="D13" s="34" t="str">
        <f>"880876"</f>
        <v>880876</v>
      </c>
      <c r="E13" s="34" t="s">
        <v>47</v>
      </c>
      <c r="F13" s="34" t="s">
        <v>48</v>
      </c>
    </row>
    <row r="14" ht="16.5" spans="1:6">
      <c r="A14" s="24"/>
      <c r="B14" s="24"/>
      <c r="C14" s="24"/>
      <c r="D14" s="34" t="str">
        <f>"880502"</f>
        <v>880502</v>
      </c>
      <c r="E14" s="34" t="s">
        <v>49</v>
      </c>
      <c r="F14" s="34" t="s">
        <v>50</v>
      </c>
    </row>
    <row r="15" ht="16.5" spans="1:6">
      <c r="A15" s="24"/>
      <c r="B15" s="24"/>
      <c r="C15" s="24"/>
      <c r="D15" s="34" t="str">
        <f>"880482"</f>
        <v>880482</v>
      </c>
      <c r="E15" s="34" t="s">
        <v>51</v>
      </c>
      <c r="F15" s="34" t="s">
        <v>52</v>
      </c>
    </row>
    <row r="16" ht="16.5" spans="1:6">
      <c r="A16" s="24"/>
      <c r="B16" s="24"/>
      <c r="C16" s="24"/>
      <c r="D16" s="34" t="str">
        <f>"880465"</f>
        <v>880465</v>
      </c>
      <c r="E16" s="34" t="s">
        <v>53</v>
      </c>
      <c r="F16" s="34" t="s">
        <v>54</v>
      </c>
    </row>
    <row r="17" ht="16.5" spans="1:6">
      <c r="A17" s="24"/>
      <c r="B17" s="24"/>
      <c r="C17" s="24"/>
      <c r="D17" s="34" t="str">
        <f>"880227"</f>
        <v>880227</v>
      </c>
      <c r="E17" s="34" t="s">
        <v>55</v>
      </c>
      <c r="F17" s="34" t="s">
        <v>56</v>
      </c>
    </row>
    <row r="18" ht="16.5" spans="1:6">
      <c r="A18" s="24"/>
      <c r="B18" s="24"/>
      <c r="C18" s="24"/>
      <c r="D18" s="34" t="str">
        <f>"880539"</f>
        <v>880539</v>
      </c>
      <c r="E18" s="34" t="s">
        <v>57</v>
      </c>
      <c r="F18" s="34" t="s">
        <v>58</v>
      </c>
    </row>
    <row r="19" ht="16.5" spans="1:6">
      <c r="A19" s="24"/>
      <c r="B19" s="24"/>
      <c r="C19" s="24"/>
      <c r="D19" s="34" t="str">
        <f>"880723"</f>
        <v>880723</v>
      </c>
      <c r="E19" s="34" t="s">
        <v>59</v>
      </c>
      <c r="F19" s="34" t="s">
        <v>60</v>
      </c>
    </row>
    <row r="20" ht="16.5" spans="1:6">
      <c r="A20" s="24"/>
      <c r="B20" s="24"/>
      <c r="C20" s="24"/>
      <c r="D20" s="34" t="str">
        <f>"880330"</f>
        <v>880330</v>
      </c>
      <c r="E20" s="34" t="s">
        <v>61</v>
      </c>
      <c r="F20" s="34" t="s">
        <v>62</v>
      </c>
    </row>
    <row r="21" ht="16.5" spans="1:6">
      <c r="A21" s="24"/>
      <c r="B21" s="24"/>
      <c r="C21" s="24"/>
      <c r="D21" s="34" t="str">
        <f>"880896"</f>
        <v>880896</v>
      </c>
      <c r="E21" s="34" t="s">
        <v>63</v>
      </c>
      <c r="F21" s="34" t="s">
        <v>64</v>
      </c>
    </row>
    <row r="22" ht="16.5" spans="1:6">
      <c r="A22" s="24"/>
      <c r="B22" s="24"/>
      <c r="C22" s="24"/>
      <c r="D22" s="34" t="str">
        <f>"880230"</f>
        <v>880230</v>
      </c>
      <c r="E22" s="34" t="s">
        <v>65</v>
      </c>
      <c r="F22" s="34" t="s">
        <v>66</v>
      </c>
    </row>
    <row r="23" ht="16.5" spans="1:6">
      <c r="A23" s="24"/>
      <c r="B23" s="24"/>
      <c r="C23" s="24"/>
      <c r="D23" s="34" t="str">
        <f>"880214"</f>
        <v>880214</v>
      </c>
      <c r="E23" s="34" t="s">
        <v>67</v>
      </c>
      <c r="F23" s="34" t="s">
        <v>68</v>
      </c>
    </row>
    <row r="24" ht="16.5" spans="1:6">
      <c r="A24" s="24"/>
      <c r="B24" s="24"/>
      <c r="C24" s="24"/>
      <c r="D24" s="34" t="str">
        <f>"880756"</f>
        <v>880756</v>
      </c>
      <c r="E24" s="34" t="s">
        <v>69</v>
      </c>
      <c r="F24" s="34" t="s">
        <v>70</v>
      </c>
    </row>
    <row r="25" ht="16.5" spans="1:6">
      <c r="A25" s="24"/>
      <c r="B25" s="24"/>
      <c r="C25" s="24"/>
      <c r="D25" s="34" t="str">
        <f>"399108"</f>
        <v>399108</v>
      </c>
      <c r="E25" s="34" t="s">
        <v>71</v>
      </c>
      <c r="F25" s="34" t="s">
        <v>72</v>
      </c>
    </row>
    <row r="26" ht="16.5" spans="1:6">
      <c r="A26" s="24"/>
      <c r="B26" s="24"/>
      <c r="C26" s="24"/>
      <c r="D26" s="34" t="str">
        <f>"399372"</f>
        <v>399372</v>
      </c>
      <c r="E26" s="34" t="s">
        <v>73</v>
      </c>
      <c r="F26" s="34" t="s">
        <v>46</v>
      </c>
    </row>
    <row r="27" ht="16.5" spans="1:6">
      <c r="A27" s="24"/>
      <c r="B27" s="24"/>
      <c r="C27" s="24"/>
      <c r="D27" s="34" t="str">
        <f>"399370"</f>
        <v>399370</v>
      </c>
      <c r="E27" s="34" t="s">
        <v>74</v>
      </c>
      <c r="F27" s="34" t="s">
        <v>46</v>
      </c>
    </row>
    <row r="28" ht="16.5" spans="1:6">
      <c r="A28" s="24"/>
      <c r="B28" s="24"/>
      <c r="C28" s="24"/>
      <c r="D28" s="34" t="str">
        <f>"399365"</f>
        <v>399365</v>
      </c>
      <c r="E28" s="34" t="s">
        <v>75</v>
      </c>
      <c r="F28" s="34" t="s">
        <v>46</v>
      </c>
    </row>
    <row r="29" ht="16.5" spans="1:6">
      <c r="A29" s="24"/>
      <c r="B29" s="24"/>
      <c r="C29" s="24"/>
      <c r="D29" s="34" t="str">
        <f>"399348"</f>
        <v>399348</v>
      </c>
      <c r="E29" s="34" t="s">
        <v>76</v>
      </c>
      <c r="F29" s="34" t="s">
        <v>46</v>
      </c>
    </row>
    <row r="30" ht="16.5" spans="1:6">
      <c r="A30" s="24"/>
      <c r="B30" s="24"/>
      <c r="C30" s="24"/>
      <c r="D30" s="34" t="str">
        <f>"399324"</f>
        <v>399324</v>
      </c>
      <c r="E30" s="34" t="s">
        <v>77</v>
      </c>
      <c r="F30" s="34" t="s">
        <v>46</v>
      </c>
    </row>
    <row r="31" ht="16.5" spans="1:6">
      <c r="A31" s="24"/>
      <c r="B31" s="24"/>
      <c r="C31" s="24"/>
      <c r="D31" s="34" t="str">
        <f>"399322"</f>
        <v>399322</v>
      </c>
      <c r="E31" s="34" t="s">
        <v>78</v>
      </c>
      <c r="F31" s="34" t="s">
        <v>46</v>
      </c>
    </row>
    <row r="32" ht="16.5" spans="1:6">
      <c r="A32" s="24"/>
      <c r="B32" s="24"/>
      <c r="C32" s="24"/>
      <c r="D32" s="34" t="str">
        <f>"399320"</f>
        <v>399320</v>
      </c>
      <c r="E32" s="34" t="s">
        <v>79</v>
      </c>
      <c r="F32" s="34" t="s">
        <v>46</v>
      </c>
    </row>
    <row r="33" ht="16.5" spans="1:6">
      <c r="A33" s="24"/>
      <c r="B33" s="24"/>
      <c r="C33" s="24"/>
      <c r="D33" s="34" t="str">
        <f>"399319"</f>
        <v>399319</v>
      </c>
      <c r="E33" s="34" t="s">
        <v>80</v>
      </c>
      <c r="F33" s="34" t="s">
        <v>46</v>
      </c>
    </row>
    <row r="34" ht="16.5" spans="1:6">
      <c r="A34" s="24"/>
      <c r="B34" s="24"/>
      <c r="C34" s="24"/>
      <c r="D34" s="34" t="str">
        <f>"399295"</f>
        <v>399295</v>
      </c>
      <c r="E34" s="34" t="s">
        <v>81</v>
      </c>
      <c r="F34" s="34" t="s">
        <v>46</v>
      </c>
    </row>
    <row r="35" ht="16.5" spans="1:6">
      <c r="A35" s="24"/>
      <c r="B35" s="24"/>
      <c r="C35" s="24"/>
      <c r="D35" s="34" t="str">
        <f>"399275"</f>
        <v>399275</v>
      </c>
      <c r="E35" s="34" t="s">
        <v>82</v>
      </c>
      <c r="F35" s="34" t="s">
        <v>46</v>
      </c>
    </row>
    <row r="36" ht="16.5" spans="1:6">
      <c r="A36" s="24"/>
      <c r="B36" s="24"/>
      <c r="C36" s="24"/>
      <c r="D36" s="34" t="str">
        <f>"399103"</f>
        <v>399103</v>
      </c>
      <c r="E36" s="34" t="s">
        <v>83</v>
      </c>
      <c r="F36" s="34" t="s">
        <v>46</v>
      </c>
    </row>
    <row r="37" ht="16.5" spans="1:6">
      <c r="A37" s="24"/>
      <c r="B37" s="24"/>
      <c r="C37" s="24"/>
      <c r="D37" s="34" t="str">
        <f>"399974"</f>
        <v>399974</v>
      </c>
      <c r="E37" s="34" t="s">
        <v>84</v>
      </c>
      <c r="F37" s="34" t="s">
        <v>46</v>
      </c>
    </row>
    <row r="38" ht="16.5" spans="1:6">
      <c r="A38" s="24"/>
      <c r="B38" s="24"/>
      <c r="C38" s="24"/>
      <c r="D38" s="34" t="str">
        <f>"399750"</f>
        <v>399750</v>
      </c>
      <c r="E38" s="34" t="s">
        <v>85</v>
      </c>
      <c r="F38" s="34" t="s">
        <v>46</v>
      </c>
    </row>
    <row r="39" ht="16.5" spans="1:6">
      <c r="A39" s="24"/>
      <c r="B39" s="24"/>
      <c r="C39" s="24"/>
      <c r="D39" s="34" t="str">
        <f>"399438"</f>
        <v>399438</v>
      </c>
      <c r="E39" s="34" t="s">
        <v>86</v>
      </c>
      <c r="F39" s="34" t="s">
        <v>46</v>
      </c>
    </row>
    <row r="40" ht="16.5" spans="1:6">
      <c r="A40" s="24"/>
      <c r="B40" s="24"/>
      <c r="C40" s="24"/>
      <c r="D40" s="34" t="str">
        <f>"399391"</f>
        <v>399391</v>
      </c>
      <c r="E40" s="34" t="s">
        <v>87</v>
      </c>
      <c r="F40" s="34" t="s">
        <v>46</v>
      </c>
    </row>
    <row r="41" ht="16.5" spans="1:6">
      <c r="A41" s="24"/>
      <c r="B41" s="24"/>
      <c r="C41" s="24"/>
      <c r="D41" s="34" t="str">
        <f>"399375"</f>
        <v>399375</v>
      </c>
      <c r="E41" s="34" t="s">
        <v>88</v>
      </c>
      <c r="F41" s="34" t="s">
        <v>46</v>
      </c>
    </row>
    <row r="42" ht="16.5" spans="1:6">
      <c r="A42" s="24"/>
      <c r="B42" s="24"/>
      <c r="C42" s="24"/>
      <c r="D42" s="34" t="str">
        <f>"399374"</f>
        <v>399374</v>
      </c>
      <c r="E42" s="34" t="s">
        <v>89</v>
      </c>
      <c r="F42" s="34" t="s">
        <v>46</v>
      </c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5"/>
      <c r="E48" s="35"/>
      <c r="F48" s="35"/>
    </row>
    <row r="49" ht="16.5" spans="1:6">
      <c r="A49" s="24"/>
      <c r="B49" s="24"/>
      <c r="C49" s="24"/>
      <c r="D49" s="35"/>
      <c r="E49" s="35"/>
      <c r="F49" s="35"/>
    </row>
    <row r="50" ht="16.5" spans="1:6">
      <c r="A50" s="24"/>
      <c r="B50" s="24"/>
      <c r="C50" s="24"/>
      <c r="D50" s="35"/>
      <c r="E50" s="35"/>
      <c r="F50" s="35"/>
    </row>
    <row r="51" ht="16.5" spans="1:6">
      <c r="A51" s="24"/>
      <c r="B51" s="24"/>
      <c r="C51" s="24"/>
      <c r="D51" s="35"/>
      <c r="E51" s="35"/>
      <c r="F51" s="35"/>
    </row>
    <row r="52" ht="16.5" spans="1:6">
      <c r="A52" s="24"/>
      <c r="B52" s="24"/>
      <c r="C52" s="24"/>
      <c r="D52" s="35"/>
      <c r="E52" s="35"/>
      <c r="F52" s="35"/>
    </row>
    <row r="53" ht="16.5" spans="1:6">
      <c r="A53" s="24"/>
      <c r="B53" s="24"/>
      <c r="C53" s="24"/>
      <c r="D53" s="35"/>
      <c r="E53" s="35"/>
      <c r="F53" s="35"/>
    </row>
    <row r="54" ht="16.5" spans="1:6">
      <c r="A54" s="24"/>
      <c r="B54" s="24"/>
      <c r="C54" s="24"/>
      <c r="D54" s="35"/>
      <c r="E54" s="35"/>
      <c r="F54" s="35"/>
    </row>
    <row r="55" ht="16.5" spans="1:6">
      <c r="A55" s="24"/>
      <c r="B55" s="24"/>
      <c r="C55" s="24"/>
      <c r="D55" s="35"/>
      <c r="E55" s="35"/>
      <c r="F55" s="35"/>
    </row>
    <row r="56" ht="16.5" spans="1:6">
      <c r="A56" s="24"/>
      <c r="B56" s="24"/>
      <c r="C56" s="24"/>
      <c r="D56" s="35"/>
      <c r="E56" s="35"/>
      <c r="F56" s="35"/>
    </row>
    <row r="57" ht="16.5" spans="1:6">
      <c r="A57" s="24"/>
      <c r="B57" s="24"/>
      <c r="C57" s="24"/>
      <c r="D57" s="35"/>
      <c r="E57" s="35"/>
      <c r="F57" s="35"/>
    </row>
    <row r="58" ht="16.5" spans="1:6">
      <c r="A58" s="24"/>
      <c r="B58" s="24"/>
      <c r="C58" s="24"/>
      <c r="D58" s="35"/>
      <c r="E58" s="35"/>
      <c r="F58" s="35"/>
    </row>
    <row r="59" ht="16.5" spans="1:6">
      <c r="A59" s="24"/>
      <c r="B59" s="24"/>
      <c r="C59" s="24"/>
      <c r="D59" s="35"/>
      <c r="E59" s="35"/>
      <c r="F59" s="35"/>
    </row>
    <row r="60" ht="16.5" spans="1:6">
      <c r="A60" s="24"/>
      <c r="B60" s="24"/>
      <c r="C60" s="24"/>
      <c r="D60" s="35"/>
      <c r="E60" s="35"/>
      <c r="F60" s="35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3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1" t="s">
        <v>91</v>
      </c>
      <c r="L1" s="1"/>
      <c r="M1" s="1"/>
      <c r="N1" s="1"/>
      <c r="O1" s="1"/>
      <c r="P1" s="1"/>
      <c r="Q1" s="1"/>
      <c r="R1" s="1"/>
    </row>
    <row r="2" ht="22.5" spans="1:18">
      <c r="A2" s="3" t="s">
        <v>92</v>
      </c>
      <c r="B2" s="4" t="s">
        <v>93</v>
      </c>
      <c r="C2" s="4" t="s">
        <v>94</v>
      </c>
      <c r="D2" s="4" t="s">
        <v>95</v>
      </c>
      <c r="E2" s="4" t="s">
        <v>96</v>
      </c>
      <c r="F2" s="4" t="s">
        <v>97</v>
      </c>
      <c r="G2" s="4" t="s">
        <v>98</v>
      </c>
      <c r="H2" s="4" t="s">
        <v>99</v>
      </c>
      <c r="I2" s="4" t="s">
        <v>100</v>
      </c>
      <c r="J2" s="4" t="s">
        <v>101</v>
      </c>
      <c r="K2" s="12" t="s">
        <v>102</v>
      </c>
      <c r="L2" s="12" t="s">
        <v>103</v>
      </c>
      <c r="M2" s="12" t="s">
        <v>104</v>
      </c>
      <c r="N2" s="12" t="s">
        <v>105</v>
      </c>
      <c r="O2" s="12" t="s">
        <v>106</v>
      </c>
      <c r="P2" s="12" t="s">
        <v>107</v>
      </c>
      <c r="Q2" s="12" t="s">
        <v>108</v>
      </c>
      <c r="R2" s="12" t="s">
        <v>109</v>
      </c>
    </row>
    <row r="3" ht="16.5" spans="1:23">
      <c r="A3" s="16">
        <v>109</v>
      </c>
      <c r="B3" s="16" t="s">
        <v>110</v>
      </c>
      <c r="C3" s="16">
        <v>9272.845</v>
      </c>
      <c r="D3" s="16">
        <v>10332.877</v>
      </c>
      <c r="E3" s="16">
        <v>1</v>
      </c>
      <c r="F3" s="17">
        <v>0</v>
      </c>
      <c r="G3" s="17">
        <v>0</v>
      </c>
      <c r="H3" s="17">
        <v>1</v>
      </c>
      <c r="I3" s="17">
        <v>0.231</v>
      </c>
      <c r="J3" s="17">
        <v>10.466</v>
      </c>
      <c r="K3" s="20">
        <v>4</v>
      </c>
      <c r="L3" s="20">
        <v>1</v>
      </c>
      <c r="M3" s="20">
        <v>0</v>
      </c>
      <c r="N3" s="20">
        <v>0</v>
      </c>
      <c r="O3" s="20">
        <v>0</v>
      </c>
      <c r="P3" s="20">
        <v>-3.75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808</v>
      </c>
      <c r="B4" s="16" t="s">
        <v>111</v>
      </c>
      <c r="C4" s="16">
        <v>7423.203</v>
      </c>
      <c r="D4" s="16">
        <v>8457.117</v>
      </c>
      <c r="E4" s="16">
        <v>1</v>
      </c>
      <c r="F4" s="17">
        <v>0</v>
      </c>
      <c r="G4" s="17">
        <v>0</v>
      </c>
      <c r="H4" s="17">
        <v>1</v>
      </c>
      <c r="I4" s="17">
        <v>0.242</v>
      </c>
      <c r="J4" s="17">
        <v>12.438</v>
      </c>
      <c r="K4" s="20">
        <v>4</v>
      </c>
      <c r="L4" s="20">
        <v>1</v>
      </c>
      <c r="M4" s="20">
        <v>0</v>
      </c>
      <c r="N4" s="20">
        <v>0</v>
      </c>
      <c r="O4" s="20">
        <v>0</v>
      </c>
      <c r="P4" s="20">
        <v>-3.939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857</v>
      </c>
      <c r="B5" s="16" t="s">
        <v>112</v>
      </c>
      <c r="C5" s="16">
        <v>9102.069</v>
      </c>
      <c r="D5" s="16">
        <v>10382.602</v>
      </c>
      <c r="E5" s="16">
        <v>1</v>
      </c>
      <c r="F5" s="17">
        <v>0</v>
      </c>
      <c r="G5" s="17">
        <v>0</v>
      </c>
      <c r="H5" s="17">
        <v>1</v>
      </c>
      <c r="I5" s="17">
        <v>0.156</v>
      </c>
      <c r="J5" s="17">
        <v>12.47</v>
      </c>
      <c r="K5" s="20">
        <v>4</v>
      </c>
      <c r="L5" s="20">
        <v>2</v>
      </c>
      <c r="M5" s="20">
        <v>0</v>
      </c>
      <c r="N5" s="20">
        <v>1</v>
      </c>
      <c r="O5" s="20">
        <v>0</v>
      </c>
      <c r="P5" s="20">
        <v>-0.357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991</v>
      </c>
      <c r="B6" s="16" t="s">
        <v>113</v>
      </c>
      <c r="C6" s="16">
        <v>7781.52</v>
      </c>
      <c r="D6" s="16">
        <v>8859.071</v>
      </c>
      <c r="E6" s="16">
        <v>1</v>
      </c>
      <c r="F6" s="17">
        <v>0</v>
      </c>
      <c r="G6" s="17">
        <v>0</v>
      </c>
      <c r="H6" s="17">
        <v>1</v>
      </c>
      <c r="I6" s="17">
        <v>0.23</v>
      </c>
      <c r="J6" s="17">
        <v>12.365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-1.116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994</v>
      </c>
      <c r="B7" s="16" t="s">
        <v>114</v>
      </c>
      <c r="C7" s="16">
        <v>5858.107</v>
      </c>
      <c r="D7" s="16">
        <v>7297.394</v>
      </c>
      <c r="E7" s="16">
        <v>1</v>
      </c>
      <c r="F7" s="17">
        <v>0</v>
      </c>
      <c r="G7" s="17">
        <v>0</v>
      </c>
      <c r="H7" s="17">
        <v>1</v>
      </c>
      <c r="I7" s="17">
        <v>3.034</v>
      </c>
      <c r="J7" s="17">
        <v>22.159</v>
      </c>
      <c r="K7" s="20">
        <v>4</v>
      </c>
      <c r="L7" s="20">
        <v>1</v>
      </c>
      <c r="M7" s="20">
        <v>0</v>
      </c>
      <c r="N7" s="20">
        <v>0</v>
      </c>
      <c r="O7" s="20">
        <v>0</v>
      </c>
      <c r="P7" s="20">
        <v>-6.129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399006</v>
      </c>
      <c r="B8" s="16" t="s">
        <v>115</v>
      </c>
      <c r="C8" s="16">
        <v>1785.389</v>
      </c>
      <c r="D8" s="16">
        <v>2222.764</v>
      </c>
      <c r="E8" s="16">
        <v>1</v>
      </c>
      <c r="F8" s="17">
        <v>0</v>
      </c>
      <c r="G8" s="17">
        <v>0</v>
      </c>
      <c r="H8" s="17">
        <v>1</v>
      </c>
      <c r="I8" s="17">
        <v>0.55</v>
      </c>
      <c r="J8" s="17">
        <v>20.119</v>
      </c>
      <c r="K8" s="20">
        <v>4</v>
      </c>
      <c r="L8" s="20">
        <v>1</v>
      </c>
      <c r="M8" s="20">
        <v>0</v>
      </c>
      <c r="N8" s="20">
        <v>0</v>
      </c>
      <c r="O8" s="20">
        <v>0</v>
      </c>
      <c r="P8" s="20">
        <v>-9.321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399262</v>
      </c>
      <c r="B9" s="16" t="s">
        <v>116</v>
      </c>
      <c r="C9" s="16">
        <v>1586.291</v>
      </c>
      <c r="D9" s="16">
        <v>1986.082</v>
      </c>
      <c r="E9" s="16">
        <v>1</v>
      </c>
      <c r="F9" s="17">
        <v>0</v>
      </c>
      <c r="G9" s="17">
        <v>0</v>
      </c>
      <c r="H9" s="17">
        <v>1</v>
      </c>
      <c r="I9" s="17">
        <v>0.246</v>
      </c>
      <c r="J9" s="17">
        <v>20.326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-6.635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399263</v>
      </c>
      <c r="B10" s="16" t="s">
        <v>117</v>
      </c>
      <c r="C10" s="16">
        <v>1631.591</v>
      </c>
      <c r="D10" s="16">
        <v>2123.464</v>
      </c>
      <c r="E10" s="16">
        <v>1</v>
      </c>
      <c r="F10" s="17">
        <v>0</v>
      </c>
      <c r="G10" s="17">
        <v>0</v>
      </c>
      <c r="H10" s="17">
        <v>1</v>
      </c>
      <c r="I10" s="17">
        <v>0.924</v>
      </c>
      <c r="J10" s="17">
        <v>23.874</v>
      </c>
      <c r="K10" s="20">
        <v>4</v>
      </c>
      <c r="L10" s="20">
        <v>1</v>
      </c>
      <c r="M10" s="20">
        <v>0</v>
      </c>
      <c r="N10" s="20">
        <v>0</v>
      </c>
      <c r="O10" s="20">
        <v>0</v>
      </c>
      <c r="P10" s="20">
        <v>-7.059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399274</v>
      </c>
      <c r="B11" s="16" t="s">
        <v>118</v>
      </c>
      <c r="C11" s="16">
        <v>3356.884</v>
      </c>
      <c r="D11" s="16">
        <v>4146.84</v>
      </c>
      <c r="E11" s="16">
        <v>1</v>
      </c>
      <c r="F11" s="17">
        <v>0</v>
      </c>
      <c r="G11" s="17">
        <v>0</v>
      </c>
      <c r="H11" s="17">
        <v>1</v>
      </c>
      <c r="I11" s="17">
        <v>0.399</v>
      </c>
      <c r="J11" s="17">
        <v>19.372</v>
      </c>
      <c r="K11" s="20">
        <v>4</v>
      </c>
      <c r="L11" s="20">
        <v>2</v>
      </c>
      <c r="M11" s="20">
        <v>0</v>
      </c>
      <c r="N11" s="20">
        <v>1</v>
      </c>
      <c r="O11" s="20">
        <v>0</v>
      </c>
      <c r="P11" s="20">
        <v>-5.747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399293</v>
      </c>
      <c r="B12" s="16" t="s">
        <v>119</v>
      </c>
      <c r="C12" s="16">
        <v>3324.455</v>
      </c>
      <c r="D12" s="16">
        <v>4206.25</v>
      </c>
      <c r="E12" s="16">
        <v>1</v>
      </c>
      <c r="F12" s="17">
        <v>0</v>
      </c>
      <c r="G12" s="17">
        <v>0</v>
      </c>
      <c r="H12" s="17">
        <v>1</v>
      </c>
      <c r="I12" s="17">
        <v>2.325</v>
      </c>
      <c r="J12" s="17">
        <v>22.801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-7.825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399337</v>
      </c>
      <c r="B13" s="16" t="s">
        <v>120</v>
      </c>
      <c r="C13" s="16">
        <v>3930.543</v>
      </c>
      <c r="D13" s="16">
        <v>4773.16</v>
      </c>
      <c r="E13" s="16">
        <v>1</v>
      </c>
      <c r="F13" s="17">
        <v>0</v>
      </c>
      <c r="G13" s="17">
        <v>0</v>
      </c>
      <c r="H13" s="17">
        <v>1</v>
      </c>
      <c r="I13" s="17">
        <v>0.659</v>
      </c>
      <c r="J13" s="17">
        <v>18.196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-0.267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399344</v>
      </c>
      <c r="B14" s="16" t="s">
        <v>121</v>
      </c>
      <c r="C14" s="16">
        <v>5055.168</v>
      </c>
      <c r="D14" s="16">
        <v>5897.041</v>
      </c>
      <c r="E14" s="16">
        <v>1</v>
      </c>
      <c r="F14" s="17">
        <v>0</v>
      </c>
      <c r="G14" s="17">
        <v>0</v>
      </c>
      <c r="H14" s="17">
        <v>1</v>
      </c>
      <c r="I14" s="17">
        <v>0.234</v>
      </c>
      <c r="J14" s="17">
        <v>14.477</v>
      </c>
      <c r="K14" s="20">
        <v>4</v>
      </c>
      <c r="L14" s="20">
        <v>0</v>
      </c>
      <c r="M14" s="20">
        <v>0</v>
      </c>
      <c r="N14" s="20">
        <v>0</v>
      </c>
      <c r="O14" s="20">
        <v>0</v>
      </c>
      <c r="P14" s="20">
        <v>-0.022</v>
      </c>
      <c r="Q14" s="20">
        <v>0</v>
      </c>
      <c r="R14" s="20">
        <v>-1</v>
      </c>
      <c r="S14" s="21"/>
      <c r="T14" s="21"/>
      <c r="U14" s="21"/>
      <c r="V14" s="21"/>
      <c r="W14" s="21"/>
    </row>
    <row r="15" ht="16.5" spans="1:23">
      <c r="A15" s="16">
        <v>399606</v>
      </c>
      <c r="B15" s="16" t="s">
        <v>122</v>
      </c>
      <c r="C15" s="16">
        <v>1956.179</v>
      </c>
      <c r="D15" s="16">
        <v>2440.694</v>
      </c>
      <c r="E15" s="16">
        <v>1</v>
      </c>
      <c r="F15" s="17">
        <v>0</v>
      </c>
      <c r="G15" s="17">
        <v>0</v>
      </c>
      <c r="H15" s="17">
        <v>1</v>
      </c>
      <c r="I15" s="17">
        <v>1.274</v>
      </c>
      <c r="J15" s="17">
        <v>20.872</v>
      </c>
      <c r="K15" s="20">
        <v>4</v>
      </c>
      <c r="L15" s="20">
        <v>1</v>
      </c>
      <c r="M15" s="20">
        <v>-1</v>
      </c>
      <c r="N15" s="20">
        <v>1</v>
      </c>
      <c r="O15" s="20">
        <v>0</v>
      </c>
      <c r="P15" s="20">
        <v>-0.003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399610</v>
      </c>
      <c r="B16" s="16" t="s">
        <v>123</v>
      </c>
      <c r="C16" s="16">
        <v>5039.37</v>
      </c>
      <c r="D16" s="16">
        <v>6436.17</v>
      </c>
      <c r="E16" s="16">
        <v>1</v>
      </c>
      <c r="F16" s="17">
        <v>0</v>
      </c>
      <c r="G16" s="17">
        <v>0</v>
      </c>
      <c r="H16" s="17">
        <v>1</v>
      </c>
      <c r="I16" s="17">
        <v>0.938</v>
      </c>
      <c r="J16" s="17">
        <v>22.437</v>
      </c>
      <c r="K16" s="20">
        <v>4</v>
      </c>
      <c r="L16" s="20">
        <v>1</v>
      </c>
      <c r="M16" s="20">
        <v>0</v>
      </c>
      <c r="N16" s="20">
        <v>1</v>
      </c>
      <c r="O16" s="20">
        <v>0</v>
      </c>
      <c r="P16" s="20">
        <v>-5.904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6">
        <v>399611</v>
      </c>
      <c r="B17" s="16" t="s">
        <v>124</v>
      </c>
      <c r="C17" s="16">
        <v>1969.348</v>
      </c>
      <c r="D17" s="16">
        <v>2372.566</v>
      </c>
      <c r="E17" s="16">
        <v>1</v>
      </c>
      <c r="F17" s="17">
        <v>0</v>
      </c>
      <c r="G17" s="17">
        <v>0</v>
      </c>
      <c r="H17" s="17">
        <v>1</v>
      </c>
      <c r="I17" s="17">
        <v>0.671</v>
      </c>
      <c r="J17" s="17">
        <v>17.552</v>
      </c>
      <c r="K17" s="20">
        <v>4</v>
      </c>
      <c r="L17" s="20">
        <v>1</v>
      </c>
      <c r="M17" s="20">
        <v>0</v>
      </c>
      <c r="N17" s="20">
        <v>0</v>
      </c>
      <c r="O17" s="20">
        <v>0</v>
      </c>
      <c r="P17" s="20">
        <v>-2.988</v>
      </c>
      <c r="Q17" s="20">
        <v>0</v>
      </c>
      <c r="R17" s="20">
        <v>-1</v>
      </c>
      <c r="S17" s="21"/>
      <c r="T17" s="21"/>
      <c r="U17" s="21"/>
      <c r="V17" s="21"/>
      <c r="W17" s="21"/>
    </row>
    <row r="18" ht="16.5" spans="1:23">
      <c r="A18" s="16">
        <v>399643</v>
      </c>
      <c r="B18" s="16" t="s">
        <v>125</v>
      </c>
      <c r="C18" s="16">
        <v>2165.248</v>
      </c>
      <c r="D18" s="16">
        <v>2734.491</v>
      </c>
      <c r="E18" s="16">
        <v>1</v>
      </c>
      <c r="F18" s="17">
        <v>0</v>
      </c>
      <c r="G18" s="17">
        <v>0</v>
      </c>
      <c r="H18" s="17">
        <v>1</v>
      </c>
      <c r="I18" s="17">
        <v>0.046</v>
      </c>
      <c r="J18" s="17">
        <v>20.854</v>
      </c>
      <c r="K18" s="20">
        <v>4</v>
      </c>
      <c r="L18" s="20">
        <v>1</v>
      </c>
      <c r="M18" s="20">
        <v>0</v>
      </c>
      <c r="N18" s="20">
        <v>0</v>
      </c>
      <c r="O18" s="20">
        <v>0</v>
      </c>
      <c r="P18" s="20">
        <v>-3.169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399658</v>
      </c>
      <c r="B19" s="16" t="s">
        <v>126</v>
      </c>
      <c r="C19" s="16">
        <v>3386.201</v>
      </c>
      <c r="D19" s="16">
        <v>3940.852</v>
      </c>
      <c r="E19" s="16">
        <v>1</v>
      </c>
      <c r="F19" s="17">
        <v>0</v>
      </c>
      <c r="G19" s="17">
        <v>0</v>
      </c>
      <c r="H19" s="17">
        <v>1</v>
      </c>
      <c r="I19" s="17">
        <v>0.02</v>
      </c>
      <c r="J19" s="17">
        <v>14.092</v>
      </c>
      <c r="K19" s="20">
        <v>4</v>
      </c>
      <c r="L19" s="20">
        <v>1</v>
      </c>
      <c r="M19" s="20">
        <v>0</v>
      </c>
      <c r="N19" s="20">
        <v>0</v>
      </c>
      <c r="O19" s="20">
        <v>0</v>
      </c>
      <c r="P19" s="20">
        <v>-15.38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6">
        <v>399660</v>
      </c>
      <c r="B20" s="16" t="s">
        <v>127</v>
      </c>
      <c r="C20" s="16">
        <v>1714.471</v>
      </c>
      <c r="D20" s="16">
        <v>2050.967</v>
      </c>
      <c r="E20" s="16">
        <v>1</v>
      </c>
      <c r="F20" s="17">
        <v>0</v>
      </c>
      <c r="G20" s="17">
        <v>0</v>
      </c>
      <c r="H20" s="17">
        <v>1</v>
      </c>
      <c r="I20" s="17">
        <v>0.175</v>
      </c>
      <c r="J20" s="17">
        <v>16.553</v>
      </c>
      <c r="K20" s="20">
        <v>4</v>
      </c>
      <c r="L20" s="20">
        <v>1</v>
      </c>
      <c r="M20" s="20">
        <v>0</v>
      </c>
      <c r="N20" s="20">
        <v>0</v>
      </c>
      <c r="O20" s="20">
        <v>0</v>
      </c>
      <c r="P20" s="20">
        <v>-1.171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399673</v>
      </c>
      <c r="B21" s="16" t="s">
        <v>128</v>
      </c>
      <c r="C21" s="16">
        <v>1736.154</v>
      </c>
      <c r="D21" s="16">
        <v>2208.846</v>
      </c>
      <c r="E21" s="16">
        <v>1</v>
      </c>
      <c r="F21" s="17">
        <v>0</v>
      </c>
      <c r="G21" s="17">
        <v>0</v>
      </c>
      <c r="H21" s="17">
        <v>1</v>
      </c>
      <c r="I21" s="17">
        <v>1.585</v>
      </c>
      <c r="J21" s="17">
        <v>22.646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-0.315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399679</v>
      </c>
      <c r="B22" s="16" t="s">
        <v>129</v>
      </c>
      <c r="C22" s="16">
        <v>4057.43</v>
      </c>
      <c r="D22" s="16">
        <v>4867.17</v>
      </c>
      <c r="E22" s="16">
        <v>1</v>
      </c>
      <c r="F22" s="17">
        <v>0</v>
      </c>
      <c r="G22" s="17">
        <v>0</v>
      </c>
      <c r="H22" s="17">
        <v>1</v>
      </c>
      <c r="I22" s="17">
        <v>0.301</v>
      </c>
      <c r="J22" s="17">
        <v>16.887</v>
      </c>
      <c r="K22" s="20">
        <v>4</v>
      </c>
      <c r="L22" s="20">
        <v>1</v>
      </c>
      <c r="M22" s="20">
        <v>0</v>
      </c>
      <c r="N22" s="20">
        <v>0</v>
      </c>
      <c r="O22" s="20">
        <v>0</v>
      </c>
      <c r="P22" s="20">
        <v>-1.087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399699</v>
      </c>
      <c r="B23" s="16" t="s">
        <v>130</v>
      </c>
      <c r="C23" s="16">
        <v>3352.403</v>
      </c>
      <c r="D23" s="16">
        <v>4373.468</v>
      </c>
      <c r="E23" s="16">
        <v>1</v>
      </c>
      <c r="F23" s="17">
        <v>0</v>
      </c>
      <c r="G23" s="17">
        <v>0</v>
      </c>
      <c r="H23" s="17">
        <v>1</v>
      </c>
      <c r="I23" s="17">
        <v>0.013</v>
      </c>
      <c r="J23" s="17">
        <v>23.357</v>
      </c>
      <c r="K23" s="20">
        <v>4</v>
      </c>
      <c r="L23" s="20">
        <v>1</v>
      </c>
      <c r="M23" s="20">
        <v>-1</v>
      </c>
      <c r="N23" s="20">
        <v>1</v>
      </c>
      <c r="O23" s="20">
        <v>0</v>
      </c>
      <c r="P23" s="20">
        <v>-0.003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399705</v>
      </c>
      <c r="B24" s="16" t="s">
        <v>131</v>
      </c>
      <c r="C24" s="16">
        <v>2397.508</v>
      </c>
      <c r="D24" s="16">
        <v>2965.375</v>
      </c>
      <c r="E24" s="16">
        <v>1</v>
      </c>
      <c r="F24" s="17">
        <v>0</v>
      </c>
      <c r="G24" s="17">
        <v>0</v>
      </c>
      <c r="H24" s="17">
        <v>1</v>
      </c>
      <c r="I24" s="17">
        <v>0.019</v>
      </c>
      <c r="J24" s="17">
        <v>19.166</v>
      </c>
      <c r="K24" s="20">
        <v>4</v>
      </c>
      <c r="L24" s="20">
        <v>1</v>
      </c>
      <c r="M24" s="20">
        <v>0</v>
      </c>
      <c r="N24" s="20">
        <v>0</v>
      </c>
      <c r="O24" s="20">
        <v>0</v>
      </c>
      <c r="P24" s="20">
        <v>-0.973</v>
      </c>
      <c r="Q24" s="20">
        <v>0</v>
      </c>
      <c r="R24" s="20">
        <v>1</v>
      </c>
      <c r="S24" s="21"/>
      <c r="T24" s="21"/>
      <c r="U24" s="21"/>
      <c r="V24" s="21"/>
      <c r="W24" s="21"/>
    </row>
    <row r="25" ht="16.5" spans="1:23">
      <c r="A25" s="16">
        <v>988007</v>
      </c>
      <c r="B25" s="16" t="s">
        <v>132</v>
      </c>
      <c r="C25" s="16">
        <v>1665.612</v>
      </c>
      <c r="D25" s="16">
        <v>2100.603</v>
      </c>
      <c r="E25" s="16">
        <v>1</v>
      </c>
      <c r="F25" s="17">
        <v>0</v>
      </c>
      <c r="G25" s="17">
        <v>0</v>
      </c>
      <c r="H25" s="17">
        <v>1</v>
      </c>
      <c r="I25" s="17">
        <v>1.227</v>
      </c>
      <c r="J25" s="17">
        <v>21.681</v>
      </c>
      <c r="K25" s="20">
        <v>3</v>
      </c>
      <c r="L25" s="20">
        <v>2</v>
      </c>
      <c r="M25" s="20">
        <v>0</v>
      </c>
      <c r="N25" s="20">
        <v>-1</v>
      </c>
      <c r="O25" s="20">
        <v>0</v>
      </c>
      <c r="P25" s="20">
        <v>-3.442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988201</v>
      </c>
      <c r="B26" s="16" t="s">
        <v>133</v>
      </c>
      <c r="C26" s="16">
        <v>1387.377</v>
      </c>
      <c r="D26" s="16">
        <v>1638.343</v>
      </c>
      <c r="E26" s="16">
        <v>1</v>
      </c>
      <c r="F26" s="17">
        <v>0</v>
      </c>
      <c r="G26" s="17">
        <v>0</v>
      </c>
      <c r="H26" s="17">
        <v>1</v>
      </c>
      <c r="I26" s="17">
        <v>0.458</v>
      </c>
      <c r="J26" s="17">
        <v>15.706</v>
      </c>
      <c r="K26" s="20">
        <v>1</v>
      </c>
      <c r="L26" s="20">
        <v>1</v>
      </c>
      <c r="M26" s="20">
        <v>1</v>
      </c>
      <c r="N26" s="20">
        <v>-1</v>
      </c>
      <c r="O26" s="20">
        <v>0</v>
      </c>
      <c r="P26" s="20">
        <v>-0.721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1</v>
      </c>
      <c r="B27" s="19" t="s">
        <v>134</v>
      </c>
      <c r="C27" s="19">
        <v>3083.396</v>
      </c>
      <c r="D27" s="19">
        <v>3450.843</v>
      </c>
      <c r="E27" s="19">
        <v>0</v>
      </c>
      <c r="F27" s="19">
        <v>0</v>
      </c>
      <c r="G27" s="19">
        <v>0</v>
      </c>
      <c r="H27" s="19">
        <v>1</v>
      </c>
      <c r="I27" s="17">
        <v>1.545</v>
      </c>
      <c r="J27" s="17">
        <v>12.029</v>
      </c>
      <c r="K27" s="20">
        <v>4</v>
      </c>
      <c r="L27" s="20">
        <v>1</v>
      </c>
      <c r="M27" s="20">
        <v>0</v>
      </c>
      <c r="N27" s="20">
        <v>0</v>
      </c>
      <c r="O27" s="20">
        <v>0</v>
      </c>
      <c r="P27" s="20">
        <v>-1.868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2</v>
      </c>
      <c r="B28" s="19" t="s">
        <v>135</v>
      </c>
      <c r="C28" s="19">
        <v>3231.633</v>
      </c>
      <c r="D28" s="19">
        <v>3616.716</v>
      </c>
      <c r="E28" s="19">
        <v>0</v>
      </c>
      <c r="F28" s="19">
        <v>0</v>
      </c>
      <c r="G28" s="19">
        <v>0</v>
      </c>
      <c r="H28" s="19">
        <v>1</v>
      </c>
      <c r="I28" s="17">
        <v>1.556</v>
      </c>
      <c r="J28" s="17">
        <v>12.037</v>
      </c>
      <c r="K28" s="20">
        <v>4</v>
      </c>
      <c r="L28" s="20">
        <v>1</v>
      </c>
      <c r="M28" s="20">
        <v>0</v>
      </c>
      <c r="N28" s="20">
        <v>0</v>
      </c>
      <c r="O28" s="20">
        <v>0</v>
      </c>
      <c r="P28" s="20">
        <v>-9.667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5</v>
      </c>
      <c r="B29" s="19" t="s">
        <v>136</v>
      </c>
      <c r="C29" s="19">
        <v>2430.131</v>
      </c>
      <c r="D29" s="19">
        <v>2759.291</v>
      </c>
      <c r="E29" s="19">
        <v>0</v>
      </c>
      <c r="F29" s="19">
        <v>0</v>
      </c>
      <c r="G29" s="19">
        <v>0</v>
      </c>
      <c r="H29" s="19">
        <v>1</v>
      </c>
      <c r="I29" s="17">
        <v>2.87</v>
      </c>
      <c r="J29" s="17">
        <v>14.457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-0.724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6</v>
      </c>
      <c r="B30" s="19" t="s">
        <v>137</v>
      </c>
      <c r="C30" s="19">
        <v>4231.12</v>
      </c>
      <c r="D30" s="19">
        <v>4789.866</v>
      </c>
      <c r="E30" s="19">
        <v>0</v>
      </c>
      <c r="F30" s="19">
        <v>0</v>
      </c>
      <c r="G30" s="19">
        <v>0</v>
      </c>
      <c r="H30" s="19">
        <v>1</v>
      </c>
      <c r="I30" s="17">
        <v>0.452</v>
      </c>
      <c r="J30" s="17">
        <v>12.064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-5.955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8</v>
      </c>
      <c r="B31" s="19" t="s">
        <v>138</v>
      </c>
      <c r="C31" s="19">
        <v>2989.827</v>
      </c>
      <c r="D31" s="19">
        <v>3371.465</v>
      </c>
      <c r="E31" s="19">
        <v>0</v>
      </c>
      <c r="F31" s="19">
        <v>0</v>
      </c>
      <c r="G31" s="19">
        <v>0</v>
      </c>
      <c r="H31" s="19">
        <v>1</v>
      </c>
      <c r="I31" s="17">
        <v>3.498</v>
      </c>
      <c r="J31" s="17">
        <v>14.422</v>
      </c>
      <c r="K31" s="20">
        <v>4</v>
      </c>
      <c r="L31" s="20">
        <v>2</v>
      </c>
      <c r="M31" s="20">
        <v>0</v>
      </c>
      <c r="N31" s="20">
        <v>0</v>
      </c>
      <c r="O31" s="20">
        <v>0</v>
      </c>
      <c r="P31" s="20">
        <v>-1.465</v>
      </c>
      <c r="Q31" s="20">
        <v>0</v>
      </c>
      <c r="R31" s="20">
        <v>1</v>
      </c>
      <c r="S31" s="21"/>
      <c r="T31" s="21"/>
      <c r="U31" s="21"/>
      <c r="V31" s="21"/>
      <c r="W31" s="21"/>
    </row>
    <row r="32" ht="16.5" spans="1:23">
      <c r="A32" s="19">
        <v>10</v>
      </c>
      <c r="B32" s="19" t="s">
        <v>139</v>
      </c>
      <c r="C32" s="19">
        <v>7885.769</v>
      </c>
      <c r="D32" s="19">
        <v>8797.078</v>
      </c>
      <c r="E32" s="19">
        <v>0</v>
      </c>
      <c r="F32" s="19">
        <v>0</v>
      </c>
      <c r="G32" s="19">
        <v>0</v>
      </c>
      <c r="H32" s="19">
        <v>1</v>
      </c>
      <c r="I32" s="17">
        <v>0.316</v>
      </c>
      <c r="J32" s="17">
        <v>10.642</v>
      </c>
      <c r="K32" s="20">
        <v>4</v>
      </c>
      <c r="L32" s="20">
        <v>2</v>
      </c>
      <c r="M32" s="20">
        <v>0</v>
      </c>
      <c r="N32" s="20">
        <v>0</v>
      </c>
      <c r="O32" s="20">
        <v>0</v>
      </c>
      <c r="P32" s="20">
        <v>-3.608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12</v>
      </c>
      <c r="B33" s="19" t="s">
        <v>140</v>
      </c>
      <c r="C33" s="19">
        <v>222.724</v>
      </c>
      <c r="D33" s="19">
        <v>225.192</v>
      </c>
      <c r="E33" s="19">
        <v>0</v>
      </c>
      <c r="F33" s="19">
        <v>0</v>
      </c>
      <c r="G33" s="19">
        <v>0</v>
      </c>
      <c r="H33" s="19">
        <v>1</v>
      </c>
      <c r="I33" s="17">
        <v>0.306</v>
      </c>
      <c r="J33" s="17">
        <v>1.399</v>
      </c>
      <c r="K33" s="20">
        <v>4</v>
      </c>
      <c r="L33" s="20">
        <v>1</v>
      </c>
      <c r="M33" s="20">
        <v>0</v>
      </c>
      <c r="N33" s="20">
        <v>0</v>
      </c>
      <c r="O33" s="20">
        <v>0</v>
      </c>
      <c r="P33" s="20">
        <v>-2.266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13</v>
      </c>
      <c r="B34" s="19" t="s">
        <v>141</v>
      </c>
      <c r="C34" s="19">
        <v>295.998</v>
      </c>
      <c r="D34" s="19">
        <v>298.282</v>
      </c>
      <c r="E34" s="19">
        <v>0</v>
      </c>
      <c r="F34" s="19">
        <v>0</v>
      </c>
      <c r="G34" s="19">
        <v>0</v>
      </c>
      <c r="H34" s="19">
        <v>1</v>
      </c>
      <c r="I34" s="17">
        <v>0.452</v>
      </c>
      <c r="J34" s="17">
        <v>1.214</v>
      </c>
      <c r="K34" s="20">
        <v>4</v>
      </c>
      <c r="L34" s="20">
        <v>0</v>
      </c>
      <c r="M34" s="20">
        <v>-1</v>
      </c>
      <c r="N34" s="20">
        <v>1</v>
      </c>
      <c r="O34" s="20">
        <v>0</v>
      </c>
      <c r="P34" s="20">
        <v>1.612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17</v>
      </c>
      <c r="B35" s="19" t="s">
        <v>142</v>
      </c>
      <c r="C35" s="19">
        <v>2605.572</v>
      </c>
      <c r="D35" s="19">
        <v>2916.19</v>
      </c>
      <c r="E35" s="19">
        <v>0</v>
      </c>
      <c r="F35" s="19">
        <v>0</v>
      </c>
      <c r="G35" s="19">
        <v>0</v>
      </c>
      <c r="H35" s="19">
        <v>1</v>
      </c>
      <c r="I35" s="17">
        <v>1.551</v>
      </c>
      <c r="J35" s="17">
        <v>12.038</v>
      </c>
      <c r="K35" s="20">
        <v>3</v>
      </c>
      <c r="L35" s="20">
        <v>2</v>
      </c>
      <c r="M35" s="20">
        <v>0</v>
      </c>
      <c r="N35" s="20">
        <v>0</v>
      </c>
      <c r="O35" s="20">
        <v>0</v>
      </c>
      <c r="P35" s="20">
        <v>-9.703</v>
      </c>
      <c r="Q35" s="20">
        <v>0</v>
      </c>
      <c r="R35" s="20">
        <v>1</v>
      </c>
      <c r="S35" s="21"/>
      <c r="T35" s="21"/>
      <c r="U35" s="21"/>
      <c r="V35" s="21"/>
      <c r="W35" s="21"/>
    </row>
    <row r="36" ht="16.5" spans="1:23">
      <c r="A36" s="19">
        <v>18</v>
      </c>
      <c r="B36" s="19" t="s">
        <v>143</v>
      </c>
      <c r="C36" s="19">
        <v>5022.228</v>
      </c>
      <c r="D36" s="19">
        <v>5788.661</v>
      </c>
      <c r="E36" s="19">
        <v>0</v>
      </c>
      <c r="F36" s="19">
        <v>0</v>
      </c>
      <c r="G36" s="19">
        <v>0</v>
      </c>
      <c r="H36" s="19">
        <v>1</v>
      </c>
      <c r="I36" s="17">
        <v>3.52</v>
      </c>
      <c r="J36" s="17">
        <v>16.294</v>
      </c>
      <c r="K36" s="20">
        <v>4</v>
      </c>
      <c r="L36" s="20">
        <v>1</v>
      </c>
      <c r="M36" s="20">
        <v>-1</v>
      </c>
      <c r="N36" s="20">
        <v>1</v>
      </c>
      <c r="O36" s="20">
        <v>0</v>
      </c>
      <c r="P36" s="20">
        <v>7.765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19</v>
      </c>
      <c r="B37" s="19" t="s">
        <v>144</v>
      </c>
      <c r="C37" s="19">
        <v>1042.479</v>
      </c>
      <c r="D37" s="19">
        <v>1150.789</v>
      </c>
      <c r="E37" s="19">
        <v>0</v>
      </c>
      <c r="F37" s="19">
        <v>0</v>
      </c>
      <c r="G37" s="19">
        <v>0</v>
      </c>
      <c r="H37" s="19">
        <v>1</v>
      </c>
      <c r="I37" s="17">
        <v>0.17</v>
      </c>
      <c r="J37" s="17">
        <v>9.566</v>
      </c>
      <c r="K37" s="20">
        <v>4</v>
      </c>
      <c r="L37" s="20">
        <v>1</v>
      </c>
      <c r="M37" s="20">
        <v>0</v>
      </c>
      <c r="N37" s="20">
        <v>0</v>
      </c>
      <c r="O37" s="20">
        <v>0</v>
      </c>
      <c r="P37" s="20">
        <v>-15.563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20</v>
      </c>
      <c r="B38" s="19" t="s">
        <v>145</v>
      </c>
      <c r="C38" s="19">
        <v>1088.681</v>
      </c>
      <c r="D38" s="19">
        <v>1332.143</v>
      </c>
      <c r="E38" s="19">
        <v>0</v>
      </c>
      <c r="F38" s="19">
        <v>0</v>
      </c>
      <c r="G38" s="19">
        <v>0</v>
      </c>
      <c r="H38" s="19">
        <v>1</v>
      </c>
      <c r="I38" s="17">
        <v>0.062</v>
      </c>
      <c r="J38" s="17">
        <v>18.327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2.457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21</v>
      </c>
      <c r="B39" s="19" t="s">
        <v>146</v>
      </c>
      <c r="C39" s="19">
        <v>922.402</v>
      </c>
      <c r="D39" s="19">
        <v>1019.454</v>
      </c>
      <c r="E39" s="19">
        <v>0</v>
      </c>
      <c r="F39" s="19">
        <v>0</v>
      </c>
      <c r="G39" s="19">
        <v>0</v>
      </c>
      <c r="H39" s="19">
        <v>1</v>
      </c>
      <c r="I39" s="17">
        <v>0.032</v>
      </c>
      <c r="J39" s="17">
        <v>9.549</v>
      </c>
      <c r="K39" s="20">
        <v>4</v>
      </c>
      <c r="L39" s="20">
        <v>1</v>
      </c>
      <c r="M39" s="20">
        <v>0</v>
      </c>
      <c r="N39" s="20">
        <v>0</v>
      </c>
      <c r="O39" s="20">
        <v>0</v>
      </c>
      <c r="P39" s="20">
        <v>-1.988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22</v>
      </c>
      <c r="B40" s="19" t="s">
        <v>147</v>
      </c>
      <c r="C40" s="19">
        <v>248.294</v>
      </c>
      <c r="D40" s="19">
        <v>250.037</v>
      </c>
      <c r="E40" s="19">
        <v>0</v>
      </c>
      <c r="F40" s="19">
        <v>0</v>
      </c>
      <c r="G40" s="19">
        <v>0</v>
      </c>
      <c r="H40" s="19">
        <v>1</v>
      </c>
      <c r="I40" s="17">
        <v>0.441</v>
      </c>
      <c r="J40" s="17">
        <v>1.135</v>
      </c>
      <c r="K40" s="20">
        <v>4</v>
      </c>
      <c r="L40" s="20">
        <v>2</v>
      </c>
      <c r="M40" s="20">
        <v>0</v>
      </c>
      <c r="N40" s="20">
        <v>0</v>
      </c>
      <c r="O40" s="20">
        <v>0</v>
      </c>
      <c r="P40" s="20">
        <v>-3.736</v>
      </c>
      <c r="Q40" s="20">
        <v>0</v>
      </c>
      <c r="R40" s="20">
        <v>1</v>
      </c>
      <c r="S40" s="21"/>
      <c r="T40" s="21"/>
      <c r="U40" s="21"/>
      <c r="V40" s="21"/>
      <c r="W40" s="21"/>
    </row>
    <row r="41" ht="16.5" spans="1:23">
      <c r="A41" s="19">
        <v>26</v>
      </c>
      <c r="B41" s="19" t="s">
        <v>148</v>
      </c>
      <c r="C41" s="19">
        <v>3368.685</v>
      </c>
      <c r="D41" s="19">
        <v>3827.608</v>
      </c>
      <c r="E41" s="19">
        <v>0</v>
      </c>
      <c r="F41" s="19">
        <v>0</v>
      </c>
      <c r="G41" s="19">
        <v>0</v>
      </c>
      <c r="H41" s="19">
        <v>1</v>
      </c>
      <c r="I41" s="17">
        <v>0.392</v>
      </c>
      <c r="J41" s="17">
        <v>12.335</v>
      </c>
      <c r="K41" s="20">
        <v>4</v>
      </c>
      <c r="L41" s="20">
        <v>1</v>
      </c>
      <c r="M41" s="20">
        <v>0</v>
      </c>
      <c r="N41" s="20">
        <v>0</v>
      </c>
      <c r="O41" s="20">
        <v>0</v>
      </c>
      <c r="P41" s="20">
        <v>-1.949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29</v>
      </c>
      <c r="B42" s="19" t="s">
        <v>149</v>
      </c>
      <c r="C42" s="19">
        <v>3850.576</v>
      </c>
      <c r="D42" s="19">
        <v>4359.474</v>
      </c>
      <c r="E42" s="19">
        <v>0</v>
      </c>
      <c r="F42" s="19">
        <v>0</v>
      </c>
      <c r="G42" s="19">
        <v>0</v>
      </c>
      <c r="H42" s="19">
        <v>1</v>
      </c>
      <c r="I42" s="17">
        <v>2.856</v>
      </c>
      <c r="J42" s="17">
        <v>14.196</v>
      </c>
      <c r="K42" s="20">
        <v>4</v>
      </c>
      <c r="L42" s="20">
        <v>1</v>
      </c>
      <c r="M42" s="20">
        <v>0</v>
      </c>
      <c r="N42" s="20">
        <v>0</v>
      </c>
      <c r="O42" s="20">
        <v>0</v>
      </c>
      <c r="P42" s="20">
        <v>-1.873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31</v>
      </c>
      <c r="B43" s="19" t="s">
        <v>150</v>
      </c>
      <c r="C43" s="19">
        <v>2781.059</v>
      </c>
      <c r="D43" s="19">
        <v>3130.674</v>
      </c>
      <c r="E43" s="19">
        <v>0</v>
      </c>
      <c r="F43" s="19">
        <v>0</v>
      </c>
      <c r="G43" s="19">
        <v>0</v>
      </c>
      <c r="H43" s="19">
        <v>1</v>
      </c>
      <c r="I43" s="17">
        <v>2.315</v>
      </c>
      <c r="J43" s="17">
        <v>13.224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-5.569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37</v>
      </c>
      <c r="B44" s="19" t="s">
        <v>151</v>
      </c>
      <c r="C44" s="19">
        <v>5459.158</v>
      </c>
      <c r="D44" s="19">
        <v>6237.57</v>
      </c>
      <c r="E44" s="19">
        <v>0</v>
      </c>
      <c r="F44" s="19">
        <v>0</v>
      </c>
      <c r="G44" s="19">
        <v>0</v>
      </c>
      <c r="H44" s="19">
        <v>1</v>
      </c>
      <c r="I44" s="17">
        <v>2.745</v>
      </c>
      <c r="J44" s="17">
        <v>14.882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-6.085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38</v>
      </c>
      <c r="B45" s="19" t="s">
        <v>152</v>
      </c>
      <c r="C45" s="19">
        <v>5000.862</v>
      </c>
      <c r="D45" s="19">
        <v>5768.449</v>
      </c>
      <c r="E45" s="19">
        <v>0</v>
      </c>
      <c r="F45" s="19">
        <v>0</v>
      </c>
      <c r="G45" s="19">
        <v>0</v>
      </c>
      <c r="H45" s="19">
        <v>1</v>
      </c>
      <c r="I45" s="17">
        <v>3.498</v>
      </c>
      <c r="J45" s="17">
        <v>16.339</v>
      </c>
      <c r="K45" s="20">
        <v>4</v>
      </c>
      <c r="L45" s="20">
        <v>2</v>
      </c>
      <c r="M45" s="20">
        <v>0</v>
      </c>
      <c r="N45" s="20">
        <v>0</v>
      </c>
      <c r="O45" s="20">
        <v>0</v>
      </c>
      <c r="P45" s="20">
        <v>-5.86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42</v>
      </c>
      <c r="B46" s="19" t="s">
        <v>153</v>
      </c>
      <c r="C46" s="19">
        <v>1601.253</v>
      </c>
      <c r="D46" s="19">
        <v>1772.442</v>
      </c>
      <c r="E46" s="19">
        <v>0</v>
      </c>
      <c r="F46" s="19">
        <v>0</v>
      </c>
      <c r="G46" s="19">
        <v>0</v>
      </c>
      <c r="H46" s="19">
        <v>1</v>
      </c>
      <c r="I46" s="17">
        <v>1.102</v>
      </c>
      <c r="J46" s="17">
        <v>10.654</v>
      </c>
      <c r="K46" s="20">
        <v>4</v>
      </c>
      <c r="L46" s="20">
        <v>2</v>
      </c>
      <c r="M46" s="20">
        <v>0</v>
      </c>
      <c r="N46" s="20">
        <v>0</v>
      </c>
      <c r="O46" s="20">
        <v>0</v>
      </c>
      <c r="P46" s="20">
        <v>-4.226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43</v>
      </c>
      <c r="B47" s="19" t="s">
        <v>154</v>
      </c>
      <c r="C47" s="19">
        <v>1985.053</v>
      </c>
      <c r="D47" s="19">
        <v>2204.626</v>
      </c>
      <c r="E47" s="19">
        <v>0</v>
      </c>
      <c r="F47" s="19">
        <v>0</v>
      </c>
      <c r="G47" s="19">
        <v>0</v>
      </c>
      <c r="H47" s="19">
        <v>1</v>
      </c>
      <c r="I47" s="17">
        <v>0.782</v>
      </c>
      <c r="J47" s="17">
        <v>10.664</v>
      </c>
      <c r="K47" s="20">
        <v>4</v>
      </c>
      <c r="L47" s="20">
        <v>1</v>
      </c>
      <c r="M47" s="20">
        <v>0</v>
      </c>
      <c r="N47" s="20">
        <v>0</v>
      </c>
      <c r="O47" s="20">
        <v>0</v>
      </c>
      <c r="P47" s="20">
        <v>-1.519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44</v>
      </c>
      <c r="B48" s="19" t="s">
        <v>155</v>
      </c>
      <c r="C48" s="19">
        <v>3579.42</v>
      </c>
      <c r="D48" s="19">
        <v>4034.25</v>
      </c>
      <c r="E48" s="19">
        <v>0</v>
      </c>
      <c r="F48" s="19">
        <v>0</v>
      </c>
      <c r="G48" s="19">
        <v>0</v>
      </c>
      <c r="H48" s="19">
        <v>1</v>
      </c>
      <c r="I48" s="17">
        <v>2.328</v>
      </c>
      <c r="J48" s="17">
        <v>13.34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-0.71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46</v>
      </c>
      <c r="B49" s="19" t="s">
        <v>156</v>
      </c>
      <c r="C49" s="19">
        <v>3913.516</v>
      </c>
      <c r="D49" s="19">
        <v>4412.073</v>
      </c>
      <c r="E49" s="19">
        <v>0</v>
      </c>
      <c r="F49" s="19">
        <v>0</v>
      </c>
      <c r="G49" s="19">
        <v>0</v>
      </c>
      <c r="H49" s="19">
        <v>1</v>
      </c>
      <c r="I49" s="17">
        <v>1.097</v>
      </c>
      <c r="J49" s="17">
        <v>12.273</v>
      </c>
      <c r="K49" s="20">
        <v>4</v>
      </c>
      <c r="L49" s="20">
        <v>1</v>
      </c>
      <c r="M49" s="20">
        <v>0</v>
      </c>
      <c r="N49" s="20">
        <v>0</v>
      </c>
      <c r="O49" s="20">
        <v>0</v>
      </c>
      <c r="P49" s="20">
        <v>-1.711</v>
      </c>
      <c r="Q49" s="20">
        <v>0</v>
      </c>
      <c r="R49" s="20">
        <v>-1</v>
      </c>
      <c r="S49" s="21"/>
      <c r="T49" s="21"/>
      <c r="U49" s="21"/>
      <c r="V49" s="21"/>
      <c r="W49" s="21"/>
    </row>
    <row r="50" ht="16.5" spans="1:23">
      <c r="A50" s="19">
        <v>47</v>
      </c>
      <c r="B50" s="19" t="s">
        <v>157</v>
      </c>
      <c r="C50" s="19">
        <v>3112.553</v>
      </c>
      <c r="D50" s="19">
        <v>3475.367</v>
      </c>
      <c r="E50" s="19">
        <v>0</v>
      </c>
      <c r="F50" s="19">
        <v>0</v>
      </c>
      <c r="G50" s="19">
        <v>0</v>
      </c>
      <c r="H50" s="19">
        <v>1</v>
      </c>
      <c r="I50" s="17">
        <v>0.478</v>
      </c>
      <c r="J50" s="17">
        <v>10.868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-8.932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51</v>
      </c>
      <c r="B51" s="19" t="s">
        <v>158</v>
      </c>
      <c r="C51" s="19">
        <v>7416.439</v>
      </c>
      <c r="D51" s="19">
        <v>8278.535</v>
      </c>
      <c r="E51" s="19">
        <v>0</v>
      </c>
      <c r="F51" s="19">
        <v>0</v>
      </c>
      <c r="G51" s="19">
        <v>0</v>
      </c>
      <c r="H51" s="19">
        <v>1</v>
      </c>
      <c r="I51" s="17">
        <v>0.378</v>
      </c>
      <c r="J51" s="17">
        <v>10.752</v>
      </c>
      <c r="K51" s="20">
        <v>4</v>
      </c>
      <c r="L51" s="20">
        <v>1</v>
      </c>
      <c r="M51" s="20">
        <v>0</v>
      </c>
      <c r="N51" s="20">
        <v>0</v>
      </c>
      <c r="O51" s="20">
        <v>0</v>
      </c>
      <c r="P51" s="20">
        <v>-4.269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52</v>
      </c>
      <c r="B52" s="19" t="s">
        <v>159</v>
      </c>
      <c r="C52" s="19">
        <v>2578.93</v>
      </c>
      <c r="D52" s="19">
        <v>2882.18</v>
      </c>
      <c r="E52" s="19">
        <v>0</v>
      </c>
      <c r="F52" s="19">
        <v>0</v>
      </c>
      <c r="G52" s="19">
        <v>0</v>
      </c>
      <c r="H52" s="19">
        <v>1</v>
      </c>
      <c r="I52" s="17">
        <v>1.085</v>
      </c>
      <c r="J52" s="17">
        <v>11.493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-20.436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53</v>
      </c>
      <c r="B53" s="19" t="s">
        <v>160</v>
      </c>
      <c r="C53" s="19">
        <v>10609.005</v>
      </c>
      <c r="D53" s="19">
        <v>11879.683</v>
      </c>
      <c r="E53" s="19">
        <v>0</v>
      </c>
      <c r="F53" s="19">
        <v>0</v>
      </c>
      <c r="G53" s="19">
        <v>0</v>
      </c>
      <c r="H53" s="19">
        <v>1</v>
      </c>
      <c r="I53" s="17">
        <v>2.367</v>
      </c>
      <c r="J53" s="17">
        <v>12.81</v>
      </c>
      <c r="K53" s="20">
        <v>4</v>
      </c>
      <c r="L53" s="20">
        <v>1</v>
      </c>
      <c r="M53" s="20">
        <v>0</v>
      </c>
      <c r="N53" s="20">
        <v>0</v>
      </c>
      <c r="O53" s="20">
        <v>0</v>
      </c>
      <c r="P53" s="20">
        <v>-2.051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54</v>
      </c>
      <c r="B54" s="19" t="s">
        <v>161</v>
      </c>
      <c r="C54" s="19">
        <v>1257.298</v>
      </c>
      <c r="D54" s="19">
        <v>1420.028</v>
      </c>
      <c r="E54" s="19">
        <v>0</v>
      </c>
      <c r="F54" s="19">
        <v>0</v>
      </c>
      <c r="G54" s="19">
        <v>0</v>
      </c>
      <c r="H54" s="19">
        <v>1</v>
      </c>
      <c r="I54" s="17">
        <v>2.515</v>
      </c>
      <c r="J54" s="17">
        <v>13.686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-2.878</v>
      </c>
      <c r="Q54" s="20">
        <v>0</v>
      </c>
      <c r="R54" s="20">
        <v>-1</v>
      </c>
      <c r="S54" s="21"/>
      <c r="T54" s="21"/>
      <c r="U54" s="21"/>
      <c r="V54" s="21"/>
      <c r="W54" s="21"/>
    </row>
    <row r="55" ht="16.5" spans="1:23">
      <c r="A55" s="19">
        <v>55</v>
      </c>
      <c r="B55" s="19" t="s">
        <v>162</v>
      </c>
      <c r="C55" s="19">
        <v>1271.794</v>
      </c>
      <c r="D55" s="19">
        <v>1428.825</v>
      </c>
      <c r="E55" s="19">
        <v>0</v>
      </c>
      <c r="F55" s="19">
        <v>0</v>
      </c>
      <c r="G55" s="19">
        <v>0</v>
      </c>
      <c r="H55" s="19">
        <v>1</v>
      </c>
      <c r="I55" s="17">
        <v>0.953</v>
      </c>
      <c r="J55" s="17">
        <v>11.839</v>
      </c>
      <c r="K55" s="20">
        <v>4</v>
      </c>
      <c r="L55" s="20">
        <v>1</v>
      </c>
      <c r="M55" s="20">
        <v>0</v>
      </c>
      <c r="N55" s="20">
        <v>0</v>
      </c>
      <c r="O55" s="20">
        <v>0</v>
      </c>
      <c r="P55" s="20">
        <v>-1.453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56</v>
      </c>
      <c r="B56" s="19" t="s">
        <v>163</v>
      </c>
      <c r="C56" s="19">
        <v>1042.405</v>
      </c>
      <c r="D56" s="19">
        <v>1147.481</v>
      </c>
      <c r="E56" s="19">
        <v>0</v>
      </c>
      <c r="F56" s="19">
        <v>0</v>
      </c>
      <c r="G56" s="19">
        <v>0</v>
      </c>
      <c r="H56" s="19">
        <v>1</v>
      </c>
      <c r="I56" s="17">
        <v>0.411</v>
      </c>
      <c r="J56" s="17">
        <v>9.53</v>
      </c>
      <c r="K56" s="20">
        <v>4</v>
      </c>
      <c r="L56" s="20">
        <v>1</v>
      </c>
      <c r="M56" s="20">
        <v>0</v>
      </c>
      <c r="N56" s="20">
        <v>0</v>
      </c>
      <c r="O56" s="20">
        <v>0</v>
      </c>
      <c r="P56" s="20">
        <v>-2.075</v>
      </c>
      <c r="Q56" s="20">
        <v>0</v>
      </c>
      <c r="R56" s="20">
        <v>-1</v>
      </c>
      <c r="S56" s="21"/>
      <c r="T56" s="21"/>
      <c r="U56" s="21"/>
      <c r="V56" s="21"/>
      <c r="W56" s="21"/>
    </row>
    <row r="57" ht="16.5" spans="1:23">
      <c r="A57" s="19">
        <v>58</v>
      </c>
      <c r="B57" s="19" t="s">
        <v>164</v>
      </c>
      <c r="C57" s="19">
        <v>3999.764</v>
      </c>
      <c r="D57" s="19">
        <v>4492.373</v>
      </c>
      <c r="E57" s="19">
        <v>0</v>
      </c>
      <c r="F57" s="19">
        <v>0</v>
      </c>
      <c r="G57" s="19">
        <v>0</v>
      </c>
      <c r="H57" s="19">
        <v>1</v>
      </c>
      <c r="I57" s="17">
        <v>2.496</v>
      </c>
      <c r="J57" s="17">
        <v>13.188</v>
      </c>
      <c r="K57" s="20">
        <v>4</v>
      </c>
      <c r="L57" s="20">
        <v>1</v>
      </c>
      <c r="M57" s="20">
        <v>0</v>
      </c>
      <c r="N57" s="20">
        <v>0</v>
      </c>
      <c r="O57" s="20">
        <v>0</v>
      </c>
      <c r="P57" s="20">
        <v>-9.15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60</v>
      </c>
      <c r="B58" s="19" t="s">
        <v>165</v>
      </c>
      <c r="C58" s="19">
        <v>3673.614</v>
      </c>
      <c r="D58" s="19">
        <v>4113.166</v>
      </c>
      <c r="E58" s="19">
        <v>0</v>
      </c>
      <c r="F58" s="19">
        <v>0</v>
      </c>
      <c r="G58" s="19">
        <v>0</v>
      </c>
      <c r="H58" s="19">
        <v>1</v>
      </c>
      <c r="I58" s="17">
        <v>2.253</v>
      </c>
      <c r="J58" s="17">
        <v>12.699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-1.226</v>
      </c>
      <c r="Q58" s="20">
        <v>0</v>
      </c>
      <c r="R58" s="20">
        <v>-1</v>
      </c>
      <c r="S58" s="21"/>
      <c r="T58" s="21"/>
      <c r="U58" s="21"/>
      <c r="V58" s="21"/>
      <c r="W58" s="21"/>
    </row>
    <row r="59" ht="16.5" spans="1:23">
      <c r="A59" s="19">
        <v>61</v>
      </c>
      <c r="B59" s="19" t="s">
        <v>166</v>
      </c>
      <c r="C59" s="19">
        <v>176.036</v>
      </c>
      <c r="D59" s="19">
        <v>178.154</v>
      </c>
      <c r="E59" s="19">
        <v>0</v>
      </c>
      <c r="F59" s="19">
        <v>0</v>
      </c>
      <c r="G59" s="19">
        <v>0</v>
      </c>
      <c r="H59" s="19">
        <v>1</v>
      </c>
      <c r="I59" s="17">
        <v>0.385</v>
      </c>
      <c r="J59" s="17">
        <v>1.57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-7.724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62</v>
      </c>
      <c r="B60" s="19" t="s">
        <v>167</v>
      </c>
      <c r="C60" s="19">
        <v>1700.57</v>
      </c>
      <c r="D60" s="19">
        <v>1940.417</v>
      </c>
      <c r="E60" s="19">
        <v>0</v>
      </c>
      <c r="F60" s="19">
        <v>0</v>
      </c>
      <c r="G60" s="19">
        <v>0</v>
      </c>
      <c r="H60" s="19">
        <v>1</v>
      </c>
      <c r="I60" s="17">
        <v>1.846</v>
      </c>
      <c r="J60" s="17">
        <v>13.979</v>
      </c>
      <c r="K60" s="20">
        <v>4</v>
      </c>
      <c r="L60" s="20">
        <v>0</v>
      </c>
      <c r="M60" s="20">
        <v>-1</v>
      </c>
      <c r="N60" s="20">
        <v>1</v>
      </c>
      <c r="O60" s="20">
        <v>0</v>
      </c>
      <c r="P60" s="20">
        <v>-0.001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63</v>
      </c>
      <c r="B61" s="19" t="s">
        <v>168</v>
      </c>
      <c r="C61" s="19">
        <v>3180.107</v>
      </c>
      <c r="D61" s="19">
        <v>3631.379</v>
      </c>
      <c r="E61" s="19">
        <v>0</v>
      </c>
      <c r="F61" s="19">
        <v>0</v>
      </c>
      <c r="G61" s="19">
        <v>0</v>
      </c>
      <c r="H61" s="19">
        <v>1</v>
      </c>
      <c r="I61" s="17">
        <v>2.706</v>
      </c>
      <c r="J61" s="17">
        <v>14.797</v>
      </c>
      <c r="K61" s="20">
        <v>4</v>
      </c>
      <c r="L61" s="20">
        <v>2</v>
      </c>
      <c r="M61" s="20">
        <v>0</v>
      </c>
      <c r="N61" s="20">
        <v>0</v>
      </c>
      <c r="O61" s="20">
        <v>0</v>
      </c>
      <c r="P61" s="20">
        <v>-2.222</v>
      </c>
      <c r="Q61" s="20">
        <v>0</v>
      </c>
      <c r="R61" s="20">
        <v>-1</v>
      </c>
      <c r="S61" s="21"/>
      <c r="T61" s="21"/>
      <c r="U61" s="21"/>
      <c r="V61" s="21"/>
      <c r="W61" s="21"/>
    </row>
    <row r="62" ht="16.5" spans="1:23">
      <c r="A62" s="19">
        <v>68</v>
      </c>
      <c r="B62" s="19" t="s">
        <v>169</v>
      </c>
      <c r="C62" s="19">
        <v>2528.083</v>
      </c>
      <c r="D62" s="19">
        <v>2867.371</v>
      </c>
      <c r="E62" s="19">
        <v>0</v>
      </c>
      <c r="F62" s="19">
        <v>0</v>
      </c>
      <c r="G62" s="19">
        <v>0</v>
      </c>
      <c r="H62" s="19">
        <v>1</v>
      </c>
      <c r="I62" s="17">
        <v>0.267</v>
      </c>
      <c r="J62" s="17">
        <v>12.068</v>
      </c>
      <c r="K62" s="20">
        <v>4</v>
      </c>
      <c r="L62" s="20">
        <v>1</v>
      </c>
      <c r="M62" s="20">
        <v>0</v>
      </c>
      <c r="N62" s="20">
        <v>0</v>
      </c>
      <c r="O62" s="20">
        <v>0</v>
      </c>
      <c r="P62" s="20">
        <v>-7.945</v>
      </c>
      <c r="Q62" s="20">
        <v>0</v>
      </c>
      <c r="R62" s="20">
        <v>-1</v>
      </c>
      <c r="S62" s="21"/>
      <c r="T62" s="21"/>
      <c r="U62" s="21"/>
      <c r="V62" s="21"/>
      <c r="W62" s="21"/>
    </row>
    <row r="63" ht="16.5" spans="1:23">
      <c r="A63" s="19">
        <v>71</v>
      </c>
      <c r="B63" s="19" t="s">
        <v>170</v>
      </c>
      <c r="C63" s="19">
        <v>2852.331</v>
      </c>
      <c r="D63" s="19">
        <v>3256.199</v>
      </c>
      <c r="E63" s="19">
        <v>0</v>
      </c>
      <c r="F63" s="19">
        <v>0</v>
      </c>
      <c r="G63" s="19">
        <v>0</v>
      </c>
      <c r="H63" s="19">
        <v>1</v>
      </c>
      <c r="I63" s="17">
        <v>1.139</v>
      </c>
      <c r="J63" s="17">
        <v>13.401</v>
      </c>
      <c r="K63" s="20">
        <v>4</v>
      </c>
      <c r="L63" s="20">
        <v>1</v>
      </c>
      <c r="M63" s="20">
        <v>0</v>
      </c>
      <c r="N63" s="20">
        <v>0</v>
      </c>
      <c r="O63" s="20">
        <v>0</v>
      </c>
      <c r="P63" s="20">
        <v>-0.637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75</v>
      </c>
      <c r="B64" s="19" t="s">
        <v>171</v>
      </c>
      <c r="C64" s="19">
        <v>6342.712</v>
      </c>
      <c r="D64" s="19">
        <v>7207.718</v>
      </c>
      <c r="E64" s="19">
        <v>0</v>
      </c>
      <c r="F64" s="19">
        <v>0</v>
      </c>
      <c r="G64" s="19">
        <v>0</v>
      </c>
      <c r="H64" s="19">
        <v>1</v>
      </c>
      <c r="I64" s="17">
        <v>1.446</v>
      </c>
      <c r="J64" s="17">
        <v>13.273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-3.571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76</v>
      </c>
      <c r="B65" s="19" t="s">
        <v>172</v>
      </c>
      <c r="C65" s="19">
        <v>4855.54</v>
      </c>
      <c r="D65" s="19">
        <v>5621.623</v>
      </c>
      <c r="E65" s="19">
        <v>0</v>
      </c>
      <c r="F65" s="19">
        <v>0</v>
      </c>
      <c r="G65" s="19">
        <v>0</v>
      </c>
      <c r="H65" s="19">
        <v>1</v>
      </c>
      <c r="I65" s="17">
        <v>4.321</v>
      </c>
      <c r="J65" s="17">
        <v>17.359</v>
      </c>
      <c r="K65" s="20">
        <v>4</v>
      </c>
      <c r="L65" s="20">
        <v>2</v>
      </c>
      <c r="M65" s="20">
        <v>0</v>
      </c>
      <c r="N65" s="20">
        <v>0</v>
      </c>
      <c r="O65" s="20">
        <v>0</v>
      </c>
      <c r="P65" s="20">
        <v>-4.037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90</v>
      </c>
      <c r="B66" s="19" t="s">
        <v>173</v>
      </c>
      <c r="C66" s="19">
        <v>1111.926</v>
      </c>
      <c r="D66" s="19">
        <v>1254.707</v>
      </c>
      <c r="E66" s="19">
        <v>0</v>
      </c>
      <c r="F66" s="19">
        <v>0</v>
      </c>
      <c r="G66" s="19">
        <v>0</v>
      </c>
      <c r="H66" s="19">
        <v>1</v>
      </c>
      <c r="I66" s="17">
        <v>0.799</v>
      </c>
      <c r="J66" s="17">
        <v>12.088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-2.443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91</v>
      </c>
      <c r="B67" s="19" t="s">
        <v>174</v>
      </c>
      <c r="C67" s="19">
        <v>9853.105</v>
      </c>
      <c r="D67" s="19">
        <v>12208.682</v>
      </c>
      <c r="E67" s="19">
        <v>0</v>
      </c>
      <c r="F67" s="19">
        <v>0</v>
      </c>
      <c r="G67" s="19">
        <v>0</v>
      </c>
      <c r="H67" s="19">
        <v>1</v>
      </c>
      <c r="I67" s="17">
        <v>1.656</v>
      </c>
      <c r="J67" s="17">
        <v>20.631</v>
      </c>
      <c r="K67" s="20">
        <v>4</v>
      </c>
      <c r="L67" s="20">
        <v>2</v>
      </c>
      <c r="M67" s="20">
        <v>0</v>
      </c>
      <c r="N67" s="20">
        <v>0</v>
      </c>
      <c r="O67" s="20">
        <v>0</v>
      </c>
      <c r="P67" s="20">
        <v>-3.917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94</v>
      </c>
      <c r="B68" s="19" t="s">
        <v>175</v>
      </c>
      <c r="C68" s="19">
        <v>2766.858</v>
      </c>
      <c r="D68" s="19">
        <v>3156.894</v>
      </c>
      <c r="E68" s="19">
        <v>0</v>
      </c>
      <c r="F68" s="19">
        <v>0</v>
      </c>
      <c r="G68" s="19">
        <v>0</v>
      </c>
      <c r="H68" s="19">
        <v>1</v>
      </c>
      <c r="I68" s="17">
        <v>0.06</v>
      </c>
      <c r="J68" s="17">
        <v>12.408</v>
      </c>
      <c r="K68" s="20">
        <v>4</v>
      </c>
      <c r="L68" s="20">
        <v>1</v>
      </c>
      <c r="M68" s="20">
        <v>0</v>
      </c>
      <c r="N68" s="20">
        <v>0</v>
      </c>
      <c r="O68" s="20">
        <v>0</v>
      </c>
      <c r="P68" s="20">
        <v>0.668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98</v>
      </c>
      <c r="B69" s="19" t="s">
        <v>176</v>
      </c>
      <c r="C69" s="19">
        <v>4652.194</v>
      </c>
      <c r="D69" s="19">
        <v>5195.793</v>
      </c>
      <c r="E69" s="19">
        <v>0</v>
      </c>
      <c r="F69" s="19">
        <v>0</v>
      </c>
      <c r="G69" s="19">
        <v>0</v>
      </c>
      <c r="H69" s="19">
        <v>1</v>
      </c>
      <c r="I69" s="17">
        <v>2.437</v>
      </c>
      <c r="J69" s="17">
        <v>12.644</v>
      </c>
      <c r="K69" s="20">
        <v>4</v>
      </c>
      <c r="L69" s="20">
        <v>2</v>
      </c>
      <c r="M69" s="20">
        <v>0</v>
      </c>
      <c r="N69" s="20">
        <v>1</v>
      </c>
      <c r="O69" s="20">
        <v>0</v>
      </c>
      <c r="P69" s="20">
        <v>-6.513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100</v>
      </c>
      <c r="B70" s="19" t="s">
        <v>177</v>
      </c>
      <c r="C70" s="19">
        <v>5188.922</v>
      </c>
      <c r="D70" s="19">
        <v>5782.212</v>
      </c>
      <c r="E70" s="19">
        <v>0</v>
      </c>
      <c r="F70" s="19">
        <v>0</v>
      </c>
      <c r="G70" s="19">
        <v>0</v>
      </c>
      <c r="H70" s="19">
        <v>1</v>
      </c>
      <c r="I70" s="17">
        <v>2.264</v>
      </c>
      <c r="J70" s="17">
        <v>12.292</v>
      </c>
      <c r="K70" s="20">
        <v>4</v>
      </c>
      <c r="L70" s="20">
        <v>2</v>
      </c>
      <c r="M70" s="20">
        <v>0</v>
      </c>
      <c r="N70" s="20">
        <v>0</v>
      </c>
      <c r="O70" s="20">
        <v>0</v>
      </c>
      <c r="P70" s="20">
        <v>-4.436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101</v>
      </c>
      <c r="B71" s="19" t="s">
        <v>178</v>
      </c>
      <c r="C71" s="19">
        <v>246.296</v>
      </c>
      <c r="D71" s="19">
        <v>247.978</v>
      </c>
      <c r="E71" s="19">
        <v>0</v>
      </c>
      <c r="F71" s="19">
        <v>0</v>
      </c>
      <c r="G71" s="19">
        <v>0</v>
      </c>
      <c r="H71" s="19">
        <v>1</v>
      </c>
      <c r="I71" s="17">
        <v>0.407</v>
      </c>
      <c r="J71" s="17">
        <v>1.083</v>
      </c>
      <c r="K71" s="20">
        <v>4</v>
      </c>
      <c r="L71" s="20">
        <v>1</v>
      </c>
      <c r="M71" s="20">
        <v>0</v>
      </c>
      <c r="N71" s="20">
        <v>0</v>
      </c>
      <c r="O71" s="20">
        <v>0</v>
      </c>
      <c r="P71" s="20">
        <v>-2.95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105</v>
      </c>
      <c r="B72" s="19" t="s">
        <v>179</v>
      </c>
      <c r="C72" s="19">
        <v>3508.22</v>
      </c>
      <c r="D72" s="19">
        <v>4036.823</v>
      </c>
      <c r="E72" s="19">
        <v>0</v>
      </c>
      <c r="F72" s="19">
        <v>0</v>
      </c>
      <c r="G72" s="19">
        <v>0</v>
      </c>
      <c r="H72" s="19">
        <v>1</v>
      </c>
      <c r="I72" s="17">
        <v>1.186</v>
      </c>
      <c r="J72" s="17">
        <v>14.125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2.642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110</v>
      </c>
      <c r="B73" s="19" t="s">
        <v>180</v>
      </c>
      <c r="C73" s="19">
        <v>3448.563</v>
      </c>
      <c r="D73" s="19">
        <v>3985.296</v>
      </c>
      <c r="E73" s="19">
        <v>0</v>
      </c>
      <c r="F73" s="19">
        <v>0</v>
      </c>
      <c r="G73" s="19">
        <v>0</v>
      </c>
      <c r="H73" s="19">
        <v>1</v>
      </c>
      <c r="I73" s="17">
        <v>6.096</v>
      </c>
      <c r="J73" s="17">
        <v>18.743</v>
      </c>
      <c r="K73" s="20">
        <v>4</v>
      </c>
      <c r="L73" s="20">
        <v>2</v>
      </c>
      <c r="M73" s="20">
        <v>0</v>
      </c>
      <c r="N73" s="20">
        <v>1</v>
      </c>
      <c r="O73" s="20">
        <v>0</v>
      </c>
      <c r="P73" s="20">
        <v>-7.205</v>
      </c>
      <c r="Q73" s="20">
        <v>1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116</v>
      </c>
      <c r="B74" s="19" t="s">
        <v>181</v>
      </c>
      <c r="C74" s="19">
        <v>196.103</v>
      </c>
      <c r="D74" s="19">
        <v>197.394</v>
      </c>
      <c r="E74" s="19">
        <v>0</v>
      </c>
      <c r="F74" s="19">
        <v>0</v>
      </c>
      <c r="G74" s="19">
        <v>0</v>
      </c>
      <c r="H74" s="19">
        <v>1</v>
      </c>
      <c r="I74" s="17">
        <v>0.395</v>
      </c>
      <c r="J74" s="17">
        <v>1.047</v>
      </c>
      <c r="K74" s="20">
        <v>4</v>
      </c>
      <c r="L74" s="20">
        <v>1</v>
      </c>
      <c r="M74" s="20">
        <v>-1</v>
      </c>
      <c r="N74" s="20">
        <v>1</v>
      </c>
      <c r="O74" s="20">
        <v>0</v>
      </c>
      <c r="P74" s="20">
        <v>9.23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118</v>
      </c>
      <c r="B75" s="19" t="s">
        <v>182</v>
      </c>
      <c r="C75" s="19">
        <v>8247.544</v>
      </c>
      <c r="D75" s="19">
        <v>9019.288</v>
      </c>
      <c r="E75" s="19">
        <v>0</v>
      </c>
      <c r="F75" s="19">
        <v>0</v>
      </c>
      <c r="G75" s="19">
        <v>0</v>
      </c>
      <c r="H75" s="19">
        <v>1</v>
      </c>
      <c r="I75" s="17">
        <v>1.253</v>
      </c>
      <c r="J75" s="17">
        <v>9.702</v>
      </c>
      <c r="K75" s="20">
        <v>4</v>
      </c>
      <c r="L75" s="20">
        <v>1</v>
      </c>
      <c r="M75" s="20">
        <v>0</v>
      </c>
      <c r="N75" s="20">
        <v>0</v>
      </c>
      <c r="O75" s="20">
        <v>0</v>
      </c>
      <c r="P75" s="20">
        <v>-14.481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120</v>
      </c>
      <c r="B76" s="19" t="s">
        <v>183</v>
      </c>
      <c r="C76" s="19">
        <v>7527.469</v>
      </c>
      <c r="D76" s="19">
        <v>8402.758</v>
      </c>
      <c r="E76" s="19">
        <v>0</v>
      </c>
      <c r="F76" s="19">
        <v>0</v>
      </c>
      <c r="G76" s="19">
        <v>0</v>
      </c>
      <c r="H76" s="19">
        <v>1</v>
      </c>
      <c r="I76" s="17">
        <v>0.882</v>
      </c>
      <c r="J76" s="17">
        <v>11.207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0.478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125</v>
      </c>
      <c r="B77" s="19" t="s">
        <v>184</v>
      </c>
      <c r="C77" s="19">
        <v>10486.442</v>
      </c>
      <c r="D77" s="19">
        <v>11573.802</v>
      </c>
      <c r="E77" s="19">
        <v>0</v>
      </c>
      <c r="F77" s="19">
        <v>0</v>
      </c>
      <c r="G77" s="19">
        <v>0</v>
      </c>
      <c r="H77" s="19">
        <v>1</v>
      </c>
      <c r="I77" s="17">
        <v>0.589</v>
      </c>
      <c r="J77" s="17">
        <v>9.929</v>
      </c>
      <c r="K77" s="20">
        <v>4</v>
      </c>
      <c r="L77" s="20">
        <v>1</v>
      </c>
      <c r="M77" s="20">
        <v>0</v>
      </c>
      <c r="N77" s="20">
        <v>0</v>
      </c>
      <c r="O77" s="20">
        <v>0</v>
      </c>
      <c r="P77" s="20">
        <v>-2.44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128</v>
      </c>
      <c r="B78" s="19" t="s">
        <v>185</v>
      </c>
      <c r="C78" s="19">
        <v>7218.87</v>
      </c>
      <c r="D78" s="19">
        <v>8036.493</v>
      </c>
      <c r="E78" s="19">
        <v>0</v>
      </c>
      <c r="F78" s="19">
        <v>0</v>
      </c>
      <c r="G78" s="19">
        <v>0</v>
      </c>
      <c r="H78" s="19">
        <v>1</v>
      </c>
      <c r="I78" s="17">
        <v>0.662</v>
      </c>
      <c r="J78" s="17">
        <v>10.768</v>
      </c>
      <c r="K78" s="20">
        <v>4</v>
      </c>
      <c r="L78" s="20">
        <v>2</v>
      </c>
      <c r="M78" s="20">
        <v>0</v>
      </c>
      <c r="N78" s="20">
        <v>0</v>
      </c>
      <c r="O78" s="20">
        <v>0</v>
      </c>
      <c r="P78" s="20">
        <v>-4.903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129</v>
      </c>
      <c r="B79" s="19" t="s">
        <v>186</v>
      </c>
      <c r="C79" s="19">
        <v>13464.188</v>
      </c>
      <c r="D79" s="19">
        <v>14853.443</v>
      </c>
      <c r="E79" s="19">
        <v>0</v>
      </c>
      <c r="F79" s="19">
        <v>0</v>
      </c>
      <c r="G79" s="19">
        <v>0</v>
      </c>
      <c r="H79" s="19">
        <v>1</v>
      </c>
      <c r="I79" s="17">
        <v>1.165</v>
      </c>
      <c r="J79" s="17">
        <v>10.409</v>
      </c>
      <c r="K79" s="20">
        <v>4</v>
      </c>
      <c r="L79" s="20">
        <v>1</v>
      </c>
      <c r="M79" s="20">
        <v>0</v>
      </c>
      <c r="N79" s="20">
        <v>0</v>
      </c>
      <c r="O79" s="20">
        <v>0</v>
      </c>
      <c r="P79" s="20">
        <v>-1.365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130</v>
      </c>
      <c r="B80" s="19" t="s">
        <v>187</v>
      </c>
      <c r="C80" s="19">
        <v>11336.05</v>
      </c>
      <c r="D80" s="19">
        <v>12355.353</v>
      </c>
      <c r="E80" s="19">
        <v>0</v>
      </c>
      <c r="F80" s="19">
        <v>0</v>
      </c>
      <c r="G80" s="19">
        <v>0</v>
      </c>
      <c r="H80" s="19">
        <v>1</v>
      </c>
      <c r="I80" s="17">
        <v>1.131</v>
      </c>
      <c r="J80" s="17">
        <v>9.288</v>
      </c>
      <c r="K80" s="20">
        <v>4</v>
      </c>
      <c r="L80" s="20">
        <v>0</v>
      </c>
      <c r="M80" s="20">
        <v>-1</v>
      </c>
      <c r="N80" s="20">
        <v>1</v>
      </c>
      <c r="O80" s="20">
        <v>0</v>
      </c>
      <c r="P80" s="20">
        <v>-8.747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133</v>
      </c>
      <c r="B81" s="19" t="s">
        <v>188</v>
      </c>
      <c r="C81" s="19">
        <v>4189.702</v>
      </c>
      <c r="D81" s="19">
        <v>5302.01</v>
      </c>
      <c r="E81" s="19">
        <v>0</v>
      </c>
      <c r="F81" s="19">
        <v>0</v>
      </c>
      <c r="G81" s="19">
        <v>0</v>
      </c>
      <c r="H81" s="19">
        <v>1</v>
      </c>
      <c r="I81" s="17">
        <v>2.359</v>
      </c>
      <c r="J81" s="17">
        <v>22.843</v>
      </c>
      <c r="K81" s="20">
        <v>4</v>
      </c>
      <c r="L81" s="20">
        <v>2</v>
      </c>
      <c r="M81" s="20">
        <v>0</v>
      </c>
      <c r="N81" s="20">
        <v>0</v>
      </c>
      <c r="O81" s="20">
        <v>0</v>
      </c>
      <c r="P81" s="20">
        <v>-3.742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134</v>
      </c>
      <c r="B82" s="19" t="s">
        <v>189</v>
      </c>
      <c r="C82" s="19">
        <v>940.972</v>
      </c>
      <c r="D82" s="19">
        <v>1088</v>
      </c>
      <c r="E82" s="19">
        <v>0</v>
      </c>
      <c r="F82" s="19">
        <v>0</v>
      </c>
      <c r="G82" s="19">
        <v>0</v>
      </c>
      <c r="H82" s="19">
        <v>1</v>
      </c>
      <c r="I82" s="17">
        <v>3.821</v>
      </c>
      <c r="J82" s="17">
        <v>16.818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-10.447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135</v>
      </c>
      <c r="B83" s="19" t="s">
        <v>190</v>
      </c>
      <c r="C83" s="19">
        <v>4586.876</v>
      </c>
      <c r="D83" s="19">
        <v>5368.123</v>
      </c>
      <c r="E83" s="19">
        <v>0</v>
      </c>
      <c r="F83" s="19">
        <v>0</v>
      </c>
      <c r="G83" s="19">
        <v>0</v>
      </c>
      <c r="H83" s="19">
        <v>1</v>
      </c>
      <c r="I83" s="17">
        <v>0.635</v>
      </c>
      <c r="J83" s="17">
        <v>15.096</v>
      </c>
      <c r="K83" s="20">
        <v>3</v>
      </c>
      <c r="L83" s="20">
        <v>2</v>
      </c>
      <c r="M83" s="20">
        <v>0</v>
      </c>
      <c r="N83" s="20">
        <v>-1</v>
      </c>
      <c r="O83" s="20">
        <v>0</v>
      </c>
      <c r="P83" s="20">
        <v>-3.423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138</v>
      </c>
      <c r="B84" s="19" t="s">
        <v>191</v>
      </c>
      <c r="C84" s="19">
        <v>6773.288</v>
      </c>
      <c r="D84" s="19">
        <v>7391.204</v>
      </c>
      <c r="E84" s="19">
        <v>0</v>
      </c>
      <c r="F84" s="19">
        <v>0</v>
      </c>
      <c r="G84" s="19">
        <v>0</v>
      </c>
      <c r="H84" s="19">
        <v>1</v>
      </c>
      <c r="I84" s="17">
        <v>0.562</v>
      </c>
      <c r="J84" s="17">
        <v>8.876</v>
      </c>
      <c r="K84" s="20">
        <v>4</v>
      </c>
      <c r="L84" s="20">
        <v>2</v>
      </c>
      <c r="M84" s="20">
        <v>0</v>
      </c>
      <c r="N84" s="20">
        <v>0</v>
      </c>
      <c r="O84" s="20">
        <v>0</v>
      </c>
      <c r="P84" s="20">
        <v>-2.087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139</v>
      </c>
      <c r="B85" s="19" t="s">
        <v>192</v>
      </c>
      <c r="C85" s="19">
        <v>363.248</v>
      </c>
      <c r="D85" s="19">
        <v>387.509</v>
      </c>
      <c r="E85" s="19">
        <v>0</v>
      </c>
      <c r="F85" s="19">
        <v>0</v>
      </c>
      <c r="G85" s="19">
        <v>0</v>
      </c>
      <c r="H85" s="19">
        <v>1</v>
      </c>
      <c r="I85" s="17">
        <v>1.598</v>
      </c>
      <c r="J85" s="17">
        <v>7.758</v>
      </c>
      <c r="K85" s="20">
        <v>4</v>
      </c>
      <c r="L85" s="20">
        <v>1</v>
      </c>
      <c r="M85" s="20">
        <v>0</v>
      </c>
      <c r="N85" s="20">
        <v>0</v>
      </c>
      <c r="O85" s="20">
        <v>0</v>
      </c>
      <c r="P85" s="20">
        <v>-1.219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142</v>
      </c>
      <c r="B86" s="19" t="s">
        <v>193</v>
      </c>
      <c r="C86" s="19">
        <v>7864.815</v>
      </c>
      <c r="D86" s="19">
        <v>8671.195</v>
      </c>
      <c r="E86" s="19">
        <v>0</v>
      </c>
      <c r="F86" s="19">
        <v>0</v>
      </c>
      <c r="G86" s="19">
        <v>0</v>
      </c>
      <c r="H86" s="19">
        <v>1</v>
      </c>
      <c r="I86" s="17">
        <v>0.25</v>
      </c>
      <c r="J86" s="17">
        <v>9.526</v>
      </c>
      <c r="K86" s="20">
        <v>4</v>
      </c>
      <c r="L86" s="20">
        <v>0</v>
      </c>
      <c r="M86" s="20">
        <v>0</v>
      </c>
      <c r="N86" s="20">
        <v>0</v>
      </c>
      <c r="O86" s="20">
        <v>0</v>
      </c>
      <c r="P86" s="20">
        <v>-5.92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145</v>
      </c>
      <c r="B87" s="19" t="s">
        <v>194</v>
      </c>
      <c r="C87" s="19">
        <v>4845.554</v>
      </c>
      <c r="D87" s="19">
        <v>5527.769</v>
      </c>
      <c r="E87" s="19">
        <v>0</v>
      </c>
      <c r="F87" s="19">
        <v>0</v>
      </c>
      <c r="G87" s="19">
        <v>0</v>
      </c>
      <c r="H87" s="19">
        <v>1</v>
      </c>
      <c r="I87" s="17">
        <v>0.789</v>
      </c>
      <c r="J87" s="17">
        <v>13.033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-9.322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149</v>
      </c>
      <c r="B88" s="19" t="s">
        <v>195</v>
      </c>
      <c r="C88" s="19">
        <v>3624.709</v>
      </c>
      <c r="D88" s="19">
        <v>4063.084</v>
      </c>
      <c r="E88" s="19">
        <v>0</v>
      </c>
      <c r="F88" s="19">
        <v>0</v>
      </c>
      <c r="G88" s="19">
        <v>0</v>
      </c>
      <c r="H88" s="19">
        <v>1</v>
      </c>
      <c r="I88" s="17">
        <v>1.407</v>
      </c>
      <c r="J88" s="17">
        <v>12.044</v>
      </c>
      <c r="K88" s="20">
        <v>4</v>
      </c>
      <c r="L88" s="20">
        <v>1</v>
      </c>
      <c r="M88" s="20">
        <v>0</v>
      </c>
      <c r="N88" s="20">
        <v>1</v>
      </c>
      <c r="O88" s="20">
        <v>0</v>
      </c>
      <c r="P88" s="20">
        <v>-11.218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152</v>
      </c>
      <c r="B89" s="19" t="s">
        <v>196</v>
      </c>
      <c r="C89" s="19">
        <v>2531.153</v>
      </c>
      <c r="D89" s="19">
        <v>2794.742</v>
      </c>
      <c r="E89" s="19">
        <v>0</v>
      </c>
      <c r="F89" s="19">
        <v>0</v>
      </c>
      <c r="G89" s="19">
        <v>0</v>
      </c>
      <c r="H89" s="19">
        <v>1</v>
      </c>
      <c r="I89" s="17">
        <v>2.072</v>
      </c>
      <c r="J89" s="17">
        <v>11.308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-10.05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155</v>
      </c>
      <c r="B90" s="19" t="s">
        <v>197</v>
      </c>
      <c r="C90" s="19">
        <v>2642.538</v>
      </c>
      <c r="D90" s="19">
        <v>2948.128</v>
      </c>
      <c r="E90" s="19">
        <v>0</v>
      </c>
      <c r="F90" s="19">
        <v>0</v>
      </c>
      <c r="G90" s="19">
        <v>0</v>
      </c>
      <c r="H90" s="19">
        <v>1</v>
      </c>
      <c r="I90" s="17">
        <v>0.494</v>
      </c>
      <c r="J90" s="17">
        <v>10.808</v>
      </c>
      <c r="K90" s="20">
        <v>4</v>
      </c>
      <c r="L90" s="20">
        <v>1</v>
      </c>
      <c r="M90" s="20">
        <v>-1</v>
      </c>
      <c r="N90" s="20">
        <v>1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159</v>
      </c>
      <c r="B91" s="19" t="s">
        <v>198</v>
      </c>
      <c r="C91" s="19">
        <v>2846.307</v>
      </c>
      <c r="D91" s="19">
        <v>3196.237</v>
      </c>
      <c r="E91" s="19">
        <v>0</v>
      </c>
      <c r="F91" s="19">
        <v>0</v>
      </c>
      <c r="G91" s="19">
        <v>0</v>
      </c>
      <c r="H91" s="19">
        <v>1</v>
      </c>
      <c r="I91" s="17">
        <v>0.563</v>
      </c>
      <c r="J91" s="17">
        <v>11.45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-7.272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171</v>
      </c>
      <c r="B92" s="19" t="s">
        <v>199</v>
      </c>
      <c r="C92" s="19">
        <v>1047.945</v>
      </c>
      <c r="D92" s="19">
        <v>1260.443</v>
      </c>
      <c r="E92" s="19">
        <v>0</v>
      </c>
      <c r="F92" s="19">
        <v>0</v>
      </c>
      <c r="G92" s="19">
        <v>0</v>
      </c>
      <c r="H92" s="19">
        <v>1</v>
      </c>
      <c r="I92" s="17">
        <v>2.784</v>
      </c>
      <c r="J92" s="17">
        <v>19.174</v>
      </c>
      <c r="K92" s="20">
        <v>4</v>
      </c>
      <c r="L92" s="20">
        <v>0</v>
      </c>
      <c r="M92" s="20">
        <v>0</v>
      </c>
      <c r="N92" s="20">
        <v>0</v>
      </c>
      <c r="O92" s="20">
        <v>0</v>
      </c>
      <c r="P92" s="20">
        <v>-2.229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300</v>
      </c>
      <c r="B93" s="19" t="s">
        <v>200</v>
      </c>
      <c r="C93" s="19">
        <v>3562.127</v>
      </c>
      <c r="D93" s="19">
        <v>4009.157</v>
      </c>
      <c r="E93" s="19">
        <v>0</v>
      </c>
      <c r="F93" s="19">
        <v>0</v>
      </c>
      <c r="G93" s="19">
        <v>0</v>
      </c>
      <c r="H93" s="19">
        <v>1</v>
      </c>
      <c r="I93" s="17">
        <v>0.246</v>
      </c>
      <c r="J93" s="17">
        <v>11.369</v>
      </c>
      <c r="K93" s="20">
        <v>3</v>
      </c>
      <c r="L93" s="20">
        <v>1</v>
      </c>
      <c r="M93" s="20">
        <v>0</v>
      </c>
      <c r="N93" s="20">
        <v>1</v>
      </c>
      <c r="O93" s="20">
        <v>0</v>
      </c>
      <c r="P93" s="20">
        <v>-3.583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683</v>
      </c>
      <c r="B94" s="19" t="s">
        <v>201</v>
      </c>
      <c r="C94" s="19">
        <v>891.382</v>
      </c>
      <c r="D94" s="19">
        <v>1070.118</v>
      </c>
      <c r="E94" s="19">
        <v>0</v>
      </c>
      <c r="F94" s="19">
        <v>0</v>
      </c>
      <c r="G94" s="19">
        <v>0</v>
      </c>
      <c r="H94" s="19">
        <v>1</v>
      </c>
      <c r="I94" s="17">
        <v>5.484</v>
      </c>
      <c r="J94" s="17">
        <v>21.271</v>
      </c>
      <c r="K94" s="20">
        <v>4</v>
      </c>
      <c r="L94" s="20">
        <v>2</v>
      </c>
      <c r="M94" s="20">
        <v>0</v>
      </c>
      <c r="N94" s="20">
        <v>1</v>
      </c>
      <c r="O94" s="20">
        <v>0</v>
      </c>
      <c r="P94" s="20">
        <v>-3.643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699</v>
      </c>
      <c r="B95" s="19" t="s">
        <v>202</v>
      </c>
      <c r="C95" s="19">
        <v>756.108</v>
      </c>
      <c r="D95" s="19">
        <v>988.411</v>
      </c>
      <c r="E95" s="19">
        <v>0</v>
      </c>
      <c r="F95" s="19">
        <v>0</v>
      </c>
      <c r="G95" s="19">
        <v>0</v>
      </c>
      <c r="H95" s="19">
        <v>1</v>
      </c>
      <c r="I95" s="17">
        <v>2.109</v>
      </c>
      <c r="J95" s="17">
        <v>25.116</v>
      </c>
      <c r="K95" s="20">
        <v>4</v>
      </c>
      <c r="L95" s="20">
        <v>0</v>
      </c>
      <c r="M95" s="20">
        <v>0</v>
      </c>
      <c r="N95" s="20">
        <v>1</v>
      </c>
      <c r="O95" s="20">
        <v>0</v>
      </c>
      <c r="P95" s="20">
        <v>-5.822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811</v>
      </c>
      <c r="B96" s="19" t="s">
        <v>203</v>
      </c>
      <c r="C96" s="19">
        <v>5632.681</v>
      </c>
      <c r="D96" s="19">
        <v>6764.386</v>
      </c>
      <c r="E96" s="19">
        <v>0</v>
      </c>
      <c r="F96" s="19">
        <v>0</v>
      </c>
      <c r="G96" s="19">
        <v>0</v>
      </c>
      <c r="H96" s="19">
        <v>1</v>
      </c>
      <c r="I96" s="17">
        <v>0.437</v>
      </c>
      <c r="J96" s="17">
        <v>17.094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0.496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814</v>
      </c>
      <c r="B97" s="19" t="s">
        <v>204</v>
      </c>
      <c r="C97" s="19">
        <v>7203.804</v>
      </c>
      <c r="D97" s="19">
        <v>8259.875</v>
      </c>
      <c r="E97" s="19">
        <v>0</v>
      </c>
      <c r="F97" s="19">
        <v>0</v>
      </c>
      <c r="G97" s="19">
        <v>0</v>
      </c>
      <c r="H97" s="19">
        <v>1</v>
      </c>
      <c r="I97" s="17">
        <v>0.885</v>
      </c>
      <c r="J97" s="17">
        <v>13.558</v>
      </c>
      <c r="K97" s="20">
        <v>4</v>
      </c>
      <c r="L97" s="20">
        <v>2</v>
      </c>
      <c r="M97" s="20">
        <v>0</v>
      </c>
      <c r="N97" s="20">
        <v>1</v>
      </c>
      <c r="O97" s="20">
        <v>0</v>
      </c>
      <c r="P97" s="20">
        <v>-14.925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819</v>
      </c>
      <c r="B98" s="19" t="s">
        <v>205</v>
      </c>
      <c r="C98" s="19">
        <v>4599.353</v>
      </c>
      <c r="D98" s="19">
        <v>5518.821</v>
      </c>
      <c r="E98" s="19">
        <v>0</v>
      </c>
      <c r="F98" s="19">
        <v>0</v>
      </c>
      <c r="G98" s="19">
        <v>0</v>
      </c>
      <c r="H98" s="19">
        <v>1</v>
      </c>
      <c r="I98" s="17">
        <v>1.251</v>
      </c>
      <c r="J98" s="17">
        <v>17.704</v>
      </c>
      <c r="K98" s="20">
        <v>4</v>
      </c>
      <c r="L98" s="20">
        <v>0</v>
      </c>
      <c r="M98" s="20">
        <v>-1</v>
      </c>
      <c r="N98" s="20">
        <v>1</v>
      </c>
      <c r="O98" s="20">
        <v>0</v>
      </c>
      <c r="P98" s="20">
        <v>6.017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821</v>
      </c>
      <c r="B99" s="19" t="s">
        <v>206</v>
      </c>
      <c r="C99" s="19">
        <v>5994.698</v>
      </c>
      <c r="D99" s="19">
        <v>6635.467</v>
      </c>
      <c r="E99" s="19">
        <v>0</v>
      </c>
      <c r="F99" s="19">
        <v>0</v>
      </c>
      <c r="G99" s="19">
        <v>0</v>
      </c>
      <c r="H99" s="19">
        <v>1</v>
      </c>
      <c r="I99" s="17">
        <v>1.809</v>
      </c>
      <c r="J99" s="17">
        <v>11.291</v>
      </c>
      <c r="K99" s="20">
        <v>4</v>
      </c>
      <c r="L99" s="20">
        <v>2</v>
      </c>
      <c r="M99" s="20">
        <v>0</v>
      </c>
      <c r="N99" s="20">
        <v>0</v>
      </c>
      <c r="O99" s="20">
        <v>0</v>
      </c>
      <c r="P99" s="20">
        <v>-13.168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823</v>
      </c>
      <c r="B100" s="19" t="s">
        <v>207</v>
      </c>
      <c r="C100" s="19">
        <v>5314.5</v>
      </c>
      <c r="D100" s="19">
        <v>6327.935</v>
      </c>
      <c r="E100" s="19">
        <v>0</v>
      </c>
      <c r="F100" s="19">
        <v>0</v>
      </c>
      <c r="G100" s="19">
        <v>0</v>
      </c>
      <c r="H100" s="19">
        <v>1</v>
      </c>
      <c r="I100" s="17">
        <v>1.743</v>
      </c>
      <c r="J100" s="17">
        <v>17.479</v>
      </c>
      <c r="K100" s="20">
        <v>4</v>
      </c>
      <c r="L100" s="20">
        <v>0</v>
      </c>
      <c r="M100" s="20">
        <v>0</v>
      </c>
      <c r="N100" s="20">
        <v>0</v>
      </c>
      <c r="O100" s="20">
        <v>0</v>
      </c>
      <c r="P100" s="20">
        <v>-2.706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825</v>
      </c>
      <c r="B101" s="19" t="s">
        <v>208</v>
      </c>
      <c r="C101" s="19">
        <v>2963.562</v>
      </c>
      <c r="D101" s="19">
        <v>3265.837</v>
      </c>
      <c r="E101" s="19">
        <v>0</v>
      </c>
      <c r="F101" s="19">
        <v>0</v>
      </c>
      <c r="G101" s="19">
        <v>0</v>
      </c>
      <c r="H101" s="19">
        <v>1</v>
      </c>
      <c r="I101" s="17">
        <v>2.234</v>
      </c>
      <c r="J101" s="17">
        <v>11.283</v>
      </c>
      <c r="K101" s="20">
        <v>4</v>
      </c>
      <c r="L101" s="20">
        <v>0</v>
      </c>
      <c r="M101" s="20">
        <v>0</v>
      </c>
      <c r="N101" s="20">
        <v>0</v>
      </c>
      <c r="O101" s="20">
        <v>0</v>
      </c>
      <c r="P101" s="20">
        <v>-5.259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832</v>
      </c>
      <c r="B102" s="19" t="s">
        <v>209</v>
      </c>
      <c r="C102" s="19">
        <v>411.317</v>
      </c>
      <c r="D102" s="19">
        <v>441.033</v>
      </c>
      <c r="E102" s="19">
        <v>0</v>
      </c>
      <c r="F102" s="19">
        <v>0</v>
      </c>
      <c r="G102" s="19">
        <v>0</v>
      </c>
      <c r="H102" s="19">
        <v>1</v>
      </c>
      <c r="I102" s="17">
        <v>1.406</v>
      </c>
      <c r="J102" s="17">
        <v>8.049</v>
      </c>
      <c r="K102" s="20">
        <v>3</v>
      </c>
      <c r="L102" s="20">
        <v>2</v>
      </c>
      <c r="M102" s="20">
        <v>0</v>
      </c>
      <c r="N102" s="20">
        <v>1</v>
      </c>
      <c r="O102" s="20">
        <v>0</v>
      </c>
      <c r="P102" s="20">
        <v>-7.181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841</v>
      </c>
      <c r="B103" s="19" t="s">
        <v>210</v>
      </c>
      <c r="C103" s="19">
        <v>7089.878</v>
      </c>
      <c r="D103" s="19">
        <v>8200.022</v>
      </c>
      <c r="E103" s="19">
        <v>0</v>
      </c>
      <c r="F103" s="19">
        <v>0</v>
      </c>
      <c r="G103" s="19">
        <v>0</v>
      </c>
      <c r="H103" s="19">
        <v>1</v>
      </c>
      <c r="I103" s="17">
        <v>1.655</v>
      </c>
      <c r="J103" s="17">
        <v>14.969</v>
      </c>
      <c r="K103" s="20">
        <v>4</v>
      </c>
      <c r="L103" s="20">
        <v>0</v>
      </c>
      <c r="M103" s="20">
        <v>0</v>
      </c>
      <c r="N103" s="20">
        <v>1</v>
      </c>
      <c r="O103" s="20">
        <v>0</v>
      </c>
      <c r="P103" s="20">
        <v>-2.046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847</v>
      </c>
      <c r="B104" s="19" t="s">
        <v>211</v>
      </c>
      <c r="C104" s="19">
        <v>2606.838</v>
      </c>
      <c r="D104" s="19">
        <v>3035.456</v>
      </c>
      <c r="E104" s="19">
        <v>0</v>
      </c>
      <c r="F104" s="19">
        <v>0</v>
      </c>
      <c r="G104" s="19">
        <v>0</v>
      </c>
      <c r="H104" s="19">
        <v>1</v>
      </c>
      <c r="I104" s="17">
        <v>1.225</v>
      </c>
      <c r="J104" s="17">
        <v>15.173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-8.497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849</v>
      </c>
      <c r="B105" s="19" t="s">
        <v>212</v>
      </c>
      <c r="C105" s="19">
        <v>8507.717</v>
      </c>
      <c r="D105" s="19">
        <v>10098.156</v>
      </c>
      <c r="E105" s="19">
        <v>0</v>
      </c>
      <c r="F105" s="19">
        <v>0</v>
      </c>
      <c r="G105" s="19">
        <v>0</v>
      </c>
      <c r="H105" s="19">
        <v>1</v>
      </c>
      <c r="I105" s="17">
        <v>1.472</v>
      </c>
      <c r="J105" s="17">
        <v>16.99</v>
      </c>
      <c r="K105" s="20">
        <v>4</v>
      </c>
      <c r="L105" s="20">
        <v>1</v>
      </c>
      <c r="M105" s="20">
        <v>-1</v>
      </c>
      <c r="N105" s="20">
        <v>1</v>
      </c>
      <c r="O105" s="20">
        <v>0</v>
      </c>
      <c r="P105" s="20">
        <v>0.002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851</v>
      </c>
      <c r="B106" s="19" t="s">
        <v>213</v>
      </c>
      <c r="C106" s="19">
        <v>13379.559</v>
      </c>
      <c r="D106" s="19">
        <v>16168.84</v>
      </c>
      <c r="E106" s="19">
        <v>0</v>
      </c>
      <c r="F106" s="19">
        <v>0</v>
      </c>
      <c r="G106" s="19">
        <v>0</v>
      </c>
      <c r="H106" s="19">
        <v>1</v>
      </c>
      <c r="I106" s="17">
        <v>4.217</v>
      </c>
      <c r="J106" s="17">
        <v>20.74</v>
      </c>
      <c r="K106" s="20">
        <v>4</v>
      </c>
      <c r="L106" s="20">
        <v>1</v>
      </c>
      <c r="M106" s="20">
        <v>0</v>
      </c>
      <c r="N106" s="20">
        <v>1</v>
      </c>
      <c r="O106" s="20">
        <v>0</v>
      </c>
      <c r="P106" s="20">
        <v>-1.03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854</v>
      </c>
      <c r="B107" s="19" t="s">
        <v>214</v>
      </c>
      <c r="C107" s="19">
        <v>3610.651</v>
      </c>
      <c r="D107" s="19">
        <v>4139.645</v>
      </c>
      <c r="E107" s="19">
        <v>0</v>
      </c>
      <c r="F107" s="19">
        <v>0</v>
      </c>
      <c r="G107" s="19">
        <v>0</v>
      </c>
      <c r="H107" s="19">
        <v>1</v>
      </c>
      <c r="I107" s="17">
        <v>1.202</v>
      </c>
      <c r="J107" s="17">
        <v>13.827</v>
      </c>
      <c r="K107" s="20">
        <v>4</v>
      </c>
      <c r="L107" s="20">
        <v>1</v>
      </c>
      <c r="M107" s="20">
        <v>0</v>
      </c>
      <c r="N107" s="20">
        <v>1</v>
      </c>
      <c r="O107" s="20">
        <v>0</v>
      </c>
      <c r="P107" s="20">
        <v>-14.641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863</v>
      </c>
      <c r="B108" s="19" t="s">
        <v>215</v>
      </c>
      <c r="C108" s="19">
        <v>2081.665</v>
      </c>
      <c r="D108" s="19">
        <v>2586.511</v>
      </c>
      <c r="E108" s="19">
        <v>0</v>
      </c>
      <c r="F108" s="19">
        <v>0</v>
      </c>
      <c r="G108" s="19">
        <v>0</v>
      </c>
      <c r="H108" s="19">
        <v>1</v>
      </c>
      <c r="I108" s="17">
        <v>4.527</v>
      </c>
      <c r="J108" s="17">
        <v>23.162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-1.526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865</v>
      </c>
      <c r="B109" s="19" t="s">
        <v>216</v>
      </c>
      <c r="C109" s="19">
        <v>1227.443</v>
      </c>
      <c r="D109" s="19">
        <v>1373.538</v>
      </c>
      <c r="E109" s="19">
        <v>0</v>
      </c>
      <c r="F109" s="19">
        <v>0</v>
      </c>
      <c r="G109" s="19">
        <v>0</v>
      </c>
      <c r="H109" s="19">
        <v>1</v>
      </c>
      <c r="I109" s="17">
        <v>1.345</v>
      </c>
      <c r="J109" s="17">
        <v>11.838</v>
      </c>
      <c r="K109" s="20">
        <v>4</v>
      </c>
      <c r="L109" s="20">
        <v>2</v>
      </c>
      <c r="M109" s="20">
        <v>0</v>
      </c>
      <c r="N109" s="20">
        <v>1</v>
      </c>
      <c r="O109" s="20">
        <v>0</v>
      </c>
      <c r="P109" s="20">
        <v>-14.008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867</v>
      </c>
      <c r="B110" s="19" t="s">
        <v>217</v>
      </c>
      <c r="C110" s="19">
        <v>1890.132</v>
      </c>
      <c r="D110" s="19">
        <v>2399.586</v>
      </c>
      <c r="E110" s="19">
        <v>0</v>
      </c>
      <c r="F110" s="19">
        <v>0</v>
      </c>
      <c r="G110" s="19">
        <v>0</v>
      </c>
      <c r="H110" s="19">
        <v>1</v>
      </c>
      <c r="I110" s="17">
        <v>7.042</v>
      </c>
      <c r="J110" s="17">
        <v>26.778</v>
      </c>
      <c r="K110" s="20">
        <v>4</v>
      </c>
      <c r="L110" s="20">
        <v>1</v>
      </c>
      <c r="M110" s="20">
        <v>-1</v>
      </c>
      <c r="N110" s="20">
        <v>1</v>
      </c>
      <c r="O110" s="20">
        <v>0</v>
      </c>
      <c r="P110" s="20">
        <v>7.684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869</v>
      </c>
      <c r="B111" s="19" t="s">
        <v>218</v>
      </c>
      <c r="C111" s="19">
        <v>3195.099</v>
      </c>
      <c r="D111" s="19">
        <v>3961.826</v>
      </c>
      <c r="E111" s="19">
        <v>0</v>
      </c>
      <c r="F111" s="19">
        <v>0</v>
      </c>
      <c r="G111" s="19">
        <v>0</v>
      </c>
      <c r="H111" s="19">
        <v>1</v>
      </c>
      <c r="I111" s="17">
        <v>5.369</v>
      </c>
      <c r="J111" s="17">
        <v>23.683</v>
      </c>
      <c r="K111" s="20">
        <v>4</v>
      </c>
      <c r="L111" s="20">
        <v>0</v>
      </c>
      <c r="M111" s="20">
        <v>0</v>
      </c>
      <c r="N111" s="20">
        <v>1</v>
      </c>
      <c r="O111" s="20">
        <v>0</v>
      </c>
      <c r="P111" s="20">
        <v>-1.929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888</v>
      </c>
      <c r="B112" s="19" t="s">
        <v>219</v>
      </c>
      <c r="C112" s="19">
        <v>3446.991</v>
      </c>
      <c r="D112" s="19">
        <v>3870.112</v>
      </c>
      <c r="E112" s="19">
        <v>0</v>
      </c>
      <c r="F112" s="19">
        <v>0</v>
      </c>
      <c r="G112" s="19">
        <v>0</v>
      </c>
      <c r="H112" s="19">
        <v>1</v>
      </c>
      <c r="I112" s="17">
        <v>2.532</v>
      </c>
      <c r="J112" s="17">
        <v>13.188</v>
      </c>
      <c r="K112" s="20">
        <v>4</v>
      </c>
      <c r="L112" s="20">
        <v>2</v>
      </c>
      <c r="M112" s="20">
        <v>0</v>
      </c>
      <c r="N112" s="20">
        <v>0</v>
      </c>
      <c r="O112" s="20">
        <v>0</v>
      </c>
      <c r="P112" s="20">
        <v>-5.043</v>
      </c>
      <c r="Q112" s="20">
        <v>0</v>
      </c>
      <c r="R112" s="20">
        <v>-1</v>
      </c>
      <c r="S112" s="21"/>
      <c r="T112" s="21"/>
      <c r="U112" s="21"/>
      <c r="V112" s="21"/>
      <c r="W112" s="21"/>
    </row>
    <row r="113" ht="16.5" spans="1:23">
      <c r="A113" s="19">
        <v>901</v>
      </c>
      <c r="B113" s="19" t="s">
        <v>220</v>
      </c>
      <c r="C113" s="19">
        <v>5331.785</v>
      </c>
      <c r="D113" s="19">
        <v>5898.762</v>
      </c>
      <c r="E113" s="19">
        <v>0</v>
      </c>
      <c r="F113" s="19">
        <v>0</v>
      </c>
      <c r="G113" s="19">
        <v>0</v>
      </c>
      <c r="H113" s="19">
        <v>1</v>
      </c>
      <c r="I113" s="17">
        <v>1.594</v>
      </c>
      <c r="J113" s="17">
        <v>11.053</v>
      </c>
      <c r="K113" s="20">
        <v>4</v>
      </c>
      <c r="L113" s="20">
        <v>1</v>
      </c>
      <c r="M113" s="20">
        <v>0</v>
      </c>
      <c r="N113" s="20">
        <v>0</v>
      </c>
      <c r="O113" s="20">
        <v>-1</v>
      </c>
      <c r="P113" s="20">
        <v>-16.315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902</v>
      </c>
      <c r="B114" s="19" t="s">
        <v>221</v>
      </c>
      <c r="C114" s="19">
        <v>4586.569</v>
      </c>
      <c r="D114" s="19">
        <v>5345.129</v>
      </c>
      <c r="E114" s="19">
        <v>0</v>
      </c>
      <c r="F114" s="19">
        <v>0</v>
      </c>
      <c r="G114" s="19">
        <v>0</v>
      </c>
      <c r="H114" s="19">
        <v>1</v>
      </c>
      <c r="I114" s="17">
        <v>0.24</v>
      </c>
      <c r="J114" s="17">
        <v>14.397</v>
      </c>
      <c r="K114" s="20">
        <v>3</v>
      </c>
      <c r="L114" s="20">
        <v>1</v>
      </c>
      <c r="M114" s="20">
        <v>0</v>
      </c>
      <c r="N114" s="20">
        <v>0</v>
      </c>
      <c r="O114" s="20">
        <v>0</v>
      </c>
      <c r="P114" s="20">
        <v>-0.89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906</v>
      </c>
      <c r="B115" s="19" t="s">
        <v>222</v>
      </c>
      <c r="C115" s="19">
        <v>3843.469</v>
      </c>
      <c r="D115" s="19">
        <v>4346.222</v>
      </c>
      <c r="E115" s="19">
        <v>0</v>
      </c>
      <c r="F115" s="19">
        <v>0</v>
      </c>
      <c r="G115" s="19">
        <v>0</v>
      </c>
      <c r="H115" s="19">
        <v>1</v>
      </c>
      <c r="I115" s="17">
        <v>0.06</v>
      </c>
      <c r="J115" s="17">
        <v>11.62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-12.865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914</v>
      </c>
      <c r="B116" s="19" t="s">
        <v>223</v>
      </c>
      <c r="C116" s="19">
        <v>5697.524</v>
      </c>
      <c r="D116" s="19">
        <v>6568.069</v>
      </c>
      <c r="E116" s="19">
        <v>0</v>
      </c>
      <c r="F116" s="19">
        <v>0</v>
      </c>
      <c r="G116" s="19">
        <v>0</v>
      </c>
      <c r="H116" s="19">
        <v>1</v>
      </c>
      <c r="I116" s="17">
        <v>3.36</v>
      </c>
      <c r="J116" s="17">
        <v>16.169</v>
      </c>
      <c r="K116" s="20">
        <v>4</v>
      </c>
      <c r="L116" s="20">
        <v>2</v>
      </c>
      <c r="M116" s="20">
        <v>0</v>
      </c>
      <c r="N116" s="20">
        <v>0</v>
      </c>
      <c r="O116" s="20">
        <v>-1</v>
      </c>
      <c r="P116" s="20">
        <v>-24.075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916</v>
      </c>
      <c r="B117" s="19" t="s">
        <v>224</v>
      </c>
      <c r="C117" s="19">
        <v>2552.03</v>
      </c>
      <c r="D117" s="19">
        <v>3164.988</v>
      </c>
      <c r="E117" s="19">
        <v>0</v>
      </c>
      <c r="F117" s="19">
        <v>0</v>
      </c>
      <c r="G117" s="19">
        <v>0</v>
      </c>
      <c r="H117" s="19">
        <v>1</v>
      </c>
      <c r="I117" s="17">
        <v>7.379</v>
      </c>
      <c r="J117" s="17">
        <v>25.317</v>
      </c>
      <c r="K117" s="20">
        <v>4</v>
      </c>
      <c r="L117" s="20">
        <v>1</v>
      </c>
      <c r="M117" s="20">
        <v>-1</v>
      </c>
      <c r="N117" s="20">
        <v>1</v>
      </c>
      <c r="O117" s="20">
        <v>0</v>
      </c>
      <c r="P117" s="20">
        <v>-15.273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919</v>
      </c>
      <c r="B118" s="19" t="s">
        <v>225</v>
      </c>
      <c r="C118" s="19">
        <v>4556.423</v>
      </c>
      <c r="D118" s="19">
        <v>5111.257</v>
      </c>
      <c r="E118" s="19">
        <v>0</v>
      </c>
      <c r="F118" s="19">
        <v>0</v>
      </c>
      <c r="G118" s="19">
        <v>0</v>
      </c>
      <c r="H118" s="19">
        <v>1</v>
      </c>
      <c r="I118" s="17">
        <v>2.19</v>
      </c>
      <c r="J118" s="17">
        <v>12.808</v>
      </c>
      <c r="K118" s="20">
        <v>4</v>
      </c>
      <c r="L118" s="20">
        <v>0</v>
      </c>
      <c r="M118" s="20">
        <v>-1</v>
      </c>
      <c r="N118" s="20">
        <v>1</v>
      </c>
      <c r="O118" s="20">
        <v>0</v>
      </c>
      <c r="P118" s="20">
        <v>4.616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923</v>
      </c>
      <c r="B119" s="19" t="s">
        <v>226</v>
      </c>
      <c r="C119" s="19">
        <v>248.902</v>
      </c>
      <c r="D119" s="19">
        <v>250.69</v>
      </c>
      <c r="E119" s="19">
        <v>0</v>
      </c>
      <c r="F119" s="19">
        <v>0</v>
      </c>
      <c r="G119" s="19">
        <v>0</v>
      </c>
      <c r="H119" s="19">
        <v>1</v>
      </c>
      <c r="I119" s="17">
        <v>0.457</v>
      </c>
      <c r="J119" s="17">
        <v>1.167</v>
      </c>
      <c r="K119" s="20">
        <v>4</v>
      </c>
      <c r="L119" s="20">
        <v>1</v>
      </c>
      <c r="M119" s="20">
        <v>0</v>
      </c>
      <c r="N119" s="20">
        <v>1</v>
      </c>
      <c r="O119" s="20">
        <v>0</v>
      </c>
      <c r="P119" s="20">
        <v>-1.827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925</v>
      </c>
      <c r="B120" s="19" t="s">
        <v>227</v>
      </c>
      <c r="C120" s="19">
        <v>4134.064</v>
      </c>
      <c r="D120" s="19">
        <v>4639.993</v>
      </c>
      <c r="E120" s="19">
        <v>0</v>
      </c>
      <c r="F120" s="19">
        <v>0</v>
      </c>
      <c r="G120" s="19">
        <v>0</v>
      </c>
      <c r="H120" s="19">
        <v>1</v>
      </c>
      <c r="I120" s="17">
        <v>2.467</v>
      </c>
      <c r="J120" s="17">
        <v>13.101</v>
      </c>
      <c r="K120" s="20">
        <v>4</v>
      </c>
      <c r="L120" s="20">
        <v>1</v>
      </c>
      <c r="M120" s="20">
        <v>-1</v>
      </c>
      <c r="N120" s="20">
        <v>1</v>
      </c>
      <c r="O120" s="20">
        <v>0</v>
      </c>
      <c r="P120" s="20">
        <v>2.735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926</v>
      </c>
      <c r="B121" s="19" t="s">
        <v>228</v>
      </c>
      <c r="C121" s="19">
        <v>1957.031</v>
      </c>
      <c r="D121" s="19">
        <v>2173.061</v>
      </c>
      <c r="E121" s="19">
        <v>0</v>
      </c>
      <c r="F121" s="19">
        <v>0</v>
      </c>
      <c r="G121" s="19">
        <v>0</v>
      </c>
      <c r="H121" s="19">
        <v>1</v>
      </c>
      <c r="I121" s="17">
        <v>1.1</v>
      </c>
      <c r="J121" s="17">
        <v>10.932</v>
      </c>
      <c r="K121" s="20">
        <v>4</v>
      </c>
      <c r="L121" s="20">
        <v>1</v>
      </c>
      <c r="M121" s="20">
        <v>0</v>
      </c>
      <c r="N121" s="20">
        <v>0</v>
      </c>
      <c r="O121" s="20">
        <v>0</v>
      </c>
      <c r="P121" s="20">
        <v>-3.332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927</v>
      </c>
      <c r="B122" s="19" t="s">
        <v>229</v>
      </c>
      <c r="C122" s="19">
        <v>1750.615</v>
      </c>
      <c r="D122" s="19">
        <v>1928.917</v>
      </c>
      <c r="E122" s="19">
        <v>0</v>
      </c>
      <c r="F122" s="19">
        <v>0</v>
      </c>
      <c r="G122" s="19">
        <v>0</v>
      </c>
      <c r="H122" s="19">
        <v>1</v>
      </c>
      <c r="I122" s="17">
        <v>0.883</v>
      </c>
      <c r="J122" s="17">
        <v>10.045</v>
      </c>
      <c r="K122" s="20">
        <v>4</v>
      </c>
      <c r="L122" s="20">
        <v>1</v>
      </c>
      <c r="M122" s="20">
        <v>0</v>
      </c>
      <c r="N122" s="20">
        <v>0</v>
      </c>
      <c r="O122" s="20">
        <v>0</v>
      </c>
      <c r="P122" s="20">
        <v>-7.754</v>
      </c>
      <c r="Q122" s="20">
        <v>0</v>
      </c>
      <c r="R122" s="20">
        <v>-1</v>
      </c>
      <c r="S122" s="21"/>
      <c r="T122" s="21"/>
      <c r="U122" s="21"/>
      <c r="V122" s="21"/>
      <c r="W122" s="21"/>
    </row>
    <row r="123" ht="16.5" spans="1:23">
      <c r="A123" s="19">
        <v>934</v>
      </c>
      <c r="B123" s="19" t="s">
        <v>230</v>
      </c>
      <c r="C123" s="19">
        <v>5318.854</v>
      </c>
      <c r="D123" s="19">
        <v>6111.832</v>
      </c>
      <c r="E123" s="19">
        <v>0</v>
      </c>
      <c r="F123" s="19">
        <v>0</v>
      </c>
      <c r="G123" s="19">
        <v>0</v>
      </c>
      <c r="H123" s="19">
        <v>1</v>
      </c>
      <c r="I123" s="17">
        <v>3.415</v>
      </c>
      <c r="J123" s="17">
        <v>15.947</v>
      </c>
      <c r="K123" s="20">
        <v>4</v>
      </c>
      <c r="L123" s="20">
        <v>1</v>
      </c>
      <c r="M123" s="20">
        <v>0</v>
      </c>
      <c r="N123" s="20">
        <v>-1</v>
      </c>
      <c r="O123" s="20">
        <v>0</v>
      </c>
      <c r="P123" s="20">
        <v>-25.453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936</v>
      </c>
      <c r="B124" s="19" t="s">
        <v>231</v>
      </c>
      <c r="C124" s="19">
        <v>4966.263</v>
      </c>
      <c r="D124" s="19">
        <v>6149.752</v>
      </c>
      <c r="E124" s="19">
        <v>0</v>
      </c>
      <c r="F124" s="19">
        <v>0</v>
      </c>
      <c r="G124" s="19">
        <v>0</v>
      </c>
      <c r="H124" s="19">
        <v>1</v>
      </c>
      <c r="I124" s="17">
        <v>4.289</v>
      </c>
      <c r="J124" s="17">
        <v>22.708</v>
      </c>
      <c r="K124" s="20">
        <v>4</v>
      </c>
      <c r="L124" s="20">
        <v>0</v>
      </c>
      <c r="M124" s="20">
        <v>-1</v>
      </c>
      <c r="N124" s="20">
        <v>1</v>
      </c>
      <c r="O124" s="20">
        <v>0</v>
      </c>
      <c r="P124" s="20">
        <v>-4.693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944</v>
      </c>
      <c r="B125" s="19" t="s">
        <v>232</v>
      </c>
      <c r="C125" s="19">
        <v>3084.657</v>
      </c>
      <c r="D125" s="19">
        <v>3506.863</v>
      </c>
      <c r="E125" s="19">
        <v>0</v>
      </c>
      <c r="F125" s="19">
        <v>0</v>
      </c>
      <c r="G125" s="19">
        <v>0</v>
      </c>
      <c r="H125" s="19">
        <v>1</v>
      </c>
      <c r="I125" s="17">
        <v>0.154</v>
      </c>
      <c r="J125" s="17">
        <v>12.175</v>
      </c>
      <c r="K125" s="20">
        <v>4</v>
      </c>
      <c r="L125" s="20">
        <v>1</v>
      </c>
      <c r="M125" s="20">
        <v>0</v>
      </c>
      <c r="N125" s="20">
        <v>1</v>
      </c>
      <c r="O125" s="20">
        <v>0</v>
      </c>
      <c r="P125" s="20">
        <v>-10.18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959</v>
      </c>
      <c r="B126" s="19" t="s">
        <v>233</v>
      </c>
      <c r="C126" s="19">
        <v>6501.88</v>
      </c>
      <c r="D126" s="19">
        <v>7333.442</v>
      </c>
      <c r="E126" s="19">
        <v>0</v>
      </c>
      <c r="F126" s="19">
        <v>0</v>
      </c>
      <c r="G126" s="19">
        <v>0</v>
      </c>
      <c r="H126" s="19">
        <v>1</v>
      </c>
      <c r="I126" s="17">
        <v>3.132</v>
      </c>
      <c r="J126" s="17">
        <v>14.117</v>
      </c>
      <c r="K126" s="20">
        <v>4</v>
      </c>
      <c r="L126" s="20">
        <v>1</v>
      </c>
      <c r="M126" s="20">
        <v>0</v>
      </c>
      <c r="N126" s="20">
        <v>0</v>
      </c>
      <c r="O126" s="20">
        <v>0</v>
      </c>
      <c r="P126" s="20">
        <v>-0.557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965</v>
      </c>
      <c r="B127" s="19" t="s">
        <v>234</v>
      </c>
      <c r="C127" s="19">
        <v>4746.081</v>
      </c>
      <c r="D127" s="19">
        <v>5288.154</v>
      </c>
      <c r="E127" s="19">
        <v>0</v>
      </c>
      <c r="F127" s="19">
        <v>0</v>
      </c>
      <c r="G127" s="19">
        <v>0</v>
      </c>
      <c r="H127" s="19">
        <v>1</v>
      </c>
      <c r="I127" s="17">
        <v>1.99</v>
      </c>
      <c r="J127" s="17">
        <v>12.036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-2.899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967</v>
      </c>
      <c r="B128" s="19" t="s">
        <v>235</v>
      </c>
      <c r="C128" s="19">
        <v>5333.037</v>
      </c>
      <c r="D128" s="19">
        <v>5944.256</v>
      </c>
      <c r="E128" s="19">
        <v>0</v>
      </c>
      <c r="F128" s="19">
        <v>0</v>
      </c>
      <c r="G128" s="19">
        <v>0</v>
      </c>
      <c r="H128" s="19">
        <v>1</v>
      </c>
      <c r="I128" s="17">
        <v>1.63</v>
      </c>
      <c r="J128" s="17">
        <v>11.745</v>
      </c>
      <c r="K128" s="20">
        <v>4</v>
      </c>
      <c r="L128" s="20">
        <v>2</v>
      </c>
      <c r="M128" s="20">
        <v>0</v>
      </c>
      <c r="N128" s="20">
        <v>1</v>
      </c>
      <c r="O128" s="20">
        <v>0</v>
      </c>
      <c r="P128" s="20">
        <v>-10.045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970</v>
      </c>
      <c r="B129" s="19" t="s">
        <v>236</v>
      </c>
      <c r="C129" s="19">
        <v>1518.973</v>
      </c>
      <c r="D129" s="19">
        <v>1673.621</v>
      </c>
      <c r="E129" s="19">
        <v>0</v>
      </c>
      <c r="F129" s="19">
        <v>0</v>
      </c>
      <c r="G129" s="19">
        <v>0</v>
      </c>
      <c r="H129" s="19">
        <v>1</v>
      </c>
      <c r="I129" s="17">
        <v>0.228</v>
      </c>
      <c r="J129" s="17">
        <v>9.447</v>
      </c>
      <c r="K129" s="20">
        <v>4</v>
      </c>
      <c r="L129" s="20">
        <v>2</v>
      </c>
      <c r="M129" s="20">
        <v>0</v>
      </c>
      <c r="N129" s="20">
        <v>0</v>
      </c>
      <c r="O129" s="20">
        <v>0</v>
      </c>
      <c r="P129" s="20">
        <v>-8.048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974</v>
      </c>
      <c r="B130" s="19" t="s">
        <v>237</v>
      </c>
      <c r="C130" s="19">
        <v>5938.205</v>
      </c>
      <c r="D130" s="19">
        <v>6848.558</v>
      </c>
      <c r="E130" s="19">
        <v>0</v>
      </c>
      <c r="F130" s="19">
        <v>0</v>
      </c>
      <c r="G130" s="19">
        <v>0</v>
      </c>
      <c r="H130" s="19">
        <v>1</v>
      </c>
      <c r="I130" s="17">
        <v>3.568</v>
      </c>
      <c r="J130" s="17">
        <v>16.386</v>
      </c>
      <c r="K130" s="20">
        <v>4</v>
      </c>
      <c r="L130" s="20">
        <v>2</v>
      </c>
      <c r="M130" s="20">
        <v>0</v>
      </c>
      <c r="N130" s="20">
        <v>0</v>
      </c>
      <c r="O130" s="20">
        <v>0</v>
      </c>
      <c r="P130" s="20">
        <v>-7.941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979</v>
      </c>
      <c r="B131" s="19" t="s">
        <v>238</v>
      </c>
      <c r="C131" s="19">
        <v>4481.437</v>
      </c>
      <c r="D131" s="19">
        <v>5014.127</v>
      </c>
      <c r="E131" s="19">
        <v>0</v>
      </c>
      <c r="F131" s="19">
        <v>0</v>
      </c>
      <c r="G131" s="19">
        <v>0</v>
      </c>
      <c r="H131" s="19">
        <v>1</v>
      </c>
      <c r="I131" s="17">
        <v>0.728</v>
      </c>
      <c r="J131" s="17">
        <v>11.274</v>
      </c>
      <c r="K131" s="20">
        <v>4</v>
      </c>
      <c r="L131" s="20">
        <v>0</v>
      </c>
      <c r="M131" s="20">
        <v>0</v>
      </c>
      <c r="N131" s="20">
        <v>0</v>
      </c>
      <c r="O131" s="20">
        <v>0</v>
      </c>
      <c r="P131" s="20">
        <v>1.175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980</v>
      </c>
      <c r="B132" s="19" t="s">
        <v>239</v>
      </c>
      <c r="C132" s="19">
        <v>2780.228</v>
      </c>
      <c r="D132" s="19">
        <v>3090.177</v>
      </c>
      <c r="E132" s="19">
        <v>0</v>
      </c>
      <c r="F132" s="19">
        <v>0</v>
      </c>
      <c r="G132" s="19">
        <v>0</v>
      </c>
      <c r="H132" s="19">
        <v>1</v>
      </c>
      <c r="I132" s="17">
        <v>0.863</v>
      </c>
      <c r="J132" s="17">
        <v>10.807</v>
      </c>
      <c r="K132" s="20">
        <v>4</v>
      </c>
      <c r="L132" s="20">
        <v>1</v>
      </c>
      <c r="M132" s="20">
        <v>0</v>
      </c>
      <c r="N132" s="20">
        <v>0</v>
      </c>
      <c r="O132" s="20">
        <v>0</v>
      </c>
      <c r="P132" s="20">
        <v>-1.959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985</v>
      </c>
      <c r="B133" s="19" t="s">
        <v>240</v>
      </c>
      <c r="C133" s="19">
        <v>4318.332</v>
      </c>
      <c r="D133" s="19">
        <v>5030.919</v>
      </c>
      <c r="E133" s="19">
        <v>0</v>
      </c>
      <c r="F133" s="19">
        <v>0</v>
      </c>
      <c r="G133" s="19">
        <v>0</v>
      </c>
      <c r="H133" s="19">
        <v>1</v>
      </c>
      <c r="I133" s="17">
        <v>0.233</v>
      </c>
      <c r="J133" s="17">
        <v>14.364</v>
      </c>
      <c r="K133" s="20">
        <v>4</v>
      </c>
      <c r="L133" s="20">
        <v>1</v>
      </c>
      <c r="M133" s="20">
        <v>0</v>
      </c>
      <c r="N133" s="20">
        <v>0</v>
      </c>
      <c r="O133" s="20">
        <v>-1</v>
      </c>
      <c r="P133" s="20">
        <v>-8.656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992</v>
      </c>
      <c r="B134" s="19" t="s">
        <v>241</v>
      </c>
      <c r="C134" s="19">
        <v>5074.185</v>
      </c>
      <c r="D134" s="19">
        <v>5830.308</v>
      </c>
      <c r="E134" s="19">
        <v>0</v>
      </c>
      <c r="F134" s="19">
        <v>0</v>
      </c>
      <c r="G134" s="19">
        <v>0</v>
      </c>
      <c r="H134" s="19">
        <v>1</v>
      </c>
      <c r="I134" s="17">
        <v>3.468</v>
      </c>
      <c r="J134" s="17">
        <v>15.987</v>
      </c>
      <c r="K134" s="20">
        <v>4</v>
      </c>
      <c r="L134" s="20">
        <v>1</v>
      </c>
      <c r="M134" s="20">
        <v>-1</v>
      </c>
      <c r="N134" s="20">
        <v>1</v>
      </c>
      <c r="O134" s="20">
        <v>0</v>
      </c>
      <c r="P134" s="20">
        <v>-24.857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399100</v>
      </c>
      <c r="B135" s="19" t="s">
        <v>242</v>
      </c>
      <c r="C135" s="19">
        <v>8217.635</v>
      </c>
      <c r="D135" s="19">
        <v>9891.931</v>
      </c>
      <c r="E135" s="19">
        <v>0</v>
      </c>
      <c r="F135" s="19">
        <v>0</v>
      </c>
      <c r="G135" s="19">
        <v>0</v>
      </c>
      <c r="H135" s="19">
        <v>1</v>
      </c>
      <c r="I135" s="17">
        <v>0.527</v>
      </c>
      <c r="J135" s="17">
        <v>17.363</v>
      </c>
      <c r="K135" s="20">
        <v>4</v>
      </c>
      <c r="L135" s="20">
        <v>1</v>
      </c>
      <c r="M135" s="20">
        <v>0</v>
      </c>
      <c r="N135" s="20">
        <v>0</v>
      </c>
      <c r="O135" s="20">
        <v>0</v>
      </c>
      <c r="P135" s="20">
        <v>-2.903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399101</v>
      </c>
      <c r="B136" s="19" t="s">
        <v>243</v>
      </c>
      <c r="C136" s="19">
        <v>9956.19</v>
      </c>
      <c r="D136" s="19">
        <v>12036.278</v>
      </c>
      <c r="E136" s="19">
        <v>0</v>
      </c>
      <c r="F136" s="19">
        <v>0</v>
      </c>
      <c r="G136" s="19">
        <v>0</v>
      </c>
      <c r="H136" s="19">
        <v>1</v>
      </c>
      <c r="I136" s="17">
        <v>0.928</v>
      </c>
      <c r="J136" s="17">
        <v>18.05</v>
      </c>
      <c r="K136" s="20">
        <v>4</v>
      </c>
      <c r="L136" s="20">
        <v>1</v>
      </c>
      <c r="M136" s="20">
        <v>0</v>
      </c>
      <c r="N136" s="20">
        <v>0</v>
      </c>
      <c r="O136" s="20">
        <v>0</v>
      </c>
      <c r="P136" s="20">
        <v>-4.385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399102</v>
      </c>
      <c r="B137" s="19" t="s">
        <v>244</v>
      </c>
      <c r="C137" s="19">
        <v>2388.151</v>
      </c>
      <c r="D137" s="19">
        <v>3060.836</v>
      </c>
      <c r="E137" s="19">
        <v>0</v>
      </c>
      <c r="F137" s="19">
        <v>0</v>
      </c>
      <c r="G137" s="19">
        <v>0</v>
      </c>
      <c r="H137" s="19">
        <v>1</v>
      </c>
      <c r="I137" s="17">
        <v>0.938</v>
      </c>
      <c r="J137" s="17">
        <v>22.709</v>
      </c>
      <c r="K137" s="20">
        <v>4</v>
      </c>
      <c r="L137" s="20">
        <v>0</v>
      </c>
      <c r="M137" s="20">
        <v>-1</v>
      </c>
      <c r="N137" s="20">
        <v>1</v>
      </c>
      <c r="O137" s="20">
        <v>0</v>
      </c>
      <c r="P137" s="20">
        <v>-4.145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399103</v>
      </c>
      <c r="B138" s="19" t="s">
        <v>83</v>
      </c>
      <c r="C138" s="19">
        <v>6616.028</v>
      </c>
      <c r="D138" s="19">
        <v>7611.236</v>
      </c>
      <c r="E138" s="19">
        <v>0</v>
      </c>
      <c r="F138" s="19">
        <v>0</v>
      </c>
      <c r="G138" s="19">
        <v>0</v>
      </c>
      <c r="H138" s="19">
        <v>1</v>
      </c>
      <c r="I138" s="17">
        <v>1.299</v>
      </c>
      <c r="J138" s="17">
        <v>14.205</v>
      </c>
      <c r="K138" s="20">
        <v>4</v>
      </c>
      <c r="L138" s="20">
        <v>1</v>
      </c>
      <c r="M138" s="20">
        <v>0</v>
      </c>
      <c r="N138" s="20">
        <v>0</v>
      </c>
      <c r="O138" s="20">
        <v>0</v>
      </c>
      <c r="P138" s="20">
        <v>-3.616</v>
      </c>
      <c r="Q138" s="20">
        <v>0</v>
      </c>
      <c r="R138" s="20">
        <v>-1</v>
      </c>
      <c r="S138" s="21"/>
      <c r="T138" s="21"/>
      <c r="U138" s="21"/>
      <c r="V138" s="21"/>
      <c r="W138" s="21"/>
    </row>
    <row r="139" ht="16.5" spans="1:23">
      <c r="A139" s="19">
        <v>399106</v>
      </c>
      <c r="B139" s="19" t="s">
        <v>245</v>
      </c>
      <c r="C139" s="19">
        <v>1743.587</v>
      </c>
      <c r="D139" s="19">
        <v>2105.699</v>
      </c>
      <c r="E139" s="19">
        <v>0</v>
      </c>
      <c r="F139" s="19">
        <v>0</v>
      </c>
      <c r="G139" s="19">
        <v>0</v>
      </c>
      <c r="H139" s="19">
        <v>1</v>
      </c>
      <c r="I139" s="17">
        <v>0.612</v>
      </c>
      <c r="J139" s="17">
        <v>17.704</v>
      </c>
      <c r="K139" s="20">
        <v>4</v>
      </c>
      <c r="L139" s="20">
        <v>0</v>
      </c>
      <c r="M139" s="20">
        <v>0</v>
      </c>
      <c r="N139" s="20">
        <v>0</v>
      </c>
      <c r="O139" s="20">
        <v>0</v>
      </c>
      <c r="P139" s="20">
        <v>-3.851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399107</v>
      </c>
      <c r="B140" s="19" t="s">
        <v>246</v>
      </c>
      <c r="C140" s="19">
        <v>1823.653</v>
      </c>
      <c r="D140" s="19">
        <v>2202.751</v>
      </c>
      <c r="E140" s="19">
        <v>0</v>
      </c>
      <c r="F140" s="19">
        <v>0</v>
      </c>
      <c r="G140" s="19">
        <v>0</v>
      </c>
      <c r="H140" s="19">
        <v>1</v>
      </c>
      <c r="I140" s="17">
        <v>0.612</v>
      </c>
      <c r="J140" s="17">
        <v>17.717</v>
      </c>
      <c r="K140" s="20">
        <v>4</v>
      </c>
      <c r="L140" s="20">
        <v>1</v>
      </c>
      <c r="M140" s="20">
        <v>0</v>
      </c>
      <c r="N140" s="20">
        <v>0</v>
      </c>
      <c r="O140" s="20">
        <v>0</v>
      </c>
      <c r="P140" s="20">
        <v>-3.511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399108</v>
      </c>
      <c r="B141" s="19" t="s">
        <v>71</v>
      </c>
      <c r="C141" s="19">
        <v>1124.771</v>
      </c>
      <c r="D141" s="19">
        <v>1238.399</v>
      </c>
      <c r="E141" s="19">
        <v>0</v>
      </c>
      <c r="F141" s="19">
        <v>0</v>
      </c>
      <c r="G141" s="19">
        <v>0</v>
      </c>
      <c r="H141" s="19">
        <v>1</v>
      </c>
      <c r="I141" s="17">
        <v>0.164</v>
      </c>
      <c r="J141" s="17">
        <v>9.325</v>
      </c>
      <c r="K141" s="20">
        <v>3</v>
      </c>
      <c r="L141" s="20">
        <v>2</v>
      </c>
      <c r="M141" s="20">
        <v>0</v>
      </c>
      <c r="N141" s="20">
        <v>0</v>
      </c>
      <c r="O141" s="20">
        <v>0</v>
      </c>
      <c r="P141" s="20">
        <v>-1.826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399232</v>
      </c>
      <c r="B142" s="19" t="s">
        <v>247</v>
      </c>
      <c r="C142" s="19">
        <v>2341.248</v>
      </c>
      <c r="D142" s="19">
        <v>2815.909</v>
      </c>
      <c r="E142" s="19">
        <v>0</v>
      </c>
      <c r="F142" s="19">
        <v>0</v>
      </c>
      <c r="G142" s="19">
        <v>0</v>
      </c>
      <c r="H142" s="19">
        <v>1</v>
      </c>
      <c r="I142" s="17">
        <v>3.47</v>
      </c>
      <c r="J142" s="17">
        <v>19.742</v>
      </c>
      <c r="K142" s="20">
        <v>4</v>
      </c>
      <c r="L142" s="20">
        <v>0</v>
      </c>
      <c r="M142" s="20">
        <v>0</v>
      </c>
      <c r="N142" s="20">
        <v>0</v>
      </c>
      <c r="O142" s="20">
        <v>0</v>
      </c>
      <c r="P142" s="20">
        <v>-1.537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399233</v>
      </c>
      <c r="B143" s="19" t="s">
        <v>248</v>
      </c>
      <c r="C143" s="19">
        <v>2213.381</v>
      </c>
      <c r="D143" s="19">
        <v>2712.888</v>
      </c>
      <c r="E143" s="19">
        <v>0</v>
      </c>
      <c r="F143" s="19">
        <v>0</v>
      </c>
      <c r="G143" s="19">
        <v>0</v>
      </c>
      <c r="H143" s="19">
        <v>1</v>
      </c>
      <c r="I143" s="17">
        <v>0.434</v>
      </c>
      <c r="J143" s="17">
        <v>18.766</v>
      </c>
      <c r="K143" s="20">
        <v>4</v>
      </c>
      <c r="L143" s="20">
        <v>1</v>
      </c>
      <c r="M143" s="20">
        <v>-1</v>
      </c>
      <c r="N143" s="20">
        <v>0</v>
      </c>
      <c r="O143" s="20">
        <v>0</v>
      </c>
      <c r="P143" s="20">
        <v>-3.75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399234</v>
      </c>
      <c r="B144" s="19" t="s">
        <v>249</v>
      </c>
      <c r="C144" s="19">
        <v>787.047</v>
      </c>
      <c r="D144" s="19">
        <v>881.964</v>
      </c>
      <c r="E144" s="19">
        <v>0</v>
      </c>
      <c r="F144" s="19">
        <v>0</v>
      </c>
      <c r="G144" s="19">
        <v>0</v>
      </c>
      <c r="H144" s="19">
        <v>1</v>
      </c>
      <c r="I144" s="17">
        <v>2.159</v>
      </c>
      <c r="J144" s="17">
        <v>12.689</v>
      </c>
      <c r="K144" s="20">
        <v>4</v>
      </c>
      <c r="L144" s="20">
        <v>1</v>
      </c>
      <c r="M144" s="20">
        <v>0</v>
      </c>
      <c r="N144" s="20">
        <v>0</v>
      </c>
      <c r="O144" s="20">
        <v>0</v>
      </c>
      <c r="P144" s="20">
        <v>-3.58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399240</v>
      </c>
      <c r="B145" s="19" t="s">
        <v>250</v>
      </c>
      <c r="C145" s="19">
        <v>1247.313</v>
      </c>
      <c r="D145" s="19">
        <v>1503.27</v>
      </c>
      <c r="E145" s="19">
        <v>0</v>
      </c>
      <c r="F145" s="19">
        <v>0</v>
      </c>
      <c r="G145" s="19">
        <v>0</v>
      </c>
      <c r="H145" s="19">
        <v>1</v>
      </c>
      <c r="I145" s="17">
        <v>2.147</v>
      </c>
      <c r="J145" s="17">
        <v>18.808</v>
      </c>
      <c r="K145" s="20">
        <v>4</v>
      </c>
      <c r="L145" s="20">
        <v>0</v>
      </c>
      <c r="M145" s="20">
        <v>-1</v>
      </c>
      <c r="N145" s="20">
        <v>0</v>
      </c>
      <c r="O145" s="20">
        <v>0</v>
      </c>
      <c r="P145" s="20">
        <v>1.682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399261</v>
      </c>
      <c r="B146" s="19" t="s">
        <v>251</v>
      </c>
      <c r="C146" s="19">
        <v>2771.671</v>
      </c>
      <c r="D146" s="19">
        <v>3519.901</v>
      </c>
      <c r="E146" s="19">
        <v>0</v>
      </c>
      <c r="F146" s="19">
        <v>0</v>
      </c>
      <c r="G146" s="19">
        <v>0</v>
      </c>
      <c r="H146" s="19">
        <v>1</v>
      </c>
      <c r="I146" s="17">
        <v>4.447</v>
      </c>
      <c r="J146" s="17">
        <v>24.759</v>
      </c>
      <c r="K146" s="20">
        <v>4</v>
      </c>
      <c r="L146" s="20">
        <v>1</v>
      </c>
      <c r="M146" s="20">
        <v>0</v>
      </c>
      <c r="N146" s="20">
        <v>0</v>
      </c>
      <c r="O146" s="20">
        <v>0</v>
      </c>
      <c r="P146" s="20">
        <v>-3.394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399269</v>
      </c>
      <c r="B147" s="19" t="s">
        <v>252</v>
      </c>
      <c r="C147" s="19">
        <v>3576.908</v>
      </c>
      <c r="D147" s="19">
        <v>4610.02</v>
      </c>
      <c r="E147" s="19">
        <v>0</v>
      </c>
      <c r="F147" s="19">
        <v>0</v>
      </c>
      <c r="G147" s="19">
        <v>0</v>
      </c>
      <c r="H147" s="19">
        <v>1</v>
      </c>
      <c r="I147" s="17">
        <v>5.633</v>
      </c>
      <c r="J147" s="17">
        <v>26.78</v>
      </c>
      <c r="K147" s="20">
        <v>3</v>
      </c>
      <c r="L147" s="20">
        <v>1</v>
      </c>
      <c r="M147" s="20">
        <v>0</v>
      </c>
      <c r="N147" s="20">
        <v>0</v>
      </c>
      <c r="O147" s="20">
        <v>0</v>
      </c>
      <c r="P147" s="20">
        <v>-2.559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399289</v>
      </c>
      <c r="B148" s="19" t="s">
        <v>253</v>
      </c>
      <c r="C148" s="19">
        <v>118.065</v>
      </c>
      <c r="D148" s="19">
        <v>119.213</v>
      </c>
      <c r="E148" s="19">
        <v>0</v>
      </c>
      <c r="F148" s="19">
        <v>0</v>
      </c>
      <c r="G148" s="19">
        <v>0</v>
      </c>
      <c r="H148" s="19">
        <v>1</v>
      </c>
      <c r="I148" s="17">
        <v>0.457</v>
      </c>
      <c r="J148" s="17">
        <v>1.415</v>
      </c>
      <c r="K148" s="20">
        <v>2</v>
      </c>
      <c r="L148" s="20">
        <v>0</v>
      </c>
      <c r="M148" s="20">
        <v>0</v>
      </c>
      <c r="N148" s="20">
        <v>1</v>
      </c>
      <c r="O148" s="20">
        <v>0</v>
      </c>
      <c r="P148" s="20">
        <v>0.693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399290</v>
      </c>
      <c r="B149" s="19" t="s">
        <v>254</v>
      </c>
      <c r="C149" s="19">
        <v>159.607</v>
      </c>
      <c r="D149" s="19">
        <v>170.021</v>
      </c>
      <c r="E149" s="19">
        <v>0</v>
      </c>
      <c r="F149" s="19">
        <v>0</v>
      </c>
      <c r="G149" s="19">
        <v>0</v>
      </c>
      <c r="H149" s="19">
        <v>1</v>
      </c>
      <c r="I149" s="17">
        <v>0.32</v>
      </c>
      <c r="J149" s="17">
        <v>6.425</v>
      </c>
      <c r="K149" s="20">
        <v>2</v>
      </c>
      <c r="L149" s="20">
        <v>0</v>
      </c>
      <c r="M149" s="20">
        <v>0</v>
      </c>
      <c r="N149" s="20">
        <v>1</v>
      </c>
      <c r="O149" s="20">
        <v>0</v>
      </c>
      <c r="P149" s="20">
        <v>0.67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399292</v>
      </c>
      <c r="B150" s="19" t="s">
        <v>255</v>
      </c>
      <c r="C150" s="19">
        <v>921.182</v>
      </c>
      <c r="D150" s="19">
        <v>1172.78</v>
      </c>
      <c r="E150" s="19">
        <v>0</v>
      </c>
      <c r="F150" s="19">
        <v>0</v>
      </c>
      <c r="G150" s="19">
        <v>0</v>
      </c>
      <c r="H150" s="19">
        <v>1</v>
      </c>
      <c r="I150" s="17">
        <v>0.718</v>
      </c>
      <c r="J150" s="17">
        <v>22.017</v>
      </c>
      <c r="K150" s="20">
        <v>4</v>
      </c>
      <c r="L150" s="20">
        <v>0</v>
      </c>
      <c r="M150" s="20">
        <v>0</v>
      </c>
      <c r="N150" s="20">
        <v>0</v>
      </c>
      <c r="O150" s="20">
        <v>0</v>
      </c>
      <c r="P150" s="20">
        <v>1.339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399297</v>
      </c>
      <c r="B151" s="19" t="s">
        <v>256</v>
      </c>
      <c r="C151" s="19">
        <v>4490.289</v>
      </c>
      <c r="D151" s="19">
        <v>5401.398</v>
      </c>
      <c r="E151" s="19">
        <v>0</v>
      </c>
      <c r="F151" s="19">
        <v>0</v>
      </c>
      <c r="G151" s="19">
        <v>0</v>
      </c>
      <c r="H151" s="19">
        <v>1</v>
      </c>
      <c r="I151" s="17">
        <v>1.105</v>
      </c>
      <c r="J151" s="17">
        <v>17.786</v>
      </c>
      <c r="K151" s="20">
        <v>4</v>
      </c>
      <c r="L151" s="20">
        <v>2</v>
      </c>
      <c r="M151" s="20">
        <v>-1</v>
      </c>
      <c r="N151" s="20">
        <v>1</v>
      </c>
      <c r="O151" s="20">
        <v>0</v>
      </c>
      <c r="P151" s="20">
        <v>3.863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399298</v>
      </c>
      <c r="B152" s="19" t="s">
        <v>257</v>
      </c>
      <c r="C152" s="19">
        <v>209.481</v>
      </c>
      <c r="D152" s="19">
        <v>211.195</v>
      </c>
      <c r="E152" s="19">
        <v>0</v>
      </c>
      <c r="F152" s="19">
        <v>0</v>
      </c>
      <c r="G152" s="19">
        <v>0</v>
      </c>
      <c r="H152" s="19">
        <v>1</v>
      </c>
      <c r="I152" s="17">
        <v>0.44</v>
      </c>
      <c r="J152" s="17">
        <v>1.248</v>
      </c>
      <c r="K152" s="20">
        <v>3</v>
      </c>
      <c r="L152" s="20">
        <v>0</v>
      </c>
      <c r="M152" s="20">
        <v>0</v>
      </c>
      <c r="N152" s="20">
        <v>0</v>
      </c>
      <c r="O152" s="20">
        <v>0</v>
      </c>
      <c r="P152" s="20">
        <v>0.833</v>
      </c>
      <c r="Q152" s="20">
        <v>0</v>
      </c>
      <c r="R152" s="20">
        <v>-1</v>
      </c>
      <c r="S152" s="21"/>
      <c r="T152" s="21"/>
      <c r="U152" s="21"/>
      <c r="V152" s="21"/>
      <c r="W152" s="21"/>
    </row>
    <row r="153" ht="16.5" spans="1:23">
      <c r="A153" s="19">
        <v>399299</v>
      </c>
      <c r="B153" s="19" t="s">
        <v>258</v>
      </c>
      <c r="C153" s="19">
        <v>240.72</v>
      </c>
      <c r="D153" s="19">
        <v>242.887</v>
      </c>
      <c r="E153" s="19">
        <v>0</v>
      </c>
      <c r="F153" s="19">
        <v>0</v>
      </c>
      <c r="G153" s="19">
        <v>0</v>
      </c>
      <c r="H153" s="19">
        <v>1</v>
      </c>
      <c r="I153" s="17">
        <v>0.453</v>
      </c>
      <c r="J153" s="17">
        <v>1.341</v>
      </c>
      <c r="K153" s="20">
        <v>4</v>
      </c>
      <c r="L153" s="20">
        <v>2</v>
      </c>
      <c r="M153" s="20">
        <v>0</v>
      </c>
      <c r="N153" s="20">
        <v>0</v>
      </c>
      <c r="O153" s="20">
        <v>0</v>
      </c>
      <c r="P153" s="20">
        <v>0.124</v>
      </c>
      <c r="Q153" s="20">
        <v>0</v>
      </c>
      <c r="R153" s="20">
        <v>1</v>
      </c>
      <c r="S153" s="21"/>
      <c r="T153" s="21"/>
      <c r="U153" s="21"/>
      <c r="V153" s="21"/>
      <c r="W153" s="21"/>
    </row>
    <row r="154" ht="16.5" spans="1:23">
      <c r="A154" s="19">
        <v>399300</v>
      </c>
      <c r="B154" s="19" t="s">
        <v>200</v>
      </c>
      <c r="C154" s="19">
        <v>3562.126</v>
      </c>
      <c r="D154" s="19">
        <v>4009.157</v>
      </c>
      <c r="E154" s="19">
        <v>0</v>
      </c>
      <c r="F154" s="19">
        <v>0</v>
      </c>
      <c r="G154" s="19">
        <v>0</v>
      </c>
      <c r="H154" s="19">
        <v>1</v>
      </c>
      <c r="I154" s="17">
        <v>0.246</v>
      </c>
      <c r="J154" s="17">
        <v>11.369</v>
      </c>
      <c r="K154" s="20">
        <v>4</v>
      </c>
      <c r="L154" s="20">
        <v>0</v>
      </c>
      <c r="M154" s="20">
        <v>0</v>
      </c>
      <c r="N154" s="20">
        <v>0</v>
      </c>
      <c r="O154" s="20">
        <v>0</v>
      </c>
      <c r="P154" s="20">
        <v>0.826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399301</v>
      </c>
      <c r="B155" s="19" t="s">
        <v>259</v>
      </c>
      <c r="C155" s="19">
        <v>213.26</v>
      </c>
      <c r="D155" s="19">
        <v>215.005</v>
      </c>
      <c r="E155" s="19">
        <v>0</v>
      </c>
      <c r="F155" s="19">
        <v>0</v>
      </c>
      <c r="G155" s="19">
        <v>0</v>
      </c>
      <c r="H155" s="19">
        <v>1</v>
      </c>
      <c r="I155" s="17">
        <v>0.44</v>
      </c>
      <c r="J155" s="17">
        <v>1.248</v>
      </c>
      <c r="K155" s="20">
        <v>4</v>
      </c>
      <c r="L155" s="20">
        <v>0</v>
      </c>
      <c r="M155" s="20">
        <v>0</v>
      </c>
      <c r="N155" s="20">
        <v>0</v>
      </c>
      <c r="O155" s="20">
        <v>0</v>
      </c>
      <c r="P155" s="20">
        <v>-1.35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399302</v>
      </c>
      <c r="B156" s="19" t="s">
        <v>260</v>
      </c>
      <c r="C156" s="19">
        <v>217.118</v>
      </c>
      <c r="D156" s="19">
        <v>219.029</v>
      </c>
      <c r="E156" s="19">
        <v>0</v>
      </c>
      <c r="F156" s="19">
        <v>0</v>
      </c>
      <c r="G156" s="19">
        <v>0</v>
      </c>
      <c r="H156" s="19">
        <v>1</v>
      </c>
      <c r="I156" s="17">
        <v>0.506</v>
      </c>
      <c r="J156" s="17">
        <v>1.375</v>
      </c>
      <c r="K156" s="20">
        <v>4</v>
      </c>
      <c r="L156" s="20">
        <v>2</v>
      </c>
      <c r="M156" s="20">
        <v>0</v>
      </c>
      <c r="N156" s="20">
        <v>1</v>
      </c>
      <c r="O156" s="20">
        <v>0</v>
      </c>
      <c r="P156" s="20">
        <v>3.53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399306</v>
      </c>
      <c r="B157" s="19" t="s">
        <v>261</v>
      </c>
      <c r="C157" s="19">
        <v>1317.734</v>
      </c>
      <c r="D157" s="19">
        <v>1522.849</v>
      </c>
      <c r="E157" s="19">
        <v>0</v>
      </c>
      <c r="F157" s="19">
        <v>0</v>
      </c>
      <c r="G157" s="19">
        <v>0</v>
      </c>
      <c r="H157" s="19">
        <v>1</v>
      </c>
      <c r="I157" s="17">
        <v>1.256</v>
      </c>
      <c r="J157" s="17">
        <v>14.556</v>
      </c>
      <c r="K157" s="20">
        <v>2</v>
      </c>
      <c r="L157" s="20">
        <v>0</v>
      </c>
      <c r="M157" s="20">
        <v>0</v>
      </c>
      <c r="N157" s="20">
        <v>0</v>
      </c>
      <c r="O157" s="20">
        <v>0</v>
      </c>
      <c r="P157" s="20">
        <v>1.132</v>
      </c>
      <c r="Q157" s="20">
        <v>0</v>
      </c>
      <c r="R157" s="20">
        <v>-1</v>
      </c>
      <c r="S157" s="21"/>
      <c r="T157" s="21"/>
      <c r="U157" s="21"/>
      <c r="V157" s="21"/>
      <c r="W157" s="21"/>
    </row>
    <row r="158" ht="16.5" spans="1:23">
      <c r="A158" s="19">
        <v>399307</v>
      </c>
      <c r="B158" s="19" t="s">
        <v>262</v>
      </c>
      <c r="C158" s="19">
        <v>293.961</v>
      </c>
      <c r="D158" s="19">
        <v>317.422</v>
      </c>
      <c r="E158" s="19">
        <v>0</v>
      </c>
      <c r="F158" s="19">
        <v>0</v>
      </c>
      <c r="G158" s="19">
        <v>0</v>
      </c>
      <c r="H158" s="19">
        <v>1</v>
      </c>
      <c r="I158" s="17">
        <v>1.026</v>
      </c>
      <c r="J158" s="17">
        <v>8.342</v>
      </c>
      <c r="K158" s="20">
        <v>4</v>
      </c>
      <c r="L158" s="20">
        <v>0</v>
      </c>
      <c r="M158" s="20">
        <v>0</v>
      </c>
      <c r="N158" s="20">
        <v>0</v>
      </c>
      <c r="O158" s="20">
        <v>0</v>
      </c>
      <c r="P158" s="20">
        <v>-3.297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399313</v>
      </c>
      <c r="B159" s="19" t="s">
        <v>263</v>
      </c>
      <c r="C159" s="19">
        <v>4305.516</v>
      </c>
      <c r="D159" s="19">
        <v>4839.476</v>
      </c>
      <c r="E159" s="19">
        <v>0</v>
      </c>
      <c r="F159" s="19">
        <v>0</v>
      </c>
      <c r="G159" s="19">
        <v>0</v>
      </c>
      <c r="H159" s="19">
        <v>1</v>
      </c>
      <c r="I159" s="17">
        <v>0.168</v>
      </c>
      <c r="J159" s="17">
        <v>11.183</v>
      </c>
      <c r="K159" s="20">
        <v>4</v>
      </c>
      <c r="L159" s="20">
        <v>2</v>
      </c>
      <c r="M159" s="20">
        <v>0</v>
      </c>
      <c r="N159" s="20">
        <v>0</v>
      </c>
      <c r="O159" s="20">
        <v>0</v>
      </c>
      <c r="P159" s="20">
        <v>-0.139</v>
      </c>
      <c r="Q159" s="20">
        <v>0</v>
      </c>
      <c r="R159" s="20">
        <v>1</v>
      </c>
      <c r="S159" s="21"/>
      <c r="T159" s="21"/>
      <c r="U159" s="21"/>
      <c r="V159" s="21"/>
      <c r="W159" s="21"/>
    </row>
    <row r="160" ht="16.5" spans="1:23">
      <c r="A160" s="19">
        <v>399314</v>
      </c>
      <c r="B160" s="19" t="s">
        <v>264</v>
      </c>
      <c r="C160" s="19">
        <v>3954.278</v>
      </c>
      <c r="D160" s="19">
        <v>4446.698</v>
      </c>
      <c r="E160" s="19">
        <v>0</v>
      </c>
      <c r="F160" s="19">
        <v>0</v>
      </c>
      <c r="G160" s="19">
        <v>0</v>
      </c>
      <c r="H160" s="19">
        <v>1</v>
      </c>
      <c r="I160" s="17">
        <v>0.412</v>
      </c>
      <c r="J160" s="17">
        <v>11.44</v>
      </c>
      <c r="K160" s="20">
        <v>4</v>
      </c>
      <c r="L160" s="20">
        <v>0</v>
      </c>
      <c r="M160" s="20">
        <v>0</v>
      </c>
      <c r="N160" s="20">
        <v>0</v>
      </c>
      <c r="O160" s="20">
        <v>0</v>
      </c>
      <c r="P160" s="20">
        <v>0.891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399317</v>
      </c>
      <c r="B161" s="19" t="s">
        <v>265</v>
      </c>
      <c r="C161" s="19">
        <v>4895.954</v>
      </c>
      <c r="D161" s="19">
        <v>5724.857</v>
      </c>
      <c r="E161" s="19">
        <v>0</v>
      </c>
      <c r="F161" s="19">
        <v>0</v>
      </c>
      <c r="G161" s="19">
        <v>0</v>
      </c>
      <c r="H161" s="19">
        <v>1</v>
      </c>
      <c r="I161" s="17">
        <v>1.113</v>
      </c>
      <c r="J161" s="17">
        <v>15.431</v>
      </c>
      <c r="K161" s="20">
        <v>4</v>
      </c>
      <c r="L161" s="20">
        <v>0</v>
      </c>
      <c r="M161" s="20">
        <v>0</v>
      </c>
      <c r="N161" s="20">
        <v>0</v>
      </c>
      <c r="O161" s="20">
        <v>0</v>
      </c>
      <c r="P161" s="20">
        <v>-0.134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399321</v>
      </c>
      <c r="B162" s="19" t="s">
        <v>266</v>
      </c>
      <c r="C162" s="19">
        <v>6883.193</v>
      </c>
      <c r="D162" s="19">
        <v>7662.218</v>
      </c>
      <c r="E162" s="19">
        <v>0</v>
      </c>
      <c r="F162" s="19">
        <v>0</v>
      </c>
      <c r="G162" s="19">
        <v>0</v>
      </c>
      <c r="H162" s="19">
        <v>1</v>
      </c>
      <c r="I162" s="17">
        <v>0.417</v>
      </c>
      <c r="J162" s="17">
        <v>10.542</v>
      </c>
      <c r="K162" s="20">
        <v>4</v>
      </c>
      <c r="L162" s="20">
        <v>0</v>
      </c>
      <c r="M162" s="20">
        <v>0</v>
      </c>
      <c r="N162" s="20">
        <v>0</v>
      </c>
      <c r="O162" s="20">
        <v>0</v>
      </c>
      <c r="P162" s="20">
        <v>0.727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399326</v>
      </c>
      <c r="B163" s="19" t="s">
        <v>267</v>
      </c>
      <c r="C163" s="19">
        <v>3377.281</v>
      </c>
      <c r="D163" s="19">
        <v>4247.48</v>
      </c>
      <c r="E163" s="19">
        <v>0</v>
      </c>
      <c r="F163" s="19">
        <v>0</v>
      </c>
      <c r="G163" s="19">
        <v>0</v>
      </c>
      <c r="H163" s="19">
        <v>1</v>
      </c>
      <c r="I163" s="17">
        <v>2.451</v>
      </c>
      <c r="J163" s="17">
        <v>22.436</v>
      </c>
      <c r="K163" s="20">
        <v>3</v>
      </c>
      <c r="L163" s="20">
        <v>2</v>
      </c>
      <c r="M163" s="20">
        <v>-1</v>
      </c>
      <c r="N163" s="20">
        <v>1</v>
      </c>
      <c r="O163" s="20">
        <v>0</v>
      </c>
      <c r="P163" s="20">
        <v>0.605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399354</v>
      </c>
      <c r="B164" s="19" t="s">
        <v>268</v>
      </c>
      <c r="C164" s="19">
        <v>6592.474</v>
      </c>
      <c r="D164" s="19">
        <v>7378.976</v>
      </c>
      <c r="E164" s="19">
        <v>0</v>
      </c>
      <c r="F164" s="19">
        <v>0</v>
      </c>
      <c r="G164" s="19">
        <v>0</v>
      </c>
      <c r="H164" s="19">
        <v>1</v>
      </c>
      <c r="I164" s="17">
        <v>0.241</v>
      </c>
      <c r="J164" s="17">
        <v>10.874</v>
      </c>
      <c r="K164" s="20">
        <v>4</v>
      </c>
      <c r="L164" s="20">
        <v>2</v>
      </c>
      <c r="M164" s="20">
        <v>0</v>
      </c>
      <c r="N164" s="20">
        <v>0</v>
      </c>
      <c r="O164" s="20">
        <v>0</v>
      </c>
      <c r="P164" s="20">
        <v>-6.904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399355</v>
      </c>
      <c r="B165" s="19" t="s">
        <v>269</v>
      </c>
      <c r="C165" s="19">
        <v>2897.029</v>
      </c>
      <c r="D165" s="19">
        <v>3340.289</v>
      </c>
      <c r="E165" s="19">
        <v>0</v>
      </c>
      <c r="F165" s="19">
        <v>0</v>
      </c>
      <c r="G165" s="19">
        <v>0</v>
      </c>
      <c r="H165" s="19">
        <v>1</v>
      </c>
      <c r="I165" s="17">
        <v>2.556</v>
      </c>
      <c r="J165" s="17">
        <v>15.487</v>
      </c>
      <c r="K165" s="20">
        <v>4</v>
      </c>
      <c r="L165" s="20">
        <v>2</v>
      </c>
      <c r="M165" s="20">
        <v>0</v>
      </c>
      <c r="N165" s="20">
        <v>0</v>
      </c>
      <c r="O165" s="20">
        <v>0</v>
      </c>
      <c r="P165" s="20">
        <v>-7.717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399357</v>
      </c>
      <c r="B166" s="19" t="s">
        <v>270</v>
      </c>
      <c r="C166" s="19">
        <v>2724.917</v>
      </c>
      <c r="D166" s="19">
        <v>3006.157</v>
      </c>
      <c r="E166" s="19">
        <v>0</v>
      </c>
      <c r="F166" s="19">
        <v>0</v>
      </c>
      <c r="G166" s="19">
        <v>0</v>
      </c>
      <c r="H166" s="19">
        <v>1</v>
      </c>
      <c r="I166" s="17">
        <v>2.206</v>
      </c>
      <c r="J166" s="17">
        <v>11.355</v>
      </c>
      <c r="K166" s="20">
        <v>4</v>
      </c>
      <c r="L166" s="20">
        <v>1</v>
      </c>
      <c r="M166" s="20">
        <v>0</v>
      </c>
      <c r="N166" s="20">
        <v>0</v>
      </c>
      <c r="O166" s="20">
        <v>0</v>
      </c>
      <c r="P166" s="20">
        <v>-2.374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399366</v>
      </c>
      <c r="B167" s="19" t="s">
        <v>271</v>
      </c>
      <c r="C167" s="19">
        <v>1345.884</v>
      </c>
      <c r="D167" s="19">
        <v>1617.934</v>
      </c>
      <c r="E167" s="19">
        <v>0</v>
      </c>
      <c r="F167" s="19">
        <v>0</v>
      </c>
      <c r="G167" s="19">
        <v>0</v>
      </c>
      <c r="H167" s="19">
        <v>1</v>
      </c>
      <c r="I167" s="17">
        <v>3.293</v>
      </c>
      <c r="J167" s="17">
        <v>19.554</v>
      </c>
      <c r="K167" s="20">
        <v>3</v>
      </c>
      <c r="L167" s="20">
        <v>1</v>
      </c>
      <c r="M167" s="20">
        <v>0</v>
      </c>
      <c r="N167" s="20">
        <v>0</v>
      </c>
      <c r="O167" s="20">
        <v>0</v>
      </c>
      <c r="P167" s="20">
        <v>-10.622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399371</v>
      </c>
      <c r="B168" s="19" t="s">
        <v>272</v>
      </c>
      <c r="C168" s="19">
        <v>5992.764</v>
      </c>
      <c r="D168" s="19">
        <v>6668.022</v>
      </c>
      <c r="E168" s="19">
        <v>0</v>
      </c>
      <c r="F168" s="19">
        <v>0</v>
      </c>
      <c r="G168" s="19">
        <v>0</v>
      </c>
      <c r="H168" s="19">
        <v>1</v>
      </c>
      <c r="I168" s="17">
        <v>1.599</v>
      </c>
      <c r="J168" s="17">
        <v>11.564</v>
      </c>
      <c r="K168" s="20">
        <v>4</v>
      </c>
      <c r="L168" s="20">
        <v>0</v>
      </c>
      <c r="M168" s="20">
        <v>-1</v>
      </c>
      <c r="N168" s="20">
        <v>1</v>
      </c>
      <c r="O168" s="20">
        <v>0</v>
      </c>
      <c r="P168" s="20">
        <v>6.176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399373</v>
      </c>
      <c r="B169" s="19" t="s">
        <v>273</v>
      </c>
      <c r="C169" s="19">
        <v>7419.554</v>
      </c>
      <c r="D169" s="19">
        <v>8342.805</v>
      </c>
      <c r="E169" s="19">
        <v>0</v>
      </c>
      <c r="F169" s="19">
        <v>0</v>
      </c>
      <c r="G169" s="19">
        <v>0</v>
      </c>
      <c r="H169" s="19">
        <v>1</v>
      </c>
      <c r="I169" s="17">
        <v>1.895</v>
      </c>
      <c r="J169" s="17">
        <v>12.751</v>
      </c>
      <c r="K169" s="20">
        <v>4</v>
      </c>
      <c r="L169" s="20">
        <v>2</v>
      </c>
      <c r="M169" s="20">
        <v>0</v>
      </c>
      <c r="N169" s="20">
        <v>0</v>
      </c>
      <c r="O169" s="20">
        <v>0</v>
      </c>
      <c r="P169" s="20">
        <v>-10.57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399379</v>
      </c>
      <c r="B170" s="19" t="s">
        <v>274</v>
      </c>
      <c r="C170" s="19">
        <v>7038.772</v>
      </c>
      <c r="D170" s="19">
        <v>7933.908</v>
      </c>
      <c r="E170" s="19">
        <v>0</v>
      </c>
      <c r="F170" s="19">
        <v>0</v>
      </c>
      <c r="G170" s="19">
        <v>0</v>
      </c>
      <c r="H170" s="19">
        <v>1</v>
      </c>
      <c r="I170" s="17">
        <v>0.934</v>
      </c>
      <c r="J170" s="17">
        <v>12.111</v>
      </c>
      <c r="K170" s="20">
        <v>4</v>
      </c>
      <c r="L170" s="20">
        <v>1</v>
      </c>
      <c r="M170" s="20">
        <v>0</v>
      </c>
      <c r="N170" s="20">
        <v>0</v>
      </c>
      <c r="O170" s="20">
        <v>0</v>
      </c>
      <c r="P170" s="20">
        <v>-6.883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399380</v>
      </c>
      <c r="B171" s="19" t="s">
        <v>275</v>
      </c>
      <c r="C171" s="19">
        <v>1379.84</v>
      </c>
      <c r="D171" s="19">
        <v>1563.101</v>
      </c>
      <c r="E171" s="19">
        <v>0</v>
      </c>
      <c r="F171" s="19">
        <v>0</v>
      </c>
      <c r="G171" s="19">
        <v>0</v>
      </c>
      <c r="H171" s="19">
        <v>1</v>
      </c>
      <c r="I171" s="17">
        <v>0.767</v>
      </c>
      <c r="J171" s="17">
        <v>12.401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-3.195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399387</v>
      </c>
      <c r="B172" s="19" t="s">
        <v>276</v>
      </c>
      <c r="C172" s="19">
        <v>4755.391</v>
      </c>
      <c r="D172" s="19">
        <v>5487.396</v>
      </c>
      <c r="E172" s="19">
        <v>0</v>
      </c>
      <c r="F172" s="19">
        <v>0</v>
      </c>
      <c r="G172" s="19">
        <v>0</v>
      </c>
      <c r="H172" s="19">
        <v>1</v>
      </c>
      <c r="I172" s="17">
        <v>3.696</v>
      </c>
      <c r="J172" s="17">
        <v>16.543</v>
      </c>
      <c r="K172" s="20">
        <v>4</v>
      </c>
      <c r="L172" s="20">
        <v>1</v>
      </c>
      <c r="M172" s="20">
        <v>-1</v>
      </c>
      <c r="N172" s="20">
        <v>1</v>
      </c>
      <c r="O172" s="20">
        <v>0</v>
      </c>
      <c r="P172" s="20">
        <v>6.457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399389</v>
      </c>
      <c r="B173" s="19" t="s">
        <v>277</v>
      </c>
      <c r="C173" s="19">
        <v>3723.722</v>
      </c>
      <c r="D173" s="19">
        <v>4799.942</v>
      </c>
      <c r="E173" s="19">
        <v>0</v>
      </c>
      <c r="F173" s="19">
        <v>0</v>
      </c>
      <c r="G173" s="19">
        <v>0</v>
      </c>
      <c r="H173" s="19">
        <v>1</v>
      </c>
      <c r="I173" s="17">
        <v>4.74</v>
      </c>
      <c r="J173" s="17">
        <v>26.099</v>
      </c>
      <c r="K173" s="20">
        <v>3</v>
      </c>
      <c r="L173" s="20">
        <v>1</v>
      </c>
      <c r="M173" s="20">
        <v>0</v>
      </c>
      <c r="N173" s="20">
        <v>0</v>
      </c>
      <c r="O173" s="20">
        <v>0</v>
      </c>
      <c r="P173" s="20">
        <v>-6.38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399395</v>
      </c>
      <c r="B174" s="19" t="s">
        <v>278</v>
      </c>
      <c r="C174" s="19">
        <v>4802.951</v>
      </c>
      <c r="D174" s="19">
        <v>5755.037</v>
      </c>
      <c r="E174" s="19">
        <v>0</v>
      </c>
      <c r="F174" s="19">
        <v>0</v>
      </c>
      <c r="G174" s="19">
        <v>0</v>
      </c>
      <c r="H174" s="19">
        <v>1</v>
      </c>
      <c r="I174" s="17">
        <v>1.054</v>
      </c>
      <c r="J174" s="17">
        <v>17.423</v>
      </c>
      <c r="K174" s="20">
        <v>4</v>
      </c>
      <c r="L174" s="20">
        <v>2</v>
      </c>
      <c r="M174" s="20">
        <v>0</v>
      </c>
      <c r="N174" s="20">
        <v>0</v>
      </c>
      <c r="O174" s="20">
        <v>0</v>
      </c>
      <c r="P174" s="20">
        <v>-8.472</v>
      </c>
      <c r="Q174" s="20">
        <v>0</v>
      </c>
      <c r="R174" s="20">
        <v>-1</v>
      </c>
      <c r="S174" s="21"/>
      <c r="T174" s="21"/>
      <c r="U174" s="21"/>
      <c r="V174" s="21"/>
      <c r="W174" s="21"/>
    </row>
    <row r="175" ht="16.5" spans="1:23">
      <c r="A175" s="19">
        <v>399400</v>
      </c>
      <c r="B175" s="19" t="s">
        <v>279</v>
      </c>
      <c r="C175" s="19">
        <v>3170.611</v>
      </c>
      <c r="D175" s="19">
        <v>3575.524</v>
      </c>
      <c r="E175" s="19">
        <v>0</v>
      </c>
      <c r="F175" s="19">
        <v>0</v>
      </c>
      <c r="G175" s="19">
        <v>0</v>
      </c>
      <c r="H175" s="19">
        <v>1</v>
      </c>
      <c r="I175" s="17">
        <v>0.329</v>
      </c>
      <c r="J175" s="17">
        <v>11.616</v>
      </c>
      <c r="K175" s="20">
        <v>3</v>
      </c>
      <c r="L175" s="20">
        <v>2</v>
      </c>
      <c r="M175" s="20">
        <v>0</v>
      </c>
      <c r="N175" s="20">
        <v>1</v>
      </c>
      <c r="O175" s="20">
        <v>0</v>
      </c>
      <c r="P175" s="20">
        <v>-9.953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399404</v>
      </c>
      <c r="B176" s="19" t="s">
        <v>280</v>
      </c>
      <c r="C176" s="19">
        <v>6073.034</v>
      </c>
      <c r="D176" s="19">
        <v>6681.427</v>
      </c>
      <c r="E176" s="19">
        <v>0</v>
      </c>
      <c r="F176" s="19">
        <v>0</v>
      </c>
      <c r="G176" s="19">
        <v>0</v>
      </c>
      <c r="H176" s="19">
        <v>1</v>
      </c>
      <c r="I176" s="17">
        <v>1.799</v>
      </c>
      <c r="J176" s="17">
        <v>10.741</v>
      </c>
      <c r="K176" s="20">
        <v>4</v>
      </c>
      <c r="L176" s="20">
        <v>1</v>
      </c>
      <c r="M176" s="20">
        <v>0</v>
      </c>
      <c r="N176" s="20">
        <v>0</v>
      </c>
      <c r="O176" s="20">
        <v>0</v>
      </c>
      <c r="P176" s="20">
        <v>-13.593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399406</v>
      </c>
      <c r="B177" s="19" t="s">
        <v>281</v>
      </c>
      <c r="C177" s="19">
        <v>11428.909</v>
      </c>
      <c r="D177" s="19">
        <v>12432.667</v>
      </c>
      <c r="E177" s="19">
        <v>0</v>
      </c>
      <c r="F177" s="19">
        <v>0</v>
      </c>
      <c r="G177" s="19">
        <v>0</v>
      </c>
      <c r="H177" s="19">
        <v>1</v>
      </c>
      <c r="I177" s="17">
        <v>0.087</v>
      </c>
      <c r="J177" s="17">
        <v>8.154</v>
      </c>
      <c r="K177" s="20">
        <v>4</v>
      </c>
      <c r="L177" s="20">
        <v>2</v>
      </c>
      <c r="M177" s="20">
        <v>0</v>
      </c>
      <c r="N177" s="20">
        <v>0</v>
      </c>
      <c r="O177" s="20">
        <v>0</v>
      </c>
      <c r="P177" s="20">
        <v>-9.786</v>
      </c>
      <c r="Q177" s="20">
        <v>0</v>
      </c>
      <c r="R177" s="20">
        <v>-1</v>
      </c>
      <c r="S177" s="21"/>
      <c r="T177" s="21"/>
      <c r="U177" s="21"/>
      <c r="V177" s="21"/>
      <c r="W177" s="21"/>
    </row>
    <row r="178" ht="16.5" spans="1:23">
      <c r="A178" s="19">
        <v>399410</v>
      </c>
      <c r="B178" s="19" t="s">
        <v>282</v>
      </c>
      <c r="C178" s="19">
        <v>1520.951</v>
      </c>
      <c r="D178" s="19">
        <v>1944.562</v>
      </c>
      <c r="E178" s="19">
        <v>0</v>
      </c>
      <c r="F178" s="19">
        <v>0</v>
      </c>
      <c r="G178" s="19">
        <v>0</v>
      </c>
      <c r="H178" s="19">
        <v>1</v>
      </c>
      <c r="I178" s="17">
        <v>7.84</v>
      </c>
      <c r="J178" s="17">
        <v>27.916</v>
      </c>
      <c r="K178" s="20">
        <v>4</v>
      </c>
      <c r="L178" s="20">
        <v>1</v>
      </c>
      <c r="M178" s="20">
        <v>0</v>
      </c>
      <c r="N178" s="20">
        <v>1</v>
      </c>
      <c r="O178" s="20">
        <v>0</v>
      </c>
      <c r="P178" s="20">
        <v>-4.417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399413</v>
      </c>
      <c r="B179" s="19" t="s">
        <v>283</v>
      </c>
      <c r="C179" s="19">
        <v>152.921</v>
      </c>
      <c r="D179" s="19">
        <v>163.759</v>
      </c>
      <c r="E179" s="19">
        <v>0</v>
      </c>
      <c r="F179" s="19">
        <v>0</v>
      </c>
      <c r="G179" s="19">
        <v>0</v>
      </c>
      <c r="H179" s="19">
        <v>1</v>
      </c>
      <c r="I179" s="17">
        <v>1.38</v>
      </c>
      <c r="J179" s="17">
        <v>7.907</v>
      </c>
      <c r="K179" s="20">
        <v>4</v>
      </c>
      <c r="L179" s="20">
        <v>1</v>
      </c>
      <c r="M179" s="20">
        <v>0</v>
      </c>
      <c r="N179" s="20">
        <v>1</v>
      </c>
      <c r="O179" s="20">
        <v>0</v>
      </c>
      <c r="P179" s="20">
        <v>-5.068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399415</v>
      </c>
      <c r="B180" s="19" t="s">
        <v>284</v>
      </c>
      <c r="C180" s="19">
        <v>5102.903</v>
      </c>
      <c r="D180" s="19">
        <v>6117.373</v>
      </c>
      <c r="E180" s="19">
        <v>0</v>
      </c>
      <c r="F180" s="19">
        <v>0</v>
      </c>
      <c r="G180" s="19">
        <v>0</v>
      </c>
      <c r="H180" s="19">
        <v>1</v>
      </c>
      <c r="I180" s="17">
        <v>2.427</v>
      </c>
      <c r="J180" s="17">
        <v>18.608</v>
      </c>
      <c r="K180" s="20">
        <v>4</v>
      </c>
      <c r="L180" s="20">
        <v>0</v>
      </c>
      <c r="M180" s="20">
        <v>0</v>
      </c>
      <c r="N180" s="20">
        <v>1</v>
      </c>
      <c r="O180" s="20">
        <v>0</v>
      </c>
      <c r="P180" s="20">
        <v>-3.205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399416</v>
      </c>
      <c r="B181" s="19" t="s">
        <v>285</v>
      </c>
      <c r="C181" s="19">
        <v>3139.094</v>
      </c>
      <c r="D181" s="19">
        <v>3882.411</v>
      </c>
      <c r="E181" s="19">
        <v>0</v>
      </c>
      <c r="F181" s="19">
        <v>0</v>
      </c>
      <c r="G181" s="19">
        <v>0</v>
      </c>
      <c r="H181" s="19">
        <v>1</v>
      </c>
      <c r="I181" s="17">
        <v>4.377</v>
      </c>
      <c r="J181" s="17">
        <v>22.685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-2.125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399420</v>
      </c>
      <c r="B182" s="19" t="s">
        <v>286</v>
      </c>
      <c r="C182" s="19">
        <v>1227.514</v>
      </c>
      <c r="D182" s="19">
        <v>1454.929</v>
      </c>
      <c r="E182" s="19">
        <v>0</v>
      </c>
      <c r="F182" s="19">
        <v>0</v>
      </c>
      <c r="G182" s="19">
        <v>0</v>
      </c>
      <c r="H182" s="19">
        <v>1</v>
      </c>
      <c r="I182" s="17">
        <v>1.315</v>
      </c>
      <c r="J182" s="17">
        <v>16.74</v>
      </c>
      <c r="K182" s="20">
        <v>4</v>
      </c>
      <c r="L182" s="20">
        <v>0</v>
      </c>
      <c r="M182" s="20">
        <v>0</v>
      </c>
      <c r="N182" s="20">
        <v>0</v>
      </c>
      <c r="O182" s="20">
        <v>0</v>
      </c>
      <c r="P182" s="20">
        <v>-0.619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399427</v>
      </c>
      <c r="B183" s="19" t="s">
        <v>287</v>
      </c>
      <c r="C183" s="19">
        <v>2139.628</v>
      </c>
      <c r="D183" s="19">
        <v>2475.492</v>
      </c>
      <c r="E183" s="19">
        <v>0</v>
      </c>
      <c r="F183" s="19">
        <v>0</v>
      </c>
      <c r="G183" s="19">
        <v>0</v>
      </c>
      <c r="H183" s="19">
        <v>1</v>
      </c>
      <c r="I183" s="17">
        <v>1.685</v>
      </c>
      <c r="J183" s="17">
        <v>15.024</v>
      </c>
      <c r="K183" s="20">
        <v>4</v>
      </c>
      <c r="L183" s="20">
        <v>0</v>
      </c>
      <c r="M183" s="20">
        <v>-1</v>
      </c>
      <c r="N183" s="20">
        <v>1</v>
      </c>
      <c r="O183" s="20">
        <v>0</v>
      </c>
      <c r="P183" s="20">
        <v>6.251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399428</v>
      </c>
      <c r="B184" s="19" t="s">
        <v>288</v>
      </c>
      <c r="C184" s="19">
        <v>2685.111</v>
      </c>
      <c r="D184" s="19">
        <v>3387.641</v>
      </c>
      <c r="E184" s="19">
        <v>0</v>
      </c>
      <c r="F184" s="19">
        <v>0</v>
      </c>
      <c r="G184" s="19">
        <v>0</v>
      </c>
      <c r="H184" s="19">
        <v>1</v>
      </c>
      <c r="I184" s="17">
        <v>4.003</v>
      </c>
      <c r="J184" s="17">
        <v>23.911</v>
      </c>
      <c r="K184" s="20">
        <v>4</v>
      </c>
      <c r="L184" s="20">
        <v>1</v>
      </c>
      <c r="M184" s="20">
        <v>0</v>
      </c>
      <c r="N184" s="20">
        <v>0</v>
      </c>
      <c r="O184" s="20">
        <v>0</v>
      </c>
      <c r="P184" s="20">
        <v>-1.498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399431</v>
      </c>
      <c r="B185" s="19" t="s">
        <v>289</v>
      </c>
      <c r="C185" s="19">
        <v>7223.772</v>
      </c>
      <c r="D185" s="19">
        <v>8344.275</v>
      </c>
      <c r="E185" s="19">
        <v>0</v>
      </c>
      <c r="F185" s="19">
        <v>0</v>
      </c>
      <c r="G185" s="19">
        <v>0</v>
      </c>
      <c r="H185" s="19">
        <v>1</v>
      </c>
      <c r="I185" s="17">
        <v>3.841</v>
      </c>
      <c r="J185" s="17">
        <v>16.753</v>
      </c>
      <c r="K185" s="20">
        <v>4</v>
      </c>
      <c r="L185" s="20">
        <v>1</v>
      </c>
      <c r="M185" s="20">
        <v>-1</v>
      </c>
      <c r="N185" s="20">
        <v>1</v>
      </c>
      <c r="O185" s="20">
        <v>0</v>
      </c>
      <c r="P185" s="20">
        <v>-3.049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399437</v>
      </c>
      <c r="B186" s="19" t="s">
        <v>290</v>
      </c>
      <c r="C186" s="19">
        <v>5423.79</v>
      </c>
      <c r="D186" s="19">
        <v>6429.458</v>
      </c>
      <c r="E186" s="19">
        <v>0</v>
      </c>
      <c r="F186" s="19">
        <v>0</v>
      </c>
      <c r="G186" s="19">
        <v>0</v>
      </c>
      <c r="H186" s="19">
        <v>1</v>
      </c>
      <c r="I186" s="17">
        <v>0.703</v>
      </c>
      <c r="J186" s="17">
        <v>16.235</v>
      </c>
      <c r="K186" s="20">
        <v>4</v>
      </c>
      <c r="L186" s="20">
        <v>1</v>
      </c>
      <c r="M186" s="20">
        <v>0</v>
      </c>
      <c r="N186" s="20">
        <v>0</v>
      </c>
      <c r="O186" s="20">
        <v>0</v>
      </c>
      <c r="P186" s="20">
        <v>-20.928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399441</v>
      </c>
      <c r="B187" s="19" t="s">
        <v>291</v>
      </c>
      <c r="C187" s="19">
        <v>1858.076</v>
      </c>
      <c r="D187" s="19">
        <v>2170.282</v>
      </c>
      <c r="E187" s="19">
        <v>0</v>
      </c>
      <c r="F187" s="19">
        <v>0</v>
      </c>
      <c r="G187" s="19">
        <v>0</v>
      </c>
      <c r="H187" s="19">
        <v>1</v>
      </c>
      <c r="I187" s="17">
        <v>0.292</v>
      </c>
      <c r="J187" s="17">
        <v>14.636</v>
      </c>
      <c r="K187" s="20">
        <v>4</v>
      </c>
      <c r="L187" s="20">
        <v>1</v>
      </c>
      <c r="M187" s="20">
        <v>0</v>
      </c>
      <c r="N187" s="20">
        <v>1</v>
      </c>
      <c r="O187" s="20">
        <v>0</v>
      </c>
      <c r="P187" s="20">
        <v>-19.838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399481</v>
      </c>
      <c r="B188" s="19" t="s">
        <v>141</v>
      </c>
      <c r="C188" s="19">
        <v>127.819</v>
      </c>
      <c r="D188" s="19">
        <v>127.946</v>
      </c>
      <c r="E188" s="19">
        <v>0</v>
      </c>
      <c r="F188" s="19">
        <v>0</v>
      </c>
      <c r="G188" s="19">
        <v>0</v>
      </c>
      <c r="H188" s="19">
        <v>1</v>
      </c>
      <c r="I188" s="17">
        <v>0.079</v>
      </c>
      <c r="J188" s="17">
        <v>0.178</v>
      </c>
      <c r="K188" s="20">
        <v>4</v>
      </c>
      <c r="L188" s="20">
        <v>1</v>
      </c>
      <c r="M188" s="20">
        <v>-1</v>
      </c>
      <c r="N188" s="20">
        <v>1</v>
      </c>
      <c r="O188" s="20">
        <v>0</v>
      </c>
      <c r="P188" s="20">
        <v>-5.054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399554</v>
      </c>
      <c r="B189" s="19" t="s">
        <v>292</v>
      </c>
      <c r="C189" s="19">
        <v>6638.039</v>
      </c>
      <c r="D189" s="19">
        <v>7361.509</v>
      </c>
      <c r="E189" s="19">
        <v>0</v>
      </c>
      <c r="F189" s="19">
        <v>0</v>
      </c>
      <c r="G189" s="19">
        <v>0</v>
      </c>
      <c r="H189" s="19">
        <v>1</v>
      </c>
      <c r="I189" s="17">
        <v>0.207</v>
      </c>
      <c r="J189" s="17">
        <v>10.015</v>
      </c>
      <c r="K189" s="20">
        <v>4</v>
      </c>
      <c r="L189" s="20">
        <v>1</v>
      </c>
      <c r="M189" s="20">
        <v>0</v>
      </c>
      <c r="N189" s="20">
        <v>0</v>
      </c>
      <c r="O189" s="20">
        <v>0</v>
      </c>
      <c r="P189" s="20">
        <v>0.763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399555</v>
      </c>
      <c r="B190" s="19" t="s">
        <v>293</v>
      </c>
      <c r="C190" s="19">
        <v>4743.242</v>
      </c>
      <c r="D190" s="19">
        <v>5289.85</v>
      </c>
      <c r="E190" s="19">
        <v>0</v>
      </c>
      <c r="F190" s="19">
        <v>0</v>
      </c>
      <c r="G190" s="19">
        <v>0</v>
      </c>
      <c r="H190" s="19">
        <v>1</v>
      </c>
      <c r="I190" s="17">
        <v>0.968</v>
      </c>
      <c r="J190" s="17">
        <v>11.201</v>
      </c>
      <c r="K190" s="20">
        <v>4</v>
      </c>
      <c r="L190" s="20">
        <v>2</v>
      </c>
      <c r="M190" s="20">
        <v>0</v>
      </c>
      <c r="N190" s="20">
        <v>1</v>
      </c>
      <c r="O190" s="20">
        <v>0</v>
      </c>
      <c r="P190" s="20">
        <v>-4.493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399619</v>
      </c>
      <c r="B191" s="19" t="s">
        <v>294</v>
      </c>
      <c r="C191" s="19">
        <v>5896.268</v>
      </c>
      <c r="D191" s="19">
        <v>6847.961</v>
      </c>
      <c r="E191" s="19">
        <v>0</v>
      </c>
      <c r="F191" s="19">
        <v>0</v>
      </c>
      <c r="G191" s="19">
        <v>0</v>
      </c>
      <c r="H191" s="19">
        <v>1</v>
      </c>
      <c r="I191" s="17">
        <v>2.981</v>
      </c>
      <c r="J191" s="17">
        <v>16.464</v>
      </c>
      <c r="K191" s="20">
        <v>4</v>
      </c>
      <c r="L191" s="20">
        <v>2</v>
      </c>
      <c r="M191" s="20">
        <v>0</v>
      </c>
      <c r="N191" s="20">
        <v>0</v>
      </c>
      <c r="O191" s="20">
        <v>0</v>
      </c>
      <c r="P191" s="20">
        <v>-1.01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399621</v>
      </c>
      <c r="B192" s="19" t="s">
        <v>295</v>
      </c>
      <c r="C192" s="19">
        <v>3631.22</v>
      </c>
      <c r="D192" s="19">
        <v>5344.271</v>
      </c>
      <c r="E192" s="19">
        <v>0</v>
      </c>
      <c r="F192" s="19">
        <v>0</v>
      </c>
      <c r="G192" s="19">
        <v>0</v>
      </c>
      <c r="H192" s="19">
        <v>1</v>
      </c>
      <c r="I192" s="17">
        <v>12.454</v>
      </c>
      <c r="J192" s="17">
        <v>40.516</v>
      </c>
      <c r="K192" s="20">
        <v>4</v>
      </c>
      <c r="L192" s="20">
        <v>1</v>
      </c>
      <c r="M192" s="20">
        <v>0</v>
      </c>
      <c r="N192" s="20">
        <v>1</v>
      </c>
      <c r="O192" s="20">
        <v>0</v>
      </c>
      <c r="P192" s="20">
        <v>-6.023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399622</v>
      </c>
      <c r="B193" s="19" t="s">
        <v>296</v>
      </c>
      <c r="C193" s="19">
        <v>1497.301</v>
      </c>
      <c r="D193" s="19">
        <v>1653.377</v>
      </c>
      <c r="E193" s="19">
        <v>0</v>
      </c>
      <c r="F193" s="19">
        <v>0</v>
      </c>
      <c r="G193" s="19">
        <v>0</v>
      </c>
      <c r="H193" s="19">
        <v>1</v>
      </c>
      <c r="I193" s="17">
        <v>1.194</v>
      </c>
      <c r="J193" s="17">
        <v>10.522</v>
      </c>
      <c r="K193" s="20">
        <v>4</v>
      </c>
      <c r="L193" s="20">
        <v>0</v>
      </c>
      <c r="M193" s="20">
        <v>-1</v>
      </c>
      <c r="N193" s="20">
        <v>1</v>
      </c>
      <c r="O193" s="20">
        <v>0</v>
      </c>
      <c r="P193" s="20">
        <v>6.822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399634</v>
      </c>
      <c r="B194" s="19" t="s">
        <v>297</v>
      </c>
      <c r="C194" s="19">
        <v>2918.865</v>
      </c>
      <c r="D194" s="19">
        <v>3416.628</v>
      </c>
      <c r="E194" s="19">
        <v>0</v>
      </c>
      <c r="F194" s="19">
        <v>0</v>
      </c>
      <c r="G194" s="19">
        <v>0</v>
      </c>
      <c r="H194" s="19">
        <v>1</v>
      </c>
      <c r="I194" s="17">
        <v>0.875</v>
      </c>
      <c r="J194" s="17">
        <v>15.317</v>
      </c>
      <c r="K194" s="20">
        <v>4</v>
      </c>
      <c r="L194" s="20">
        <v>0</v>
      </c>
      <c r="M194" s="20">
        <v>0</v>
      </c>
      <c r="N194" s="20">
        <v>0</v>
      </c>
      <c r="O194" s="20">
        <v>0</v>
      </c>
      <c r="P194" s="20">
        <v>5.107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399636</v>
      </c>
      <c r="B195" s="19" t="s">
        <v>298</v>
      </c>
      <c r="C195" s="19">
        <v>4088.271</v>
      </c>
      <c r="D195" s="19">
        <v>5049.348</v>
      </c>
      <c r="E195" s="19">
        <v>0</v>
      </c>
      <c r="F195" s="19">
        <v>0</v>
      </c>
      <c r="G195" s="19">
        <v>0</v>
      </c>
      <c r="H195" s="19">
        <v>1</v>
      </c>
      <c r="I195" s="17">
        <v>2.573</v>
      </c>
      <c r="J195" s="17">
        <v>21.117</v>
      </c>
      <c r="K195" s="20">
        <v>4</v>
      </c>
      <c r="L195" s="20">
        <v>1</v>
      </c>
      <c r="M195" s="20">
        <v>0</v>
      </c>
      <c r="N195" s="20">
        <v>0</v>
      </c>
      <c r="O195" s="20">
        <v>0</v>
      </c>
      <c r="P195" s="20">
        <v>-2.203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399649</v>
      </c>
      <c r="B196" s="19" t="s">
        <v>299</v>
      </c>
      <c r="C196" s="19">
        <v>2452.208</v>
      </c>
      <c r="D196" s="19">
        <v>2798.422</v>
      </c>
      <c r="E196" s="19">
        <v>0</v>
      </c>
      <c r="F196" s="19">
        <v>0</v>
      </c>
      <c r="G196" s="19">
        <v>0</v>
      </c>
      <c r="H196" s="19">
        <v>1</v>
      </c>
      <c r="I196" s="17">
        <v>1.145</v>
      </c>
      <c r="J196" s="17">
        <v>13.375</v>
      </c>
      <c r="K196" s="20">
        <v>4</v>
      </c>
      <c r="L196" s="20">
        <v>1</v>
      </c>
      <c r="M196" s="20">
        <v>0</v>
      </c>
      <c r="N196" s="20">
        <v>0</v>
      </c>
      <c r="O196" s="20">
        <v>0</v>
      </c>
      <c r="P196" s="20">
        <v>-0.492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399663</v>
      </c>
      <c r="B197" s="19" t="s">
        <v>300</v>
      </c>
      <c r="C197" s="19">
        <v>1625.812</v>
      </c>
      <c r="D197" s="19">
        <v>1792.357</v>
      </c>
      <c r="E197" s="19">
        <v>0</v>
      </c>
      <c r="F197" s="19">
        <v>0</v>
      </c>
      <c r="G197" s="19">
        <v>0</v>
      </c>
      <c r="H197" s="19">
        <v>1</v>
      </c>
      <c r="I197" s="17">
        <v>0.331</v>
      </c>
      <c r="J197" s="17">
        <v>9.592</v>
      </c>
      <c r="K197" s="20">
        <v>4</v>
      </c>
      <c r="L197" s="20">
        <v>1</v>
      </c>
      <c r="M197" s="20">
        <v>0</v>
      </c>
      <c r="N197" s="20">
        <v>0</v>
      </c>
      <c r="O197" s="20">
        <v>0</v>
      </c>
      <c r="P197" s="20">
        <v>-1.137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399667</v>
      </c>
      <c r="B198" s="19" t="s">
        <v>301</v>
      </c>
      <c r="C198" s="19">
        <v>2653.46</v>
      </c>
      <c r="D198" s="19">
        <v>3426.339</v>
      </c>
      <c r="E198" s="19">
        <v>0</v>
      </c>
      <c r="F198" s="19">
        <v>0</v>
      </c>
      <c r="G198" s="19">
        <v>0</v>
      </c>
      <c r="H198" s="19">
        <v>1</v>
      </c>
      <c r="I198" s="17">
        <v>3.77</v>
      </c>
      <c r="J198" s="17">
        <v>25.477</v>
      </c>
      <c r="K198" s="20">
        <v>4</v>
      </c>
      <c r="L198" s="20">
        <v>1</v>
      </c>
      <c r="M198" s="20">
        <v>-1</v>
      </c>
      <c r="N198" s="20">
        <v>1</v>
      </c>
      <c r="O198" s="20">
        <v>0</v>
      </c>
      <c r="P198" s="20">
        <v>6.528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399671</v>
      </c>
      <c r="B199" s="19" t="s">
        <v>302</v>
      </c>
      <c r="C199" s="19">
        <v>6342.577</v>
      </c>
      <c r="D199" s="19">
        <v>7187.071</v>
      </c>
      <c r="E199" s="19">
        <v>0</v>
      </c>
      <c r="F199" s="19">
        <v>0</v>
      </c>
      <c r="G199" s="19">
        <v>0</v>
      </c>
      <c r="H199" s="19">
        <v>1</v>
      </c>
      <c r="I199" s="17">
        <v>3.229</v>
      </c>
      <c r="J199" s="17">
        <v>14.6</v>
      </c>
      <c r="K199" s="20">
        <v>4</v>
      </c>
      <c r="L199" s="20">
        <v>1</v>
      </c>
      <c r="M199" s="20">
        <v>0</v>
      </c>
      <c r="N199" s="20">
        <v>0</v>
      </c>
      <c r="O199" s="20">
        <v>0</v>
      </c>
      <c r="P199" s="20">
        <v>-1.585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399674</v>
      </c>
      <c r="B200" s="19" t="s">
        <v>303</v>
      </c>
      <c r="C200" s="19">
        <v>1616.825</v>
      </c>
      <c r="D200" s="19">
        <v>1910.083</v>
      </c>
      <c r="E200" s="19">
        <v>0</v>
      </c>
      <c r="F200" s="19">
        <v>0</v>
      </c>
      <c r="G200" s="19">
        <v>0</v>
      </c>
      <c r="H200" s="19">
        <v>1</v>
      </c>
      <c r="I200" s="17">
        <v>0.148</v>
      </c>
      <c r="J200" s="17">
        <v>15.478</v>
      </c>
      <c r="K200" s="20">
        <v>3</v>
      </c>
      <c r="L200" s="20">
        <v>2</v>
      </c>
      <c r="M200" s="20">
        <v>0</v>
      </c>
      <c r="N200" s="20">
        <v>1</v>
      </c>
      <c r="O200" s="20">
        <v>0</v>
      </c>
      <c r="P200" s="20">
        <v>1.06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399676</v>
      </c>
      <c r="B201" s="19" t="s">
        <v>304</v>
      </c>
      <c r="C201" s="19">
        <v>2692.369</v>
      </c>
      <c r="D201" s="19">
        <v>3395.722</v>
      </c>
      <c r="E201" s="19">
        <v>0</v>
      </c>
      <c r="F201" s="19">
        <v>0</v>
      </c>
      <c r="G201" s="19">
        <v>0</v>
      </c>
      <c r="H201" s="19">
        <v>1</v>
      </c>
      <c r="I201" s="17">
        <v>4.861</v>
      </c>
      <c r="J201" s="17">
        <v>24.567</v>
      </c>
      <c r="K201" s="20">
        <v>4</v>
      </c>
      <c r="L201" s="20">
        <v>0</v>
      </c>
      <c r="M201" s="20">
        <v>0</v>
      </c>
      <c r="N201" s="20">
        <v>0</v>
      </c>
      <c r="O201" s="20">
        <v>0</v>
      </c>
      <c r="P201" s="20">
        <v>-3.487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399686</v>
      </c>
      <c r="B202" s="19" t="s">
        <v>305</v>
      </c>
      <c r="C202" s="19">
        <v>1760.131</v>
      </c>
      <c r="D202" s="19">
        <v>2103.077</v>
      </c>
      <c r="E202" s="19">
        <v>0</v>
      </c>
      <c r="F202" s="19">
        <v>0</v>
      </c>
      <c r="G202" s="19">
        <v>0</v>
      </c>
      <c r="H202" s="19">
        <v>1</v>
      </c>
      <c r="I202" s="17">
        <v>1.825</v>
      </c>
      <c r="J202" s="17">
        <v>17.834</v>
      </c>
      <c r="K202" s="20">
        <v>3</v>
      </c>
      <c r="L202" s="20">
        <v>1</v>
      </c>
      <c r="M202" s="20">
        <v>0</v>
      </c>
      <c r="N202" s="20">
        <v>0</v>
      </c>
      <c r="O202" s="20">
        <v>0</v>
      </c>
      <c r="P202" s="20">
        <v>-4.248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399688</v>
      </c>
      <c r="B203" s="19" t="s">
        <v>306</v>
      </c>
      <c r="C203" s="19">
        <v>1729.44</v>
      </c>
      <c r="D203" s="19">
        <v>2583.124</v>
      </c>
      <c r="E203" s="19">
        <v>0</v>
      </c>
      <c r="F203" s="19">
        <v>0</v>
      </c>
      <c r="G203" s="19">
        <v>0</v>
      </c>
      <c r="H203" s="19">
        <v>1</v>
      </c>
      <c r="I203" s="17">
        <v>14.469</v>
      </c>
      <c r="J203" s="17">
        <v>42.736</v>
      </c>
      <c r="K203" s="20">
        <v>4</v>
      </c>
      <c r="L203" s="20">
        <v>0</v>
      </c>
      <c r="M203" s="20">
        <v>-1</v>
      </c>
      <c r="N203" s="20">
        <v>1</v>
      </c>
      <c r="O203" s="20">
        <v>0</v>
      </c>
      <c r="P203" s="20">
        <v>-0.31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399689</v>
      </c>
      <c r="B204" s="19" t="s">
        <v>307</v>
      </c>
      <c r="C204" s="19">
        <v>753.988</v>
      </c>
      <c r="D204" s="19">
        <v>833.876</v>
      </c>
      <c r="E204" s="19">
        <v>0</v>
      </c>
      <c r="F204" s="19">
        <v>0</v>
      </c>
      <c r="G204" s="19">
        <v>0</v>
      </c>
      <c r="H204" s="19">
        <v>1</v>
      </c>
      <c r="I204" s="17">
        <v>0.661</v>
      </c>
      <c r="J204" s="17">
        <v>10.178</v>
      </c>
      <c r="K204" s="20">
        <v>4</v>
      </c>
      <c r="L204" s="20">
        <v>2</v>
      </c>
      <c r="M204" s="20">
        <v>0</v>
      </c>
      <c r="N204" s="20">
        <v>0</v>
      </c>
      <c r="O204" s="20">
        <v>0</v>
      </c>
      <c r="P204" s="20">
        <v>-8.112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399696</v>
      </c>
      <c r="B205" s="19" t="s">
        <v>308</v>
      </c>
      <c r="C205" s="19">
        <v>2216.496</v>
      </c>
      <c r="D205" s="19">
        <v>2863.184</v>
      </c>
      <c r="E205" s="19">
        <v>0</v>
      </c>
      <c r="F205" s="19">
        <v>0</v>
      </c>
      <c r="G205" s="19">
        <v>0</v>
      </c>
      <c r="H205" s="19">
        <v>1</v>
      </c>
      <c r="I205" s="17">
        <v>2.239</v>
      </c>
      <c r="J205" s="17">
        <v>24.319</v>
      </c>
      <c r="K205" s="20">
        <v>4</v>
      </c>
      <c r="L205" s="20">
        <v>1</v>
      </c>
      <c r="M205" s="20">
        <v>0</v>
      </c>
      <c r="N205" s="20">
        <v>0</v>
      </c>
      <c r="O205" s="20">
        <v>0</v>
      </c>
      <c r="P205" s="20">
        <v>-4.557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399698</v>
      </c>
      <c r="B206" s="19" t="s">
        <v>309</v>
      </c>
      <c r="C206" s="19">
        <v>34508.023</v>
      </c>
      <c r="D206" s="19">
        <v>44869.809</v>
      </c>
      <c r="E206" s="19">
        <v>0</v>
      </c>
      <c r="F206" s="19">
        <v>0</v>
      </c>
      <c r="G206" s="19">
        <v>0</v>
      </c>
      <c r="H206" s="19">
        <v>1</v>
      </c>
      <c r="I206" s="17">
        <v>4.175</v>
      </c>
      <c r="J206" s="17">
        <v>26.304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-2.73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399704</v>
      </c>
      <c r="B207" s="19" t="s">
        <v>310</v>
      </c>
      <c r="C207" s="19">
        <v>3571.077</v>
      </c>
      <c r="D207" s="19">
        <v>4301.043</v>
      </c>
      <c r="E207" s="19">
        <v>0</v>
      </c>
      <c r="F207" s="19">
        <v>0</v>
      </c>
      <c r="G207" s="19">
        <v>0</v>
      </c>
      <c r="H207" s="19">
        <v>1</v>
      </c>
      <c r="I207" s="17">
        <v>0.131</v>
      </c>
      <c r="J207" s="17">
        <v>17.081</v>
      </c>
      <c r="K207" s="20">
        <v>4</v>
      </c>
      <c r="L207" s="20">
        <v>2</v>
      </c>
      <c r="M207" s="20">
        <v>0</v>
      </c>
      <c r="N207" s="20">
        <v>0</v>
      </c>
      <c r="O207" s="20">
        <v>0</v>
      </c>
      <c r="P207" s="20">
        <v>-2.454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399707</v>
      </c>
      <c r="B208" s="19" t="s">
        <v>311</v>
      </c>
      <c r="C208" s="19">
        <v>5318.875</v>
      </c>
      <c r="D208" s="19">
        <v>6312.63</v>
      </c>
      <c r="E208" s="19">
        <v>0</v>
      </c>
      <c r="F208" s="19">
        <v>0</v>
      </c>
      <c r="G208" s="19">
        <v>0</v>
      </c>
      <c r="H208" s="19">
        <v>1</v>
      </c>
      <c r="I208" s="17">
        <v>0.152</v>
      </c>
      <c r="J208" s="17">
        <v>15.871</v>
      </c>
      <c r="K208" s="20">
        <v>4</v>
      </c>
      <c r="L208" s="20">
        <v>2</v>
      </c>
      <c r="M208" s="20">
        <v>-1</v>
      </c>
      <c r="N208" s="20">
        <v>0</v>
      </c>
      <c r="O208" s="20">
        <v>0</v>
      </c>
      <c r="P208" s="20">
        <v>-3.723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399804</v>
      </c>
      <c r="B209" s="19" t="s">
        <v>312</v>
      </c>
      <c r="C209" s="19">
        <v>1335.261</v>
      </c>
      <c r="D209" s="19">
        <v>1735.593</v>
      </c>
      <c r="E209" s="19">
        <v>0</v>
      </c>
      <c r="F209" s="19">
        <v>0</v>
      </c>
      <c r="G209" s="19">
        <v>0</v>
      </c>
      <c r="H209" s="19">
        <v>1</v>
      </c>
      <c r="I209" s="17">
        <v>1.257</v>
      </c>
      <c r="J209" s="17">
        <v>24.033</v>
      </c>
      <c r="K209" s="20">
        <v>4</v>
      </c>
      <c r="L209" s="20">
        <v>1</v>
      </c>
      <c r="M209" s="20">
        <v>0</v>
      </c>
      <c r="N209" s="20">
        <v>0</v>
      </c>
      <c r="O209" s="20">
        <v>0</v>
      </c>
      <c r="P209" s="20">
        <v>-3.417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399805</v>
      </c>
      <c r="B210" s="19" t="s">
        <v>313</v>
      </c>
      <c r="C210" s="19">
        <v>2834.821</v>
      </c>
      <c r="D210" s="19">
        <v>3737.173</v>
      </c>
      <c r="E210" s="19">
        <v>0</v>
      </c>
      <c r="F210" s="19">
        <v>0</v>
      </c>
      <c r="G210" s="19">
        <v>0</v>
      </c>
      <c r="H210" s="19">
        <v>1</v>
      </c>
      <c r="I210" s="17">
        <v>4.109</v>
      </c>
      <c r="J210" s="17">
        <v>27.262</v>
      </c>
      <c r="K210" s="20">
        <v>4</v>
      </c>
      <c r="L210" s="20">
        <v>2</v>
      </c>
      <c r="M210" s="20">
        <v>0</v>
      </c>
      <c r="N210" s="20">
        <v>0</v>
      </c>
      <c r="O210" s="20">
        <v>0</v>
      </c>
      <c r="P210" s="20">
        <v>-3.026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399806</v>
      </c>
      <c r="B211" s="19" t="s">
        <v>314</v>
      </c>
      <c r="C211" s="19">
        <v>1083.226</v>
      </c>
      <c r="D211" s="19">
        <v>1254.407</v>
      </c>
      <c r="E211" s="19">
        <v>0</v>
      </c>
      <c r="F211" s="19">
        <v>0</v>
      </c>
      <c r="G211" s="19">
        <v>0</v>
      </c>
      <c r="H211" s="19">
        <v>1</v>
      </c>
      <c r="I211" s="17">
        <v>1.301</v>
      </c>
      <c r="J211" s="17">
        <v>14.769</v>
      </c>
      <c r="K211" s="20">
        <v>4</v>
      </c>
      <c r="L211" s="20">
        <v>1</v>
      </c>
      <c r="M211" s="20">
        <v>0</v>
      </c>
      <c r="N211" s="20">
        <v>0</v>
      </c>
      <c r="O211" s="20">
        <v>0</v>
      </c>
      <c r="P211" s="20">
        <v>-0.319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399809</v>
      </c>
      <c r="B212" s="19" t="s">
        <v>315</v>
      </c>
      <c r="C212" s="19">
        <v>1966.325</v>
      </c>
      <c r="D212" s="19">
        <v>2321.219</v>
      </c>
      <c r="E212" s="19">
        <v>0</v>
      </c>
      <c r="F212" s="19">
        <v>0</v>
      </c>
      <c r="G212" s="19">
        <v>0</v>
      </c>
      <c r="H212" s="19">
        <v>1</v>
      </c>
      <c r="I212" s="17">
        <v>3.302</v>
      </c>
      <c r="J212" s="17">
        <v>18.086</v>
      </c>
      <c r="K212" s="20">
        <v>4</v>
      </c>
      <c r="L212" s="20">
        <v>2</v>
      </c>
      <c r="M212" s="20">
        <v>0</v>
      </c>
      <c r="N212" s="20">
        <v>-1</v>
      </c>
      <c r="O212" s="20">
        <v>0</v>
      </c>
      <c r="P212" s="20">
        <v>-4.868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399901</v>
      </c>
      <c r="B213" s="19" t="s">
        <v>220</v>
      </c>
      <c r="C213" s="19">
        <v>5331.784</v>
      </c>
      <c r="D213" s="19">
        <v>5898.762</v>
      </c>
      <c r="E213" s="19">
        <v>0</v>
      </c>
      <c r="F213" s="19">
        <v>0</v>
      </c>
      <c r="G213" s="19">
        <v>0</v>
      </c>
      <c r="H213" s="19">
        <v>1</v>
      </c>
      <c r="I213" s="17">
        <v>1.594</v>
      </c>
      <c r="J213" s="17">
        <v>11.053</v>
      </c>
      <c r="K213" s="20">
        <v>4</v>
      </c>
      <c r="L213" s="20">
        <v>1</v>
      </c>
      <c r="M213" s="20">
        <v>0</v>
      </c>
      <c r="N213" s="20">
        <v>0</v>
      </c>
      <c r="O213" s="20">
        <v>0</v>
      </c>
      <c r="P213" s="20">
        <v>-3.009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399914</v>
      </c>
      <c r="B214" s="19" t="s">
        <v>316</v>
      </c>
      <c r="C214" s="19">
        <v>5697.524</v>
      </c>
      <c r="D214" s="19">
        <v>6568.069</v>
      </c>
      <c r="E214" s="19">
        <v>0</v>
      </c>
      <c r="F214" s="19">
        <v>0</v>
      </c>
      <c r="G214" s="19">
        <v>0</v>
      </c>
      <c r="H214" s="19">
        <v>1</v>
      </c>
      <c r="I214" s="17">
        <v>3.36</v>
      </c>
      <c r="J214" s="17">
        <v>16.169</v>
      </c>
      <c r="K214" s="20">
        <v>3</v>
      </c>
      <c r="L214" s="20">
        <v>1</v>
      </c>
      <c r="M214" s="20">
        <v>0</v>
      </c>
      <c r="N214" s="20">
        <v>0</v>
      </c>
      <c r="O214" s="20">
        <v>0</v>
      </c>
      <c r="P214" s="20">
        <v>6.123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399934</v>
      </c>
      <c r="B215" s="19" t="s">
        <v>230</v>
      </c>
      <c r="C215" s="19">
        <v>5318.854</v>
      </c>
      <c r="D215" s="19">
        <v>6111.832</v>
      </c>
      <c r="E215" s="19">
        <v>0</v>
      </c>
      <c r="F215" s="19">
        <v>0</v>
      </c>
      <c r="G215" s="19">
        <v>0</v>
      </c>
      <c r="H215" s="19">
        <v>1</v>
      </c>
      <c r="I215" s="17">
        <v>3.415</v>
      </c>
      <c r="J215" s="17">
        <v>15.947</v>
      </c>
      <c r="K215" s="20">
        <v>3</v>
      </c>
      <c r="L215" s="20">
        <v>0</v>
      </c>
      <c r="M215" s="20">
        <v>0</v>
      </c>
      <c r="N215" s="20">
        <v>0</v>
      </c>
      <c r="O215" s="20">
        <v>0</v>
      </c>
      <c r="P215" s="20">
        <v>-19.863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399966</v>
      </c>
      <c r="B216" s="19" t="s">
        <v>317</v>
      </c>
      <c r="C216" s="19">
        <v>5168.72</v>
      </c>
      <c r="D216" s="19">
        <v>6121.01</v>
      </c>
      <c r="E216" s="19">
        <v>0</v>
      </c>
      <c r="F216" s="19">
        <v>0</v>
      </c>
      <c r="G216" s="19">
        <v>0</v>
      </c>
      <c r="H216" s="19">
        <v>1</v>
      </c>
      <c r="I216" s="17">
        <v>1.236</v>
      </c>
      <c r="J216" s="17">
        <v>16.601</v>
      </c>
      <c r="K216" s="20">
        <v>4</v>
      </c>
      <c r="L216" s="20">
        <v>1</v>
      </c>
      <c r="M216" s="20">
        <v>0</v>
      </c>
      <c r="N216" s="20">
        <v>1</v>
      </c>
      <c r="O216" s="20">
        <v>0</v>
      </c>
      <c r="P216" s="20">
        <v>0.666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399975</v>
      </c>
      <c r="B217" s="19" t="s">
        <v>318</v>
      </c>
      <c r="C217" s="19">
        <v>693.348</v>
      </c>
      <c r="D217" s="19">
        <v>822.934</v>
      </c>
      <c r="E217" s="19">
        <v>0</v>
      </c>
      <c r="F217" s="19">
        <v>0</v>
      </c>
      <c r="G217" s="19">
        <v>0</v>
      </c>
      <c r="H217" s="19">
        <v>1</v>
      </c>
      <c r="I217" s="17">
        <v>0.166</v>
      </c>
      <c r="J217" s="17">
        <v>15.887</v>
      </c>
      <c r="K217" s="20">
        <v>4</v>
      </c>
      <c r="L217" s="20">
        <v>1</v>
      </c>
      <c r="M217" s="20">
        <v>0</v>
      </c>
      <c r="N217" s="20">
        <v>0</v>
      </c>
      <c r="O217" s="20">
        <v>0</v>
      </c>
      <c r="P217" s="20">
        <v>-17.644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399986</v>
      </c>
      <c r="B218" s="19" t="s">
        <v>319</v>
      </c>
      <c r="C218" s="19">
        <v>6865.809</v>
      </c>
      <c r="D218" s="19">
        <v>7937.172</v>
      </c>
      <c r="E218" s="19">
        <v>0</v>
      </c>
      <c r="F218" s="19">
        <v>0</v>
      </c>
      <c r="G218" s="19">
        <v>0</v>
      </c>
      <c r="H218" s="19">
        <v>1</v>
      </c>
      <c r="I218" s="17">
        <v>3.85</v>
      </c>
      <c r="J218" s="17">
        <v>16.828</v>
      </c>
      <c r="K218" s="20">
        <v>4</v>
      </c>
      <c r="L218" s="20">
        <v>0</v>
      </c>
      <c r="M218" s="20">
        <v>-1</v>
      </c>
      <c r="N218" s="20">
        <v>0</v>
      </c>
      <c r="O218" s="20">
        <v>0</v>
      </c>
      <c r="P218" s="20">
        <v>2.236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399991</v>
      </c>
      <c r="B219" s="19" t="s">
        <v>320</v>
      </c>
      <c r="C219" s="19">
        <v>1804.955</v>
      </c>
      <c r="D219" s="19">
        <v>2069.608</v>
      </c>
      <c r="E219" s="19">
        <v>0</v>
      </c>
      <c r="F219" s="19">
        <v>0</v>
      </c>
      <c r="G219" s="19">
        <v>0</v>
      </c>
      <c r="H219" s="19">
        <v>1</v>
      </c>
      <c r="I219" s="17">
        <v>2.72</v>
      </c>
      <c r="J219" s="17">
        <v>15.16</v>
      </c>
      <c r="K219" s="20">
        <v>4</v>
      </c>
      <c r="L219" s="20">
        <v>0</v>
      </c>
      <c r="M219" s="20">
        <v>-1</v>
      </c>
      <c r="N219" s="20">
        <v>0</v>
      </c>
      <c r="O219" s="20">
        <v>0</v>
      </c>
      <c r="P219" s="20">
        <v>10.252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399993</v>
      </c>
      <c r="B220" s="19" t="s">
        <v>321</v>
      </c>
      <c r="C220" s="19">
        <v>2147.683</v>
      </c>
      <c r="D220" s="19">
        <v>2604.981</v>
      </c>
      <c r="E220" s="19">
        <v>0</v>
      </c>
      <c r="F220" s="19">
        <v>0</v>
      </c>
      <c r="G220" s="19">
        <v>0</v>
      </c>
      <c r="H220" s="19">
        <v>1</v>
      </c>
      <c r="I220" s="17">
        <v>3.64</v>
      </c>
      <c r="J220" s="17">
        <v>20.556</v>
      </c>
      <c r="K220" s="20">
        <v>3</v>
      </c>
      <c r="L220" s="20">
        <v>2</v>
      </c>
      <c r="M220" s="20">
        <v>0</v>
      </c>
      <c r="N220" s="20">
        <v>0</v>
      </c>
      <c r="O220" s="20">
        <v>0</v>
      </c>
      <c r="P220" s="20">
        <v>-0.493</v>
      </c>
      <c r="Q220" s="20">
        <v>0</v>
      </c>
      <c r="R220" s="20">
        <v>1</v>
      </c>
      <c r="S220" s="21"/>
      <c r="T220" s="21"/>
      <c r="U220" s="21"/>
      <c r="V220" s="21"/>
      <c r="W220" s="21"/>
    </row>
    <row r="221" ht="16.5" spans="1:23">
      <c r="A221" s="19">
        <v>980035</v>
      </c>
      <c r="B221" s="19" t="s">
        <v>322</v>
      </c>
      <c r="C221" s="19">
        <v>1488.055</v>
      </c>
      <c r="D221" s="19">
        <v>1713.717</v>
      </c>
      <c r="E221" s="19">
        <v>0</v>
      </c>
      <c r="F221" s="19">
        <v>0</v>
      </c>
      <c r="G221" s="19">
        <v>0</v>
      </c>
      <c r="H221" s="19">
        <v>1</v>
      </c>
      <c r="I221" s="17">
        <v>0.703</v>
      </c>
      <c r="J221" s="17">
        <v>13.778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-0.053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980068</v>
      </c>
      <c r="B222" s="19" t="s">
        <v>323</v>
      </c>
      <c r="C222" s="19">
        <v>2560.063</v>
      </c>
      <c r="D222" s="19">
        <v>3144.075</v>
      </c>
      <c r="E222" s="19">
        <v>0</v>
      </c>
      <c r="F222" s="19">
        <v>0</v>
      </c>
      <c r="G222" s="19">
        <v>0</v>
      </c>
      <c r="H222" s="19">
        <v>1</v>
      </c>
      <c r="I222" s="17">
        <v>0.873</v>
      </c>
      <c r="J222" s="17">
        <v>19.286</v>
      </c>
      <c r="K222" s="20">
        <v>4</v>
      </c>
      <c r="L222" s="20">
        <v>1</v>
      </c>
      <c r="M222" s="20">
        <v>0</v>
      </c>
      <c r="N222" s="20">
        <v>0</v>
      </c>
      <c r="O222" s="20">
        <v>0</v>
      </c>
      <c r="P222" s="20">
        <v>-9.678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988006</v>
      </c>
      <c r="B223" s="19" t="s">
        <v>324</v>
      </c>
      <c r="C223" s="19">
        <v>1661.151</v>
      </c>
      <c r="D223" s="19">
        <v>2102.596</v>
      </c>
      <c r="E223" s="19">
        <v>0</v>
      </c>
      <c r="F223" s="19">
        <v>0</v>
      </c>
      <c r="G223" s="19">
        <v>0</v>
      </c>
      <c r="H223" s="19">
        <v>1</v>
      </c>
      <c r="I223" s="17">
        <v>1.928</v>
      </c>
      <c r="J223" s="17">
        <v>22.519</v>
      </c>
      <c r="K223" s="20">
        <v>4</v>
      </c>
      <c r="L223" s="20">
        <v>1</v>
      </c>
      <c r="M223" s="20">
        <v>0</v>
      </c>
      <c r="N223" s="20">
        <v>1</v>
      </c>
      <c r="O223" s="20">
        <v>0</v>
      </c>
      <c r="P223" s="20">
        <v>-10.749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988106</v>
      </c>
      <c r="B224" s="19" t="s">
        <v>325</v>
      </c>
      <c r="C224" s="19">
        <v>1820.054</v>
      </c>
      <c r="D224" s="19">
        <v>2309.376</v>
      </c>
      <c r="E224" s="19">
        <v>0</v>
      </c>
      <c r="F224" s="19">
        <v>0</v>
      </c>
      <c r="G224" s="19">
        <v>0</v>
      </c>
      <c r="H224" s="19">
        <v>1</v>
      </c>
      <c r="I224" s="17">
        <v>2.615</v>
      </c>
      <c r="J224" s="17">
        <v>23.25</v>
      </c>
      <c r="K224" s="20">
        <v>4</v>
      </c>
      <c r="L224" s="20">
        <v>1</v>
      </c>
      <c r="M224" s="20">
        <v>-1</v>
      </c>
      <c r="N224" s="20">
        <v>1</v>
      </c>
      <c r="O224" s="20">
        <v>0</v>
      </c>
      <c r="P224" s="20">
        <v>-0.003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988107</v>
      </c>
      <c r="B225" s="19" t="s">
        <v>326</v>
      </c>
      <c r="C225" s="19">
        <v>1824.935</v>
      </c>
      <c r="D225" s="19">
        <v>2306.926</v>
      </c>
      <c r="E225" s="19">
        <v>0</v>
      </c>
      <c r="F225" s="19">
        <v>0</v>
      </c>
      <c r="G225" s="19">
        <v>0</v>
      </c>
      <c r="H225" s="19">
        <v>1</v>
      </c>
      <c r="I225" s="17">
        <v>1.93</v>
      </c>
      <c r="J225" s="17">
        <v>22.42</v>
      </c>
      <c r="K225" s="20">
        <v>4</v>
      </c>
      <c r="L225" s="20">
        <v>1</v>
      </c>
      <c r="M225" s="20">
        <v>0</v>
      </c>
      <c r="N225" s="20">
        <v>0</v>
      </c>
      <c r="O225" s="20">
        <v>0</v>
      </c>
      <c r="P225" s="20">
        <v>-7.809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22">
        <v>36</v>
      </c>
      <c r="B226" s="22" t="s">
        <v>327</v>
      </c>
      <c r="C226" s="22">
        <v>10967.515</v>
      </c>
      <c r="D226" s="22">
        <v>12140.645</v>
      </c>
      <c r="E226" s="22">
        <v>0</v>
      </c>
      <c r="F226" s="22">
        <v>0</v>
      </c>
      <c r="G226" s="22">
        <v>1</v>
      </c>
      <c r="H226" s="17">
        <v>0</v>
      </c>
      <c r="I226" s="17">
        <v>0</v>
      </c>
      <c r="J226" s="17">
        <v>0</v>
      </c>
      <c r="K226" s="20">
        <v>4</v>
      </c>
      <c r="L226" s="20">
        <v>1</v>
      </c>
      <c r="M226" s="20">
        <v>0</v>
      </c>
      <c r="N226" s="20">
        <v>0</v>
      </c>
      <c r="O226" s="20">
        <v>0</v>
      </c>
      <c r="P226" s="20">
        <v>-2.925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22">
        <v>74</v>
      </c>
      <c r="B227" s="22" t="s">
        <v>328</v>
      </c>
      <c r="C227" s="22">
        <v>6795.154</v>
      </c>
      <c r="D227" s="22">
        <v>7559.003</v>
      </c>
      <c r="E227" s="22">
        <v>0</v>
      </c>
      <c r="F227" s="22">
        <v>0</v>
      </c>
      <c r="G227" s="22">
        <v>1</v>
      </c>
      <c r="H227" s="17">
        <v>0</v>
      </c>
      <c r="I227" s="17">
        <v>0</v>
      </c>
      <c r="J227" s="17">
        <v>0</v>
      </c>
      <c r="K227" s="20">
        <v>4</v>
      </c>
      <c r="L227" s="20">
        <v>1</v>
      </c>
      <c r="M227" s="20">
        <v>0</v>
      </c>
      <c r="N227" s="20">
        <v>0</v>
      </c>
      <c r="O227" s="20">
        <v>0</v>
      </c>
      <c r="P227" s="20">
        <v>-2.272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22">
        <v>807</v>
      </c>
      <c r="B228" s="22" t="s">
        <v>329</v>
      </c>
      <c r="C228" s="22">
        <v>18929.949</v>
      </c>
      <c r="D228" s="22">
        <v>21269.223</v>
      </c>
      <c r="E228" s="22">
        <v>0</v>
      </c>
      <c r="F228" s="22">
        <v>0</v>
      </c>
      <c r="G228" s="22">
        <v>1</v>
      </c>
      <c r="H228" s="17">
        <v>0</v>
      </c>
      <c r="I228" s="17">
        <v>0</v>
      </c>
      <c r="J228" s="17">
        <v>0</v>
      </c>
      <c r="K228" s="20">
        <v>4</v>
      </c>
      <c r="L228" s="20">
        <v>1</v>
      </c>
      <c r="M228" s="20">
        <v>0</v>
      </c>
      <c r="N228" s="20">
        <v>0</v>
      </c>
      <c r="O228" s="20">
        <v>0</v>
      </c>
      <c r="P228" s="20">
        <v>-1.4</v>
      </c>
      <c r="Q228" s="20">
        <v>0</v>
      </c>
      <c r="R228" s="20">
        <v>1</v>
      </c>
      <c r="S228" s="21"/>
      <c r="T228" s="21"/>
      <c r="U228" s="21"/>
      <c r="V228" s="21"/>
      <c r="W228" s="21"/>
    </row>
    <row r="229" ht="16.5" spans="1:23">
      <c r="A229" s="22">
        <v>399987</v>
      </c>
      <c r="B229" s="22" t="s">
        <v>330</v>
      </c>
      <c r="C229" s="22">
        <v>5332.494</v>
      </c>
      <c r="D229" s="22">
        <v>6198.587</v>
      </c>
      <c r="E229" s="22">
        <v>0</v>
      </c>
      <c r="F229" s="22">
        <v>0</v>
      </c>
      <c r="G229" s="22">
        <v>1</v>
      </c>
      <c r="H229" s="17">
        <v>0</v>
      </c>
      <c r="I229" s="17">
        <v>0</v>
      </c>
      <c r="J229" s="17">
        <v>0</v>
      </c>
      <c r="K229" s="20">
        <v>4</v>
      </c>
      <c r="L229" s="20">
        <v>2</v>
      </c>
      <c r="M229" s="20">
        <v>0</v>
      </c>
      <c r="N229" s="20">
        <v>0</v>
      </c>
      <c r="O229" s="20">
        <v>0</v>
      </c>
      <c r="P229" s="20">
        <v>-4.574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22">
        <v>399997</v>
      </c>
      <c r="B230" s="22" t="s">
        <v>331</v>
      </c>
      <c r="C230" s="22">
        <v>9277.86</v>
      </c>
      <c r="D230" s="22">
        <v>11045.83</v>
      </c>
      <c r="E230" s="22">
        <v>0</v>
      </c>
      <c r="F230" s="22">
        <v>0</v>
      </c>
      <c r="G230" s="22">
        <v>1</v>
      </c>
      <c r="H230" s="17">
        <v>0</v>
      </c>
      <c r="I230" s="17">
        <v>0</v>
      </c>
      <c r="J230" s="17">
        <v>0</v>
      </c>
      <c r="K230" s="20">
        <v>4</v>
      </c>
      <c r="L230" s="20">
        <v>1</v>
      </c>
      <c r="M230" s="20">
        <v>0</v>
      </c>
      <c r="N230" s="20">
        <v>0</v>
      </c>
      <c r="O230" s="20">
        <v>0</v>
      </c>
      <c r="P230" s="20">
        <v>-3.723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1"/>
      <c r="T231" s="21"/>
      <c r="U231" s="21"/>
      <c r="V231" s="21"/>
      <c r="W231" s="21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1"/>
      <c r="T232" s="21"/>
      <c r="U232" s="21"/>
      <c r="V232" s="21"/>
      <c r="W232" s="21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1"/>
      <c r="T233" s="21"/>
      <c r="U233" s="21"/>
      <c r="V233" s="21"/>
      <c r="W233" s="21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1"/>
      <c r="T234" s="21"/>
      <c r="U234" s="21"/>
      <c r="V234" s="21"/>
      <c r="W234" s="21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1"/>
      <c r="T235" s="21"/>
      <c r="U235" s="21"/>
      <c r="V235" s="21"/>
      <c r="W235" s="21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1"/>
      <c r="T236" s="21"/>
      <c r="U236" s="21"/>
      <c r="V236" s="21"/>
      <c r="W236" s="21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1"/>
      <c r="T237" s="21"/>
      <c r="U237" s="21"/>
      <c r="V237" s="21"/>
      <c r="W237" s="21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1"/>
      <c r="T238" s="21"/>
      <c r="U238" s="21"/>
      <c r="V238" s="21"/>
      <c r="W238" s="21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1"/>
      <c r="T239" s="21"/>
      <c r="U239" s="21"/>
      <c r="V239" s="21"/>
      <c r="W239" s="21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1"/>
      <c r="T240" s="21"/>
      <c r="U240" s="21"/>
      <c r="V240" s="21"/>
      <c r="W240" s="21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1"/>
      <c r="T241" s="21"/>
      <c r="U241" s="21"/>
      <c r="V241" s="21"/>
      <c r="W241" s="21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1"/>
      <c r="T242" s="21"/>
      <c r="U242" s="21"/>
      <c r="V242" s="21"/>
      <c r="W242" s="21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1"/>
      <c r="T243" s="21"/>
      <c r="U243" s="21"/>
      <c r="V243" s="21"/>
      <c r="W243" s="21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7"/>
      <c r="L244" s="27"/>
      <c r="M244" s="27"/>
      <c r="N244" s="27"/>
      <c r="O244" s="27"/>
      <c r="P244" s="27"/>
      <c r="Q244" s="27"/>
      <c r="R244" s="27"/>
      <c r="S244" s="21"/>
      <c r="T244" s="21"/>
      <c r="U244" s="21"/>
      <c r="V244" s="21"/>
      <c r="W244" s="21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7"/>
      <c r="L245" s="27"/>
      <c r="M245" s="27"/>
      <c r="N245" s="27"/>
      <c r="O245" s="27"/>
      <c r="P245" s="27"/>
      <c r="Q245" s="27"/>
      <c r="R245" s="27"/>
      <c r="S245" s="21"/>
      <c r="T245" s="21"/>
      <c r="U245" s="21"/>
      <c r="V245" s="21"/>
      <c r="W245" s="21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7"/>
      <c r="L246" s="27"/>
      <c r="M246" s="27"/>
      <c r="N246" s="27"/>
      <c r="O246" s="27"/>
      <c r="P246" s="27"/>
      <c r="Q246" s="27"/>
      <c r="R246" s="27"/>
      <c r="S246" s="21"/>
      <c r="T246" s="21"/>
      <c r="U246" s="21"/>
      <c r="V246" s="21"/>
      <c r="W246" s="21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7"/>
      <c r="L247" s="27"/>
      <c r="M247" s="27"/>
      <c r="N247" s="27"/>
      <c r="O247" s="27"/>
      <c r="P247" s="27"/>
      <c r="Q247" s="27"/>
      <c r="R247" s="27"/>
      <c r="S247" s="21"/>
      <c r="T247" s="21"/>
      <c r="U247" s="21"/>
      <c r="V247" s="21"/>
      <c r="W247" s="21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7"/>
      <c r="L248" s="27"/>
      <c r="M248" s="27"/>
      <c r="N248" s="27"/>
      <c r="O248" s="27"/>
      <c r="P248" s="27"/>
      <c r="Q248" s="27"/>
      <c r="R248" s="27"/>
      <c r="S248" s="21"/>
      <c r="T248" s="21"/>
      <c r="U248" s="21"/>
      <c r="V248" s="21"/>
      <c r="W248" s="21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7"/>
      <c r="L249" s="27"/>
      <c r="M249" s="27"/>
      <c r="N249" s="27"/>
      <c r="O249" s="27"/>
      <c r="P249" s="27"/>
      <c r="Q249" s="27"/>
      <c r="R249" s="27"/>
      <c r="S249" s="21"/>
      <c r="T249" s="21"/>
      <c r="U249" s="21"/>
      <c r="V249" s="21"/>
      <c r="W249" s="21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7"/>
      <c r="L250" s="27"/>
      <c r="M250" s="27"/>
      <c r="N250" s="27"/>
      <c r="O250" s="27"/>
      <c r="P250" s="27"/>
      <c r="Q250" s="27"/>
      <c r="R250" s="27"/>
      <c r="S250" s="21"/>
      <c r="T250" s="21"/>
      <c r="U250" s="21"/>
      <c r="V250" s="21"/>
      <c r="W250" s="21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7"/>
      <c r="L251" s="27"/>
      <c r="M251" s="27"/>
      <c r="N251" s="27"/>
      <c r="O251" s="27"/>
      <c r="P251" s="27"/>
      <c r="Q251" s="27"/>
      <c r="R251" s="27"/>
      <c r="S251" s="21"/>
      <c r="T251" s="21"/>
      <c r="U251" s="21"/>
      <c r="V251" s="21"/>
      <c r="W251" s="21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7"/>
      <c r="L252" s="27"/>
      <c r="M252" s="27"/>
      <c r="N252" s="27"/>
      <c r="O252" s="27"/>
      <c r="P252" s="27"/>
      <c r="Q252" s="27"/>
      <c r="R252" s="27"/>
      <c r="S252" s="21"/>
      <c r="T252" s="21"/>
      <c r="U252" s="21"/>
      <c r="V252" s="21"/>
      <c r="W252" s="21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7"/>
      <c r="L253" s="27"/>
      <c r="M253" s="27"/>
      <c r="N253" s="27"/>
      <c r="O253" s="27"/>
      <c r="P253" s="27"/>
      <c r="Q253" s="27"/>
      <c r="R253" s="27"/>
      <c r="S253" s="21"/>
      <c r="T253" s="21"/>
      <c r="U253" s="21"/>
      <c r="V253" s="21"/>
      <c r="W253" s="21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7"/>
      <c r="L254" s="27"/>
      <c r="M254" s="27"/>
      <c r="N254" s="27"/>
      <c r="O254" s="27"/>
      <c r="P254" s="27"/>
      <c r="Q254" s="27"/>
      <c r="R254" s="27"/>
      <c r="S254" s="21"/>
      <c r="T254" s="21"/>
      <c r="U254" s="21"/>
      <c r="V254" s="21"/>
      <c r="W254" s="21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7"/>
      <c r="L255" s="27"/>
      <c r="M255" s="27"/>
      <c r="N255" s="27"/>
      <c r="O255" s="27"/>
      <c r="P255" s="27"/>
      <c r="Q255" s="27"/>
      <c r="R255" s="27"/>
      <c r="S255" s="21"/>
      <c r="T255" s="21"/>
      <c r="U255" s="21"/>
      <c r="V255" s="21"/>
      <c r="W255" s="21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7"/>
      <c r="L256" s="27"/>
      <c r="M256" s="27"/>
      <c r="N256" s="27"/>
      <c r="O256" s="27"/>
      <c r="P256" s="27"/>
      <c r="Q256" s="27"/>
      <c r="R256" s="27"/>
      <c r="S256" s="21"/>
      <c r="T256" s="21"/>
      <c r="U256" s="21"/>
      <c r="V256" s="21"/>
      <c r="W256" s="21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7"/>
      <c r="L257" s="27"/>
      <c r="M257" s="27"/>
      <c r="N257" s="27"/>
      <c r="O257" s="27"/>
      <c r="P257" s="27"/>
      <c r="Q257" s="27"/>
      <c r="R257" s="27"/>
      <c r="S257" s="21"/>
      <c r="T257" s="21"/>
      <c r="U257" s="21"/>
      <c r="V257" s="21"/>
      <c r="W257" s="21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7"/>
      <c r="L258" s="27"/>
      <c r="M258" s="27"/>
      <c r="N258" s="27"/>
      <c r="O258" s="27"/>
      <c r="P258" s="27"/>
      <c r="Q258" s="27"/>
      <c r="R258" s="27"/>
      <c r="S258" s="21"/>
      <c r="T258" s="21"/>
      <c r="U258" s="21"/>
      <c r="V258" s="21"/>
      <c r="W258" s="21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7"/>
      <c r="L259" s="27"/>
      <c r="M259" s="27"/>
      <c r="N259" s="27"/>
      <c r="O259" s="27"/>
      <c r="P259" s="27"/>
      <c r="Q259" s="27"/>
      <c r="R259" s="27"/>
      <c r="S259" s="21"/>
      <c r="T259" s="21"/>
      <c r="U259" s="21"/>
      <c r="V259" s="21"/>
      <c r="W259" s="21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7"/>
      <c r="L260" s="27"/>
      <c r="M260" s="27"/>
      <c r="N260" s="27"/>
      <c r="O260" s="27"/>
      <c r="P260" s="27"/>
      <c r="Q260" s="27"/>
      <c r="R260" s="27"/>
      <c r="S260" s="21"/>
      <c r="T260" s="21"/>
      <c r="U260" s="21"/>
      <c r="V260" s="21"/>
      <c r="W260" s="21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7"/>
      <c r="L261" s="27"/>
      <c r="M261" s="27"/>
      <c r="N261" s="27"/>
      <c r="O261" s="27"/>
      <c r="P261" s="27"/>
      <c r="Q261" s="27"/>
      <c r="R261" s="27"/>
      <c r="S261" s="21"/>
      <c r="T261" s="21"/>
      <c r="U261" s="21"/>
      <c r="V261" s="21"/>
      <c r="W261" s="21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7"/>
      <c r="L262" s="27"/>
      <c r="M262" s="27"/>
      <c r="N262" s="27"/>
      <c r="O262" s="27"/>
      <c r="P262" s="27"/>
      <c r="Q262" s="27"/>
      <c r="R262" s="27"/>
      <c r="S262" s="21"/>
      <c r="T262" s="21"/>
      <c r="U262" s="21"/>
      <c r="V262" s="21"/>
      <c r="W262" s="21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7"/>
      <c r="L263" s="27"/>
      <c r="M263" s="27"/>
      <c r="N263" s="27"/>
      <c r="O263" s="27"/>
      <c r="P263" s="27"/>
      <c r="Q263" s="27"/>
      <c r="R263" s="27"/>
      <c r="S263" s="21"/>
      <c r="T263" s="21"/>
      <c r="U263" s="21"/>
      <c r="V263" s="21"/>
      <c r="W263" s="21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7"/>
      <c r="L264" s="27"/>
      <c r="M264" s="27"/>
      <c r="N264" s="27"/>
      <c r="O264" s="27"/>
      <c r="P264" s="27"/>
      <c r="Q264" s="27"/>
      <c r="R264" s="27"/>
      <c r="S264" s="21"/>
      <c r="T264" s="21"/>
      <c r="U264" s="21"/>
      <c r="V264" s="21"/>
      <c r="W264" s="21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7"/>
      <c r="L265" s="27"/>
      <c r="M265" s="27"/>
      <c r="N265" s="27"/>
      <c r="O265" s="27"/>
      <c r="P265" s="27"/>
      <c r="Q265" s="27"/>
      <c r="R265" s="27"/>
      <c r="S265" s="21"/>
      <c r="T265" s="21"/>
      <c r="U265" s="21"/>
      <c r="V265" s="21"/>
      <c r="W265" s="21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7"/>
      <c r="L266" s="27"/>
      <c r="M266" s="27"/>
      <c r="N266" s="27"/>
      <c r="O266" s="27"/>
      <c r="P266" s="27"/>
      <c r="Q266" s="27"/>
      <c r="R266" s="27"/>
      <c r="S266" s="21"/>
      <c r="T266" s="21"/>
      <c r="U266" s="21"/>
      <c r="V266" s="21"/>
      <c r="W266" s="21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7"/>
      <c r="L267" s="27"/>
      <c r="M267" s="27"/>
      <c r="N267" s="27"/>
      <c r="O267" s="27"/>
      <c r="P267" s="27"/>
      <c r="Q267" s="27"/>
      <c r="R267" s="27"/>
      <c r="S267" s="21"/>
      <c r="T267" s="21"/>
      <c r="U267" s="21"/>
      <c r="V267" s="21"/>
      <c r="W267" s="21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7"/>
      <c r="L268" s="27"/>
      <c r="M268" s="27"/>
      <c r="N268" s="27"/>
      <c r="O268" s="27"/>
      <c r="P268" s="27"/>
      <c r="Q268" s="27"/>
      <c r="R268" s="27"/>
      <c r="S268" s="21"/>
      <c r="T268" s="21"/>
      <c r="U268" s="21"/>
      <c r="V268" s="21"/>
      <c r="W268" s="21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7"/>
      <c r="L269" s="27"/>
      <c r="M269" s="27"/>
      <c r="N269" s="27"/>
      <c r="O269" s="27"/>
      <c r="P269" s="27"/>
      <c r="Q269" s="27"/>
      <c r="R269" s="27"/>
      <c r="S269" s="21"/>
      <c r="T269" s="21"/>
      <c r="U269" s="21"/>
      <c r="V269" s="21"/>
      <c r="W269" s="21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7"/>
      <c r="L270" s="27"/>
      <c r="M270" s="27"/>
      <c r="N270" s="27"/>
      <c r="O270" s="27"/>
      <c r="P270" s="27"/>
      <c r="Q270" s="27"/>
      <c r="R270" s="27"/>
      <c r="S270" s="21"/>
      <c r="T270" s="21"/>
      <c r="U270" s="21"/>
      <c r="V270" s="21"/>
      <c r="W270" s="21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7"/>
      <c r="L271" s="27"/>
      <c r="M271" s="27"/>
      <c r="N271" s="27"/>
      <c r="O271" s="27"/>
      <c r="P271" s="27"/>
      <c r="Q271" s="27"/>
      <c r="R271" s="27"/>
      <c r="S271" s="21"/>
      <c r="T271" s="21"/>
      <c r="U271" s="21"/>
      <c r="V271" s="21"/>
      <c r="W271" s="21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7"/>
      <c r="L272" s="27"/>
      <c r="M272" s="27"/>
      <c r="N272" s="27"/>
      <c r="O272" s="27"/>
      <c r="P272" s="27"/>
      <c r="Q272" s="27"/>
      <c r="R272" s="27"/>
      <c r="S272" s="21"/>
      <c r="T272" s="21"/>
      <c r="U272" s="21"/>
      <c r="V272" s="21"/>
      <c r="W272" s="21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7"/>
      <c r="L273" s="27"/>
      <c r="M273" s="27"/>
      <c r="N273" s="27"/>
      <c r="O273" s="27"/>
      <c r="P273" s="27"/>
      <c r="Q273" s="27"/>
      <c r="R273" s="27"/>
      <c r="S273" s="21"/>
      <c r="T273" s="21"/>
      <c r="U273" s="21"/>
      <c r="V273" s="21"/>
      <c r="W273" s="21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7"/>
      <c r="L274" s="27"/>
      <c r="M274" s="27"/>
      <c r="N274" s="27"/>
      <c r="O274" s="27"/>
      <c r="P274" s="27"/>
      <c r="Q274" s="27"/>
      <c r="R274" s="27"/>
      <c r="S274" s="21"/>
      <c r="T274" s="21"/>
      <c r="U274" s="21"/>
      <c r="V274" s="21"/>
      <c r="W274" s="21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7"/>
      <c r="L275" s="27"/>
      <c r="M275" s="27"/>
      <c r="N275" s="27"/>
      <c r="O275" s="27"/>
      <c r="P275" s="27"/>
      <c r="Q275" s="27"/>
      <c r="R275" s="27"/>
      <c r="S275" s="21"/>
      <c r="T275" s="21"/>
      <c r="U275" s="21"/>
      <c r="V275" s="21"/>
      <c r="W275" s="21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7"/>
      <c r="L276" s="27"/>
      <c r="M276" s="27"/>
      <c r="N276" s="27"/>
      <c r="O276" s="27"/>
      <c r="P276" s="27"/>
      <c r="Q276" s="27"/>
      <c r="R276" s="27"/>
      <c r="S276" s="21"/>
      <c r="T276" s="21"/>
      <c r="U276" s="21"/>
      <c r="V276" s="21"/>
      <c r="W276" s="21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7"/>
      <c r="L277" s="27"/>
      <c r="M277" s="27"/>
      <c r="N277" s="27"/>
      <c r="O277" s="27"/>
      <c r="P277" s="27"/>
      <c r="Q277" s="27"/>
      <c r="R277" s="27"/>
      <c r="S277" s="21"/>
      <c r="T277" s="21"/>
      <c r="U277" s="21"/>
      <c r="V277" s="21"/>
      <c r="W277" s="21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7"/>
      <c r="L278" s="27"/>
      <c r="M278" s="27"/>
      <c r="N278" s="27"/>
      <c r="O278" s="27"/>
      <c r="P278" s="27"/>
      <c r="Q278" s="27"/>
      <c r="R278" s="27"/>
      <c r="S278" s="21"/>
      <c r="T278" s="21"/>
      <c r="U278" s="21"/>
      <c r="V278" s="21"/>
      <c r="W278" s="21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7"/>
      <c r="L279" s="27"/>
      <c r="M279" s="27"/>
      <c r="N279" s="27"/>
      <c r="O279" s="27"/>
      <c r="P279" s="27"/>
      <c r="Q279" s="27"/>
      <c r="R279" s="27"/>
      <c r="S279" s="21"/>
      <c r="T279" s="21"/>
      <c r="U279" s="21"/>
      <c r="V279" s="21"/>
      <c r="W279" s="21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7"/>
      <c r="L280" s="27"/>
      <c r="M280" s="27"/>
      <c r="N280" s="27"/>
      <c r="O280" s="27"/>
      <c r="P280" s="27"/>
      <c r="Q280" s="27"/>
      <c r="R280" s="27"/>
      <c r="S280" s="21"/>
      <c r="T280" s="21"/>
      <c r="U280" s="21"/>
      <c r="V280" s="21"/>
      <c r="W280" s="21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7"/>
      <c r="L281" s="27"/>
      <c r="M281" s="27"/>
      <c r="N281" s="27"/>
      <c r="O281" s="27"/>
      <c r="P281" s="27"/>
      <c r="Q281" s="27"/>
      <c r="R281" s="27"/>
      <c r="S281" s="21"/>
      <c r="T281" s="21"/>
      <c r="U281" s="21"/>
      <c r="V281" s="21"/>
      <c r="W281" s="21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7"/>
      <c r="L282" s="27"/>
      <c r="M282" s="27"/>
      <c r="N282" s="27"/>
      <c r="O282" s="27"/>
      <c r="P282" s="27"/>
      <c r="Q282" s="27"/>
      <c r="R282" s="27"/>
      <c r="S282" s="21"/>
      <c r="T282" s="21"/>
      <c r="U282" s="21"/>
      <c r="V282" s="21"/>
      <c r="W282" s="21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7"/>
      <c r="L283" s="27"/>
      <c r="M283" s="27"/>
      <c r="N283" s="27"/>
      <c r="O283" s="27"/>
      <c r="P283" s="27"/>
      <c r="Q283" s="27"/>
      <c r="R283" s="27"/>
      <c r="S283" s="21"/>
      <c r="T283" s="21"/>
      <c r="U283" s="21"/>
      <c r="V283" s="21"/>
      <c r="W283" s="21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7"/>
      <c r="L284" s="27"/>
      <c r="M284" s="27"/>
      <c r="N284" s="27"/>
      <c r="O284" s="27"/>
      <c r="P284" s="27"/>
      <c r="Q284" s="27"/>
      <c r="R284" s="27"/>
      <c r="S284" s="21"/>
      <c r="T284" s="21"/>
      <c r="U284" s="21"/>
      <c r="V284" s="21"/>
      <c r="W284" s="21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7"/>
      <c r="L285" s="27"/>
      <c r="M285" s="27"/>
      <c r="N285" s="27"/>
      <c r="O285" s="27"/>
      <c r="P285" s="27"/>
      <c r="Q285" s="27"/>
      <c r="R285" s="27"/>
      <c r="S285" s="21"/>
      <c r="T285" s="21"/>
      <c r="U285" s="21"/>
      <c r="V285" s="21"/>
      <c r="W285" s="21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7"/>
      <c r="L286" s="27"/>
      <c r="M286" s="27"/>
      <c r="N286" s="27"/>
      <c r="O286" s="27"/>
      <c r="P286" s="27"/>
      <c r="Q286" s="27"/>
      <c r="R286" s="27"/>
      <c r="S286" s="21"/>
      <c r="T286" s="21"/>
      <c r="U286" s="21"/>
      <c r="V286" s="21"/>
      <c r="W286" s="21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7"/>
      <c r="L287" s="27"/>
      <c r="M287" s="27"/>
      <c r="N287" s="27"/>
      <c r="O287" s="27"/>
      <c r="P287" s="27"/>
      <c r="Q287" s="27"/>
      <c r="R287" s="27"/>
      <c r="S287" s="21"/>
      <c r="T287" s="21"/>
      <c r="U287" s="21"/>
      <c r="V287" s="21"/>
      <c r="W287" s="21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7"/>
      <c r="L288" s="27"/>
      <c r="M288" s="27"/>
      <c r="N288" s="27"/>
      <c r="O288" s="27"/>
      <c r="P288" s="27"/>
      <c r="Q288" s="27"/>
      <c r="R288" s="27"/>
      <c r="S288" s="21"/>
      <c r="T288" s="21"/>
      <c r="U288" s="21"/>
      <c r="V288" s="21"/>
      <c r="W288" s="21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7"/>
      <c r="L289" s="27"/>
      <c r="M289" s="27"/>
      <c r="N289" s="27"/>
      <c r="O289" s="27"/>
      <c r="P289" s="27"/>
      <c r="Q289" s="27"/>
      <c r="R289" s="27"/>
      <c r="S289" s="21"/>
      <c r="T289" s="21"/>
      <c r="U289" s="21"/>
      <c r="V289" s="21"/>
      <c r="W289" s="21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7"/>
      <c r="L290" s="27"/>
      <c r="M290" s="27"/>
      <c r="N290" s="27"/>
      <c r="O290" s="27"/>
      <c r="P290" s="27"/>
      <c r="Q290" s="27"/>
      <c r="R290" s="27"/>
      <c r="S290" s="21"/>
      <c r="T290" s="21"/>
      <c r="U290" s="21"/>
      <c r="V290" s="21"/>
      <c r="W290" s="21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7"/>
      <c r="L291" s="27"/>
      <c r="M291" s="27"/>
      <c r="N291" s="27"/>
      <c r="O291" s="27"/>
      <c r="P291" s="27"/>
      <c r="Q291" s="27"/>
      <c r="R291" s="27"/>
      <c r="S291" s="21"/>
      <c r="T291" s="21"/>
      <c r="U291" s="21"/>
      <c r="V291" s="21"/>
      <c r="W291" s="21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7"/>
      <c r="L292" s="27"/>
      <c r="M292" s="27"/>
      <c r="N292" s="27"/>
      <c r="O292" s="27"/>
      <c r="P292" s="27"/>
      <c r="Q292" s="27"/>
      <c r="R292" s="27"/>
      <c r="S292" s="21"/>
      <c r="T292" s="21"/>
      <c r="U292" s="21"/>
      <c r="V292" s="21"/>
      <c r="W292" s="21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7"/>
      <c r="L293" s="27"/>
      <c r="M293" s="27"/>
      <c r="N293" s="27"/>
      <c r="O293" s="27"/>
      <c r="P293" s="27"/>
      <c r="Q293" s="27"/>
      <c r="R293" s="27"/>
      <c r="S293" s="21"/>
      <c r="T293" s="21"/>
      <c r="U293" s="21"/>
      <c r="V293" s="21"/>
      <c r="W293" s="21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7"/>
      <c r="L294" s="27"/>
      <c r="M294" s="27"/>
      <c r="N294" s="27"/>
      <c r="O294" s="27"/>
      <c r="P294" s="27"/>
      <c r="Q294" s="27"/>
      <c r="R294" s="27"/>
      <c r="S294" s="21"/>
      <c r="T294" s="21"/>
      <c r="U294" s="21"/>
      <c r="V294" s="21"/>
      <c r="W294" s="21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7"/>
      <c r="L295" s="27"/>
      <c r="M295" s="27"/>
      <c r="N295" s="27"/>
      <c r="O295" s="27"/>
      <c r="P295" s="27"/>
      <c r="Q295" s="27"/>
      <c r="R295" s="27"/>
      <c r="S295" s="21"/>
      <c r="T295" s="21"/>
      <c r="U295" s="21"/>
      <c r="V295" s="21"/>
      <c r="W295" s="21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7"/>
      <c r="L296" s="27"/>
      <c r="M296" s="27"/>
      <c r="N296" s="27"/>
      <c r="O296" s="27"/>
      <c r="P296" s="27"/>
      <c r="Q296" s="27"/>
      <c r="R296" s="27"/>
      <c r="S296" s="21"/>
      <c r="T296" s="21"/>
      <c r="U296" s="21"/>
      <c r="V296" s="21"/>
      <c r="W296" s="21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7"/>
      <c r="L297" s="27"/>
      <c r="M297" s="27"/>
      <c r="N297" s="27"/>
      <c r="O297" s="27"/>
      <c r="P297" s="27"/>
      <c r="Q297" s="27"/>
      <c r="R297" s="27"/>
      <c r="S297" s="21"/>
      <c r="T297" s="21"/>
      <c r="U297" s="21"/>
      <c r="V297" s="21"/>
      <c r="W297" s="21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7"/>
      <c r="L298" s="27"/>
      <c r="M298" s="27"/>
      <c r="N298" s="27"/>
      <c r="O298" s="27"/>
      <c r="P298" s="27"/>
      <c r="Q298" s="27"/>
      <c r="R298" s="27"/>
      <c r="S298" s="21"/>
      <c r="T298" s="21"/>
      <c r="U298" s="21"/>
      <c r="V298" s="21"/>
      <c r="W298" s="21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7"/>
      <c r="L299" s="27"/>
      <c r="M299" s="27"/>
      <c r="N299" s="27"/>
      <c r="O299" s="27"/>
      <c r="P299" s="27"/>
      <c r="Q299" s="27"/>
      <c r="R299" s="27"/>
      <c r="S299" s="21"/>
      <c r="T299" s="21"/>
      <c r="U299" s="21"/>
      <c r="V299" s="21"/>
      <c r="W299" s="21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7"/>
      <c r="L300" s="27"/>
      <c r="M300" s="27"/>
      <c r="N300" s="27"/>
      <c r="O300" s="27"/>
      <c r="P300" s="27"/>
      <c r="Q300" s="27"/>
      <c r="R300" s="27"/>
      <c r="S300" s="21"/>
      <c r="T300" s="21"/>
      <c r="U300" s="21"/>
      <c r="V300" s="21"/>
      <c r="W300" s="21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7"/>
      <c r="L301" s="27"/>
      <c r="M301" s="27"/>
      <c r="N301" s="27"/>
      <c r="O301" s="27"/>
      <c r="P301" s="27"/>
      <c r="Q301" s="27"/>
      <c r="R301" s="27"/>
      <c r="S301" s="21"/>
      <c r="T301" s="21"/>
      <c r="U301" s="21"/>
      <c r="V301" s="21"/>
      <c r="W301" s="21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7"/>
      <c r="L302" s="27"/>
      <c r="M302" s="27"/>
      <c r="N302" s="27"/>
      <c r="O302" s="27"/>
      <c r="P302" s="27"/>
      <c r="Q302" s="27"/>
      <c r="R302" s="27"/>
      <c r="S302" s="21"/>
      <c r="T302" s="21"/>
      <c r="U302" s="21"/>
      <c r="V302" s="21"/>
      <c r="W302" s="21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7"/>
      <c r="L303" s="27"/>
      <c r="M303" s="27"/>
      <c r="N303" s="27"/>
      <c r="O303" s="27"/>
      <c r="P303" s="27"/>
      <c r="Q303" s="27"/>
      <c r="R303" s="27"/>
      <c r="S303" s="21"/>
      <c r="T303" s="21"/>
      <c r="U303" s="21"/>
      <c r="V303" s="21"/>
      <c r="W303" s="21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7"/>
      <c r="L304" s="27"/>
      <c r="M304" s="27"/>
      <c r="N304" s="27"/>
      <c r="O304" s="27"/>
      <c r="P304" s="27"/>
      <c r="Q304" s="27"/>
      <c r="R304" s="27"/>
      <c r="S304" s="21"/>
      <c r="T304" s="21"/>
      <c r="U304" s="21"/>
      <c r="V304" s="21"/>
      <c r="W304" s="21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7"/>
      <c r="L305" s="27"/>
      <c r="M305" s="27"/>
      <c r="N305" s="27"/>
      <c r="O305" s="27"/>
      <c r="P305" s="27"/>
      <c r="Q305" s="27"/>
      <c r="R305" s="27"/>
      <c r="S305" s="21"/>
      <c r="T305" s="21"/>
      <c r="U305" s="21"/>
      <c r="V305" s="21"/>
      <c r="W305" s="21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7"/>
      <c r="L306" s="27"/>
      <c r="M306" s="27"/>
      <c r="N306" s="27"/>
      <c r="O306" s="27"/>
      <c r="P306" s="27"/>
      <c r="Q306" s="27"/>
      <c r="R306" s="27"/>
      <c r="S306" s="21"/>
      <c r="T306" s="21"/>
      <c r="U306" s="21"/>
      <c r="V306" s="21"/>
      <c r="W306" s="21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7"/>
      <c r="L307" s="27"/>
      <c r="M307" s="27"/>
      <c r="N307" s="27"/>
      <c r="O307" s="27"/>
      <c r="P307" s="27"/>
      <c r="Q307" s="27"/>
      <c r="R307" s="27"/>
      <c r="S307" s="21"/>
      <c r="T307" s="21"/>
      <c r="U307" s="21"/>
      <c r="V307" s="21"/>
      <c r="W307" s="21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7"/>
      <c r="L308" s="27"/>
      <c r="M308" s="27"/>
      <c r="N308" s="27"/>
      <c r="O308" s="27"/>
      <c r="P308" s="27"/>
      <c r="Q308" s="27"/>
      <c r="R308" s="27"/>
      <c r="S308" s="21"/>
      <c r="T308" s="21"/>
      <c r="U308" s="21"/>
      <c r="V308" s="21"/>
      <c r="W308" s="21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7"/>
      <c r="L309" s="27"/>
      <c r="M309" s="27"/>
      <c r="N309" s="27"/>
      <c r="O309" s="27"/>
      <c r="P309" s="27"/>
      <c r="Q309" s="27"/>
      <c r="R309" s="27"/>
      <c r="S309" s="21"/>
      <c r="T309" s="21"/>
      <c r="U309" s="21"/>
      <c r="V309" s="21"/>
      <c r="W309" s="21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7"/>
      <c r="L310" s="27"/>
      <c r="M310" s="27"/>
      <c r="N310" s="27"/>
      <c r="O310" s="27"/>
      <c r="P310" s="27"/>
      <c r="Q310" s="27"/>
      <c r="R310" s="27"/>
      <c r="S310" s="21"/>
      <c r="T310" s="21"/>
      <c r="U310" s="21"/>
      <c r="V310" s="21"/>
      <c r="W310" s="21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7"/>
      <c r="L311" s="27"/>
      <c r="M311" s="27"/>
      <c r="N311" s="27"/>
      <c r="O311" s="27"/>
      <c r="P311" s="27"/>
      <c r="Q311" s="27"/>
      <c r="R311" s="27"/>
      <c r="S311" s="21"/>
      <c r="T311" s="21"/>
      <c r="U311" s="21"/>
      <c r="V311" s="21"/>
      <c r="W311" s="21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7"/>
      <c r="L312" s="27"/>
      <c r="M312" s="27"/>
      <c r="N312" s="27"/>
      <c r="O312" s="27"/>
      <c r="P312" s="27"/>
      <c r="Q312" s="27"/>
      <c r="R312" s="27"/>
      <c r="S312" s="21"/>
      <c r="T312" s="21"/>
      <c r="U312" s="21"/>
      <c r="V312" s="21"/>
      <c r="W312" s="21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7"/>
      <c r="L313" s="27"/>
      <c r="M313" s="27"/>
      <c r="N313" s="27"/>
      <c r="O313" s="27"/>
      <c r="P313" s="27"/>
      <c r="Q313" s="27"/>
      <c r="R313" s="27"/>
      <c r="S313" s="21"/>
      <c r="T313" s="21"/>
      <c r="U313" s="21"/>
      <c r="V313" s="21"/>
      <c r="W313" s="21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7"/>
      <c r="L314" s="27"/>
      <c r="M314" s="27"/>
      <c r="N314" s="27"/>
      <c r="O314" s="27"/>
      <c r="P314" s="27"/>
      <c r="Q314" s="27"/>
      <c r="R314" s="27"/>
      <c r="S314" s="21"/>
      <c r="T314" s="21"/>
      <c r="U314" s="21"/>
      <c r="V314" s="21"/>
      <c r="W314" s="21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7"/>
      <c r="L315" s="27"/>
      <c r="M315" s="27"/>
      <c r="N315" s="27"/>
      <c r="O315" s="27"/>
      <c r="P315" s="27"/>
      <c r="Q315" s="27"/>
      <c r="R315" s="27"/>
      <c r="S315" s="21"/>
      <c r="T315" s="21"/>
      <c r="U315" s="21"/>
      <c r="V315" s="21"/>
      <c r="W315" s="21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7"/>
      <c r="L316" s="27"/>
      <c r="M316" s="27"/>
      <c r="N316" s="27"/>
      <c r="O316" s="27"/>
      <c r="P316" s="27"/>
      <c r="Q316" s="27"/>
      <c r="R316" s="27"/>
      <c r="S316" s="21"/>
      <c r="T316" s="21"/>
      <c r="U316" s="21"/>
      <c r="V316" s="21"/>
      <c r="W316" s="21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7"/>
      <c r="L317" s="27"/>
      <c r="M317" s="27"/>
      <c r="N317" s="27"/>
      <c r="O317" s="27"/>
      <c r="P317" s="27"/>
      <c r="Q317" s="27"/>
      <c r="R317" s="27"/>
      <c r="S317" s="21"/>
      <c r="T317" s="21"/>
      <c r="U317" s="21"/>
      <c r="V317" s="21"/>
      <c r="W317" s="21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7"/>
      <c r="L318" s="27"/>
      <c r="M318" s="27"/>
      <c r="N318" s="27"/>
      <c r="O318" s="27"/>
      <c r="P318" s="27"/>
      <c r="Q318" s="27"/>
      <c r="R318" s="27"/>
      <c r="S318" s="21"/>
      <c r="T318" s="21"/>
      <c r="U318" s="21"/>
      <c r="V318" s="21"/>
      <c r="W318" s="21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7"/>
      <c r="L319" s="27"/>
      <c r="M319" s="27"/>
      <c r="N319" s="27"/>
      <c r="O319" s="27"/>
      <c r="P319" s="27"/>
      <c r="Q319" s="27"/>
      <c r="R319" s="27"/>
      <c r="S319" s="21"/>
      <c r="T319" s="21"/>
      <c r="U319" s="21"/>
      <c r="V319" s="21"/>
      <c r="W319" s="21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7"/>
      <c r="L320" s="27"/>
      <c r="M320" s="27"/>
      <c r="N320" s="27"/>
      <c r="O320" s="27"/>
      <c r="P320" s="27"/>
      <c r="Q320" s="27"/>
      <c r="R320" s="27"/>
      <c r="S320" s="21"/>
      <c r="T320" s="21"/>
      <c r="U320" s="21"/>
      <c r="V320" s="21"/>
      <c r="W320" s="21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7"/>
      <c r="L321" s="27"/>
      <c r="M321" s="27"/>
      <c r="N321" s="27"/>
      <c r="O321" s="27"/>
      <c r="P321" s="27"/>
      <c r="Q321" s="27"/>
      <c r="R321" s="27"/>
      <c r="S321" s="21"/>
      <c r="T321" s="21"/>
      <c r="U321" s="21"/>
      <c r="V321" s="21"/>
      <c r="W321" s="21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7"/>
      <c r="L322" s="27"/>
      <c r="M322" s="27"/>
      <c r="N322" s="27"/>
      <c r="O322" s="27"/>
      <c r="P322" s="27"/>
      <c r="Q322" s="27"/>
      <c r="R322" s="27"/>
      <c r="S322" s="21"/>
      <c r="T322" s="21"/>
      <c r="U322" s="21"/>
      <c r="V322" s="21"/>
      <c r="W322" s="21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7"/>
      <c r="L323" s="27"/>
      <c r="M323" s="27"/>
      <c r="N323" s="27"/>
      <c r="O323" s="27"/>
      <c r="P323" s="27"/>
      <c r="Q323" s="27"/>
      <c r="R323" s="27"/>
      <c r="S323" s="21"/>
      <c r="T323" s="21"/>
      <c r="U323" s="21"/>
      <c r="V323" s="21"/>
      <c r="W323" s="21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7"/>
      <c r="L324" s="27"/>
      <c r="M324" s="27"/>
      <c r="N324" s="27"/>
      <c r="O324" s="27"/>
      <c r="P324" s="27"/>
      <c r="Q324" s="27"/>
      <c r="R324" s="27"/>
      <c r="S324" s="21"/>
      <c r="T324" s="21"/>
      <c r="U324" s="21"/>
      <c r="V324" s="21"/>
      <c r="W324" s="21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7"/>
      <c r="L325" s="27"/>
      <c r="M325" s="27"/>
      <c r="N325" s="27"/>
      <c r="O325" s="27"/>
      <c r="P325" s="27"/>
      <c r="Q325" s="27"/>
      <c r="R325" s="27"/>
      <c r="S325" s="21"/>
      <c r="T325" s="21"/>
      <c r="U325" s="21"/>
      <c r="V325" s="21"/>
      <c r="W325" s="21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7"/>
      <c r="L326" s="27"/>
      <c r="M326" s="27"/>
      <c r="N326" s="27"/>
      <c r="O326" s="27"/>
      <c r="P326" s="27"/>
      <c r="Q326" s="27"/>
      <c r="R326" s="27"/>
      <c r="S326" s="21"/>
      <c r="T326" s="21"/>
      <c r="U326" s="21"/>
      <c r="V326" s="21"/>
      <c r="W326" s="21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7"/>
      <c r="L327" s="27"/>
      <c r="M327" s="27"/>
      <c r="N327" s="27"/>
      <c r="O327" s="27"/>
      <c r="P327" s="27"/>
      <c r="Q327" s="27"/>
      <c r="R327" s="27"/>
      <c r="S327" s="21"/>
      <c r="T327" s="21"/>
      <c r="U327" s="21"/>
      <c r="V327" s="21"/>
      <c r="W327" s="21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7"/>
      <c r="L328" s="27"/>
      <c r="M328" s="27"/>
      <c r="N328" s="27"/>
      <c r="O328" s="27"/>
      <c r="P328" s="27"/>
      <c r="Q328" s="27"/>
      <c r="R328" s="27"/>
      <c r="S328" s="21"/>
      <c r="T328" s="21"/>
      <c r="U328" s="21"/>
      <c r="V328" s="21"/>
      <c r="W328" s="21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7"/>
      <c r="L329" s="27"/>
      <c r="M329" s="27"/>
      <c r="N329" s="27"/>
      <c r="O329" s="27"/>
      <c r="P329" s="27"/>
      <c r="Q329" s="27"/>
      <c r="R329" s="27"/>
      <c r="S329" s="21"/>
      <c r="T329" s="21"/>
      <c r="U329" s="21"/>
      <c r="V329" s="21"/>
      <c r="W329" s="21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/>
      <c r="P330" s="27"/>
      <c r="Q330" s="27"/>
      <c r="R330" s="27"/>
      <c r="S330" s="21"/>
      <c r="T330" s="21"/>
      <c r="U330" s="21"/>
      <c r="V330" s="21"/>
      <c r="W330" s="21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  <c r="P331" s="27"/>
      <c r="Q331" s="27"/>
      <c r="R331" s="27"/>
      <c r="S331" s="21"/>
      <c r="T331" s="21"/>
      <c r="U331" s="21"/>
      <c r="V331" s="21"/>
      <c r="W331" s="21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  <c r="P332" s="27"/>
      <c r="Q332" s="27"/>
      <c r="R332" s="27"/>
      <c r="S332" s="21"/>
      <c r="T332" s="21"/>
      <c r="U332" s="21"/>
      <c r="V332" s="21"/>
      <c r="W332" s="21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  <c r="P333" s="27"/>
      <c r="Q333" s="27"/>
      <c r="R333" s="27"/>
      <c r="S333" s="21"/>
      <c r="T333" s="21"/>
      <c r="U333" s="21"/>
      <c r="V333" s="21"/>
      <c r="W333" s="21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7"/>
      <c r="L334" s="27"/>
      <c r="M334" s="27"/>
      <c r="N334" s="27"/>
      <c r="O334" s="27"/>
      <c r="P334" s="27"/>
      <c r="Q334" s="27"/>
      <c r="R334" s="27"/>
      <c r="S334" s="21"/>
      <c r="T334" s="21"/>
      <c r="U334" s="21"/>
      <c r="V334" s="21"/>
      <c r="W334" s="21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7"/>
      <c r="L335" s="27"/>
      <c r="M335" s="27"/>
      <c r="N335" s="27"/>
      <c r="O335" s="27"/>
      <c r="P335" s="27"/>
      <c r="Q335" s="27"/>
      <c r="R335" s="27"/>
      <c r="S335" s="21"/>
      <c r="T335" s="21"/>
      <c r="U335" s="21"/>
      <c r="V335" s="21"/>
      <c r="W335" s="21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7"/>
      <c r="L336" s="27"/>
      <c r="M336" s="27"/>
      <c r="N336" s="27"/>
      <c r="O336" s="27"/>
      <c r="P336" s="27"/>
      <c r="Q336" s="27"/>
      <c r="R336" s="27"/>
      <c r="S336" s="21"/>
      <c r="T336" s="21"/>
      <c r="U336" s="21"/>
      <c r="V336" s="21"/>
      <c r="W336" s="21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7"/>
      <c r="L337" s="27"/>
      <c r="M337" s="27"/>
      <c r="N337" s="27"/>
      <c r="O337" s="27"/>
      <c r="P337" s="27"/>
      <c r="Q337" s="27"/>
      <c r="R337" s="27"/>
      <c r="S337" s="21"/>
      <c r="T337" s="21"/>
      <c r="U337" s="21"/>
      <c r="V337" s="21"/>
      <c r="W337" s="21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7"/>
      <c r="L338" s="27"/>
      <c r="M338" s="27"/>
      <c r="N338" s="27"/>
      <c r="O338" s="27"/>
      <c r="P338" s="27"/>
      <c r="Q338" s="27"/>
      <c r="R338" s="27"/>
      <c r="S338" s="21"/>
      <c r="T338" s="21"/>
      <c r="U338" s="21"/>
      <c r="V338" s="21"/>
      <c r="W338" s="21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7"/>
      <c r="L508" s="27"/>
      <c r="M508" s="27"/>
      <c r="N508" s="27"/>
      <c r="O508" s="27"/>
      <c r="P508" s="27"/>
      <c r="Q508" s="27"/>
      <c r="R508" s="27"/>
      <c r="S508" s="21"/>
      <c r="T508" s="21"/>
      <c r="U508" s="21"/>
      <c r="V508" s="21"/>
      <c r="W508" s="21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7"/>
      <c r="L509" s="27"/>
      <c r="M509" s="27"/>
      <c r="N509" s="27"/>
      <c r="O509" s="27"/>
      <c r="P509" s="27"/>
      <c r="Q509" s="27"/>
      <c r="R509" s="27"/>
      <c r="S509" s="21"/>
      <c r="T509" s="21"/>
      <c r="U509" s="21"/>
      <c r="V509" s="21"/>
      <c r="W509" s="21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7"/>
      <c r="L510" s="27"/>
      <c r="M510" s="27"/>
      <c r="N510" s="27"/>
      <c r="O510" s="27"/>
      <c r="P510" s="27"/>
      <c r="Q510" s="27"/>
      <c r="R510" s="27"/>
      <c r="S510" s="21"/>
      <c r="T510" s="21"/>
      <c r="U510" s="21"/>
      <c r="V510" s="21"/>
      <c r="W510" s="21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7"/>
      <c r="L511" s="27"/>
      <c r="M511" s="27"/>
      <c r="N511" s="27"/>
      <c r="O511" s="27"/>
      <c r="P511" s="27"/>
      <c r="Q511" s="27"/>
      <c r="R511" s="27"/>
      <c r="S511" s="21"/>
      <c r="T511" s="21"/>
      <c r="U511" s="21"/>
      <c r="V511" s="21"/>
      <c r="W511" s="21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7"/>
      <c r="L512" s="27"/>
      <c r="M512" s="27"/>
      <c r="N512" s="27"/>
      <c r="O512" s="27"/>
      <c r="P512" s="27"/>
      <c r="Q512" s="27"/>
      <c r="R512" s="27"/>
      <c r="S512" s="21"/>
      <c r="T512" s="21"/>
      <c r="U512" s="21"/>
      <c r="V512" s="21"/>
      <c r="W512" s="21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7"/>
      <c r="L513" s="27"/>
      <c r="M513" s="27"/>
      <c r="N513" s="27"/>
      <c r="O513" s="27"/>
      <c r="P513" s="27"/>
      <c r="Q513" s="27"/>
      <c r="R513" s="27"/>
      <c r="S513" s="21"/>
      <c r="T513" s="21"/>
      <c r="U513" s="21"/>
      <c r="V513" s="21"/>
      <c r="W513" s="21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7"/>
      <c r="L514" s="27"/>
      <c r="M514" s="27"/>
      <c r="N514" s="27"/>
      <c r="O514" s="27"/>
      <c r="P514" s="27"/>
      <c r="Q514" s="27"/>
      <c r="R514" s="27"/>
      <c r="S514" s="21"/>
      <c r="T514" s="21"/>
      <c r="U514" s="21"/>
      <c r="V514" s="21"/>
      <c r="W514" s="21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7"/>
      <c r="L515" s="27"/>
      <c r="M515" s="27"/>
      <c r="N515" s="27"/>
      <c r="O515" s="27"/>
      <c r="P515" s="27"/>
      <c r="Q515" s="27"/>
      <c r="R515" s="27"/>
      <c r="S515" s="21"/>
      <c r="T515" s="21"/>
      <c r="U515" s="21"/>
      <c r="V515" s="21"/>
      <c r="W515" s="21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7"/>
      <c r="L516" s="27"/>
      <c r="M516" s="27"/>
      <c r="N516" s="27"/>
      <c r="O516" s="27"/>
      <c r="P516" s="27"/>
      <c r="Q516" s="27"/>
      <c r="R516" s="27"/>
      <c r="S516" s="21"/>
      <c r="T516" s="21"/>
      <c r="U516" s="21"/>
      <c r="V516" s="21"/>
      <c r="W516" s="21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7"/>
      <c r="L517" s="27"/>
      <c r="M517" s="27"/>
      <c r="N517" s="27"/>
      <c r="O517" s="27"/>
      <c r="P517" s="27"/>
      <c r="Q517" s="27"/>
      <c r="R517" s="27"/>
      <c r="S517" s="21"/>
      <c r="T517" s="21"/>
      <c r="U517" s="21"/>
      <c r="V517" s="21"/>
      <c r="W517" s="21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7"/>
      <c r="L518" s="27"/>
      <c r="M518" s="27"/>
      <c r="N518" s="27"/>
      <c r="O518" s="27"/>
      <c r="P518" s="27"/>
      <c r="Q518" s="27"/>
      <c r="R518" s="27"/>
      <c r="S518" s="21"/>
      <c r="T518" s="21"/>
      <c r="U518" s="21"/>
      <c r="V518" s="21"/>
      <c r="W518" s="21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7"/>
      <c r="L519" s="27"/>
      <c r="M519" s="27"/>
      <c r="N519" s="27"/>
      <c r="O519" s="27"/>
      <c r="P519" s="27"/>
      <c r="Q519" s="27"/>
      <c r="R519" s="27"/>
      <c r="S519" s="21"/>
      <c r="T519" s="21"/>
      <c r="U519" s="21"/>
      <c r="V519" s="21"/>
      <c r="W519" s="21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7"/>
      <c r="L520" s="27"/>
      <c r="M520" s="27"/>
      <c r="N520" s="27"/>
      <c r="O520" s="27"/>
      <c r="P520" s="27"/>
      <c r="Q520" s="27"/>
      <c r="R520" s="27"/>
      <c r="S520" s="21"/>
      <c r="T520" s="21"/>
      <c r="U520" s="21"/>
      <c r="V520" s="21"/>
      <c r="W520" s="21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7"/>
      <c r="L521" s="27"/>
      <c r="M521" s="27"/>
      <c r="N521" s="27"/>
      <c r="O521" s="27"/>
      <c r="P521" s="27"/>
      <c r="Q521" s="27"/>
      <c r="R521" s="27"/>
      <c r="S521" s="21"/>
      <c r="T521" s="21"/>
      <c r="U521" s="21"/>
      <c r="V521" s="21"/>
      <c r="W521" s="21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7"/>
      <c r="L522" s="27"/>
      <c r="M522" s="27"/>
      <c r="N522" s="27"/>
      <c r="O522" s="27"/>
      <c r="P522" s="27"/>
      <c r="Q522" s="27"/>
      <c r="R522" s="27"/>
      <c r="S522" s="21"/>
      <c r="T522" s="21"/>
      <c r="U522" s="21"/>
      <c r="V522" s="21"/>
      <c r="W522" s="21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7"/>
      <c r="L523" s="27"/>
      <c r="M523" s="27"/>
      <c r="N523" s="27"/>
      <c r="O523" s="27"/>
      <c r="P523" s="27"/>
      <c r="Q523" s="27"/>
      <c r="R523" s="27"/>
      <c r="S523" s="21"/>
      <c r="T523" s="21"/>
      <c r="U523" s="21"/>
      <c r="V523" s="21"/>
      <c r="W523" s="21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7"/>
      <c r="L524" s="27"/>
      <c r="M524" s="27"/>
      <c r="N524" s="27"/>
      <c r="O524" s="27"/>
      <c r="P524" s="27"/>
      <c r="Q524" s="27"/>
      <c r="R524" s="27"/>
      <c r="S524" s="21"/>
      <c r="T524" s="21"/>
      <c r="U524" s="21"/>
      <c r="V524" s="21"/>
      <c r="W524" s="21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7"/>
      <c r="L525" s="27"/>
      <c r="M525" s="27"/>
      <c r="N525" s="27"/>
      <c r="O525" s="27"/>
      <c r="P525" s="27"/>
      <c r="Q525" s="27"/>
      <c r="R525" s="27"/>
      <c r="S525" s="21"/>
      <c r="T525" s="21"/>
      <c r="U525" s="21"/>
      <c r="V525" s="21"/>
      <c r="W525" s="21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7"/>
      <c r="L526" s="27"/>
      <c r="M526" s="27"/>
      <c r="N526" s="27"/>
      <c r="O526" s="27"/>
      <c r="P526" s="27"/>
      <c r="Q526" s="27"/>
      <c r="R526" s="27"/>
      <c r="S526" s="21"/>
      <c r="T526" s="21"/>
      <c r="U526" s="21"/>
      <c r="V526" s="21"/>
      <c r="W526" s="21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7"/>
      <c r="L527" s="27"/>
      <c r="M527" s="27"/>
      <c r="N527" s="27"/>
      <c r="O527" s="27"/>
      <c r="P527" s="27"/>
      <c r="Q527" s="27"/>
      <c r="R527" s="27"/>
      <c r="S527" s="21"/>
      <c r="T527" s="21"/>
      <c r="U527" s="21"/>
      <c r="V527" s="21"/>
      <c r="W527" s="21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7"/>
      <c r="L528" s="27"/>
      <c r="M528" s="27"/>
      <c r="N528" s="27"/>
      <c r="O528" s="27"/>
      <c r="P528" s="27"/>
      <c r="Q528" s="27"/>
      <c r="R528" s="27"/>
      <c r="S528" s="21"/>
      <c r="T528" s="21"/>
      <c r="U528" s="21"/>
      <c r="V528" s="21"/>
      <c r="W528" s="21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7"/>
      <c r="L529" s="27"/>
      <c r="M529" s="27"/>
      <c r="N529" s="27"/>
      <c r="O529" s="27"/>
      <c r="P529" s="27"/>
      <c r="Q529" s="27"/>
      <c r="R529" s="27"/>
      <c r="S529" s="21"/>
      <c r="T529" s="21"/>
      <c r="U529" s="21"/>
      <c r="V529" s="21"/>
      <c r="W529" s="21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7"/>
      <c r="L530" s="27"/>
      <c r="M530" s="27"/>
      <c r="N530" s="27"/>
      <c r="O530" s="27"/>
      <c r="P530" s="27"/>
      <c r="Q530" s="27"/>
      <c r="R530" s="27"/>
      <c r="S530" s="21"/>
      <c r="T530" s="21"/>
      <c r="U530" s="21"/>
      <c r="V530" s="21"/>
      <c r="W530" s="21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7"/>
      <c r="L531" s="27"/>
      <c r="M531" s="27"/>
      <c r="N531" s="27"/>
      <c r="O531" s="27"/>
      <c r="P531" s="27"/>
      <c r="Q531" s="27"/>
      <c r="R531" s="27"/>
      <c r="S531" s="21"/>
      <c r="T531" s="21"/>
      <c r="U531" s="21"/>
      <c r="V531" s="21"/>
      <c r="W531" s="21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7"/>
      <c r="L532" s="27"/>
      <c r="M532" s="27"/>
      <c r="N532" s="27"/>
      <c r="O532" s="27"/>
      <c r="P532" s="27"/>
      <c r="Q532" s="27"/>
      <c r="R532" s="27"/>
      <c r="S532" s="21"/>
      <c r="T532" s="21"/>
      <c r="U532" s="21"/>
      <c r="V532" s="21"/>
      <c r="W532" s="21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7"/>
      <c r="L533" s="27"/>
      <c r="M533" s="27"/>
      <c r="N533" s="27"/>
      <c r="O533" s="27"/>
      <c r="P533" s="27"/>
      <c r="Q533" s="27"/>
      <c r="R533" s="27"/>
      <c r="S533" s="21"/>
      <c r="T533" s="21"/>
      <c r="U533" s="21"/>
      <c r="V533" s="21"/>
      <c r="W533" s="21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7"/>
      <c r="L534" s="27"/>
      <c r="M534" s="27"/>
      <c r="N534" s="27"/>
      <c r="O534" s="27"/>
      <c r="P534" s="27"/>
      <c r="Q534" s="27"/>
      <c r="R534" s="27"/>
      <c r="S534" s="21"/>
      <c r="T534" s="21"/>
      <c r="U534" s="21"/>
      <c r="V534" s="21"/>
      <c r="W534" s="21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7"/>
      <c r="L535" s="27"/>
      <c r="M535" s="27"/>
      <c r="N535" s="27"/>
      <c r="O535" s="27"/>
      <c r="P535" s="27"/>
      <c r="Q535" s="27"/>
      <c r="R535" s="27"/>
      <c r="S535" s="21"/>
      <c r="T535" s="21"/>
      <c r="U535" s="21"/>
      <c r="V535" s="21"/>
      <c r="W535" s="21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7"/>
      <c r="L536" s="27"/>
      <c r="M536" s="27"/>
      <c r="N536" s="27"/>
      <c r="O536" s="27"/>
      <c r="P536" s="27"/>
      <c r="Q536" s="27"/>
      <c r="R536" s="27"/>
      <c r="S536" s="21"/>
      <c r="T536" s="21"/>
      <c r="U536" s="21"/>
      <c r="V536" s="21"/>
      <c r="W536" s="21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7"/>
      <c r="L537" s="27"/>
      <c r="M537" s="27"/>
      <c r="N537" s="27"/>
      <c r="O537" s="27"/>
      <c r="P537" s="27"/>
      <c r="Q537" s="27"/>
      <c r="R537" s="27"/>
      <c r="S537" s="21"/>
      <c r="T537" s="21"/>
      <c r="U537" s="21"/>
      <c r="V537" s="21"/>
      <c r="W537" s="21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7"/>
      <c r="L538" s="27"/>
      <c r="M538" s="27"/>
      <c r="N538" s="27"/>
      <c r="O538" s="27"/>
      <c r="P538" s="27"/>
      <c r="Q538" s="27"/>
      <c r="R538" s="27"/>
      <c r="S538" s="21"/>
      <c r="T538" s="21"/>
      <c r="U538" s="21"/>
      <c r="V538" s="21"/>
      <c r="W538" s="21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7"/>
      <c r="L539" s="27"/>
      <c r="M539" s="27"/>
      <c r="N539" s="27"/>
      <c r="O539" s="27"/>
      <c r="P539" s="27"/>
      <c r="Q539" s="27"/>
      <c r="R539" s="27"/>
      <c r="S539" s="21"/>
      <c r="T539" s="21"/>
      <c r="U539" s="21"/>
      <c r="V539" s="21"/>
      <c r="W539" s="21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7"/>
      <c r="L540" s="27"/>
      <c r="M540" s="27"/>
      <c r="N540" s="27"/>
      <c r="O540" s="27"/>
      <c r="P540" s="27"/>
      <c r="Q540" s="27"/>
      <c r="R540" s="27"/>
      <c r="S540" s="21"/>
      <c r="T540" s="21"/>
      <c r="U540" s="21"/>
      <c r="V540" s="21"/>
      <c r="W540" s="21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7"/>
      <c r="L541" s="27"/>
      <c r="M541" s="27"/>
      <c r="N541" s="27"/>
      <c r="O541" s="27"/>
      <c r="P541" s="27"/>
      <c r="Q541" s="27"/>
      <c r="R541" s="27"/>
      <c r="S541" s="21"/>
      <c r="T541" s="21"/>
      <c r="U541" s="21"/>
      <c r="V541" s="21"/>
      <c r="W541" s="21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7"/>
      <c r="L542" s="27"/>
      <c r="M542" s="27"/>
      <c r="N542" s="27"/>
      <c r="O542" s="27"/>
      <c r="P542" s="27"/>
      <c r="Q542" s="27"/>
      <c r="R542" s="27"/>
      <c r="S542" s="21"/>
      <c r="T542" s="21"/>
      <c r="U542" s="21"/>
      <c r="V542" s="21"/>
      <c r="W542" s="21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7"/>
      <c r="L543" s="27"/>
      <c r="M543" s="27"/>
      <c r="N543" s="27"/>
      <c r="O543" s="27"/>
      <c r="P543" s="27"/>
      <c r="Q543" s="27"/>
      <c r="R543" s="27"/>
      <c r="S543" s="21"/>
      <c r="T543" s="21"/>
      <c r="U543" s="21"/>
      <c r="V543" s="21"/>
      <c r="W543" s="21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7"/>
      <c r="L544" s="27"/>
      <c r="M544" s="27"/>
      <c r="N544" s="27"/>
      <c r="O544" s="27"/>
      <c r="P544" s="27"/>
      <c r="Q544" s="27"/>
      <c r="R544" s="27"/>
      <c r="S544" s="21"/>
      <c r="T544" s="21"/>
      <c r="U544" s="21"/>
      <c r="V544" s="21"/>
      <c r="W544" s="21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7"/>
      <c r="L545" s="27"/>
      <c r="M545" s="27"/>
      <c r="N545" s="27"/>
      <c r="O545" s="27"/>
      <c r="P545" s="27"/>
      <c r="Q545" s="27"/>
      <c r="R545" s="27"/>
      <c r="S545" s="21"/>
      <c r="T545" s="21"/>
      <c r="U545" s="21"/>
      <c r="V545" s="21"/>
      <c r="W545" s="21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7"/>
      <c r="L546" s="27"/>
      <c r="M546" s="27"/>
      <c r="N546" s="27"/>
      <c r="O546" s="27"/>
      <c r="P546" s="27"/>
      <c r="Q546" s="27"/>
      <c r="R546" s="27"/>
      <c r="S546" s="21"/>
      <c r="T546" s="21"/>
      <c r="U546" s="21"/>
      <c r="V546" s="21"/>
      <c r="W546" s="21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7"/>
      <c r="L547" s="27"/>
      <c r="M547" s="27"/>
      <c r="N547" s="27"/>
      <c r="O547" s="27"/>
      <c r="P547" s="27"/>
      <c r="Q547" s="27"/>
      <c r="R547" s="27"/>
      <c r="S547" s="21"/>
      <c r="T547" s="21"/>
      <c r="U547" s="21"/>
      <c r="V547" s="21"/>
      <c r="W547" s="21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7"/>
      <c r="L548" s="27"/>
      <c r="M548" s="27"/>
      <c r="N548" s="27"/>
      <c r="O548" s="27"/>
      <c r="P548" s="27"/>
      <c r="Q548" s="27"/>
      <c r="R548" s="27"/>
      <c r="S548" s="21"/>
      <c r="T548" s="21"/>
      <c r="U548" s="21"/>
      <c r="V548" s="21"/>
      <c r="W548" s="21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7"/>
      <c r="L549" s="27"/>
      <c r="M549" s="27"/>
      <c r="N549" s="27"/>
      <c r="O549" s="27"/>
      <c r="P549" s="27"/>
      <c r="Q549" s="27"/>
      <c r="R549" s="27"/>
      <c r="S549" s="21"/>
      <c r="T549" s="21"/>
      <c r="U549" s="21"/>
      <c r="V549" s="21"/>
      <c r="W549" s="21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7"/>
      <c r="L550" s="27"/>
      <c r="M550" s="27"/>
      <c r="N550" s="27"/>
      <c r="O550" s="27"/>
      <c r="P550" s="27"/>
      <c r="Q550" s="27"/>
      <c r="R550" s="27"/>
      <c r="S550" s="21"/>
      <c r="T550" s="21"/>
      <c r="U550" s="21"/>
      <c r="V550" s="21"/>
      <c r="W550" s="21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7"/>
      <c r="L551" s="27"/>
      <c r="M551" s="27"/>
      <c r="N551" s="27"/>
      <c r="O551" s="27"/>
      <c r="P551" s="27"/>
      <c r="Q551" s="27"/>
      <c r="R551" s="27"/>
      <c r="S551" s="21"/>
      <c r="T551" s="21"/>
      <c r="U551" s="21"/>
      <c r="V551" s="21"/>
      <c r="W551" s="21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7"/>
      <c r="L552" s="27"/>
      <c r="M552" s="27"/>
      <c r="N552" s="27"/>
      <c r="O552" s="27"/>
      <c r="P552" s="27"/>
      <c r="Q552" s="27"/>
      <c r="R552" s="27"/>
      <c r="S552" s="21"/>
      <c r="T552" s="21"/>
      <c r="U552" s="21"/>
      <c r="V552" s="21"/>
      <c r="W552" s="21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7"/>
      <c r="L553" s="27"/>
      <c r="M553" s="27"/>
      <c r="N553" s="27"/>
      <c r="O553" s="27"/>
      <c r="P553" s="27"/>
      <c r="Q553" s="27"/>
      <c r="R553" s="27"/>
      <c r="S553" s="21"/>
      <c r="T553" s="21"/>
      <c r="U553" s="21"/>
      <c r="V553" s="21"/>
      <c r="W553" s="21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7"/>
      <c r="L554" s="27"/>
      <c r="M554" s="27"/>
      <c r="N554" s="27"/>
      <c r="O554" s="27"/>
      <c r="P554" s="27"/>
      <c r="Q554" s="27"/>
      <c r="R554" s="27"/>
      <c r="S554" s="21"/>
      <c r="T554" s="21"/>
      <c r="U554" s="21"/>
      <c r="V554" s="21"/>
      <c r="W554" s="21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7"/>
      <c r="L555" s="27"/>
      <c r="M555" s="27"/>
      <c r="N555" s="27"/>
      <c r="O555" s="27"/>
      <c r="P555" s="27"/>
      <c r="Q555" s="27"/>
      <c r="R555" s="27"/>
      <c r="S555" s="21"/>
      <c r="T555" s="21"/>
      <c r="U555" s="21"/>
      <c r="V555" s="21"/>
      <c r="W555" s="21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7"/>
      <c r="L556" s="27"/>
      <c r="M556" s="27"/>
      <c r="N556" s="27"/>
      <c r="O556" s="27"/>
      <c r="P556" s="27"/>
      <c r="Q556" s="27"/>
      <c r="R556" s="27"/>
      <c r="S556" s="21"/>
      <c r="T556" s="21"/>
      <c r="U556" s="21"/>
      <c r="V556" s="21"/>
      <c r="W556" s="21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7"/>
      <c r="L557" s="27"/>
      <c r="M557" s="27"/>
      <c r="N557" s="27"/>
      <c r="O557" s="27"/>
      <c r="P557" s="27"/>
      <c r="Q557" s="27"/>
      <c r="R557" s="27"/>
      <c r="S557" s="21"/>
      <c r="T557" s="21"/>
      <c r="U557" s="21"/>
      <c r="V557" s="21"/>
      <c r="W557" s="21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7"/>
      <c r="L558" s="27"/>
      <c r="M558" s="27"/>
      <c r="N558" s="27"/>
      <c r="O558" s="27"/>
      <c r="P558" s="27"/>
      <c r="Q558" s="27"/>
      <c r="R558" s="27"/>
      <c r="S558" s="21"/>
      <c r="T558" s="21"/>
      <c r="U558" s="21"/>
      <c r="V558" s="21"/>
      <c r="W558" s="21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7"/>
      <c r="L559" s="27"/>
      <c r="M559" s="27"/>
      <c r="N559" s="27"/>
      <c r="O559" s="27"/>
      <c r="P559" s="27"/>
      <c r="Q559" s="27"/>
      <c r="R559" s="27"/>
      <c r="S559" s="21"/>
      <c r="T559" s="21"/>
      <c r="U559" s="21"/>
      <c r="V559" s="21"/>
      <c r="W559" s="21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7"/>
      <c r="L560" s="27"/>
      <c r="M560" s="27"/>
      <c r="N560" s="27"/>
      <c r="O560" s="27"/>
      <c r="P560" s="27"/>
      <c r="Q560" s="27"/>
      <c r="R560" s="27"/>
      <c r="S560" s="21"/>
      <c r="T560" s="21"/>
      <c r="U560" s="21"/>
      <c r="V560" s="21"/>
      <c r="W560" s="21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7"/>
      <c r="L561" s="27"/>
      <c r="M561" s="27"/>
      <c r="N561" s="27"/>
      <c r="O561" s="27"/>
      <c r="P561" s="27"/>
      <c r="Q561" s="27"/>
      <c r="R561" s="27"/>
      <c r="S561" s="21"/>
      <c r="T561" s="21"/>
      <c r="U561" s="21"/>
      <c r="V561" s="21"/>
      <c r="W561" s="21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7"/>
      <c r="L562" s="27"/>
      <c r="M562" s="27"/>
      <c r="N562" s="27"/>
      <c r="O562" s="27"/>
      <c r="P562" s="27"/>
      <c r="Q562" s="27"/>
      <c r="R562" s="27"/>
      <c r="S562" s="21"/>
      <c r="T562" s="21"/>
      <c r="U562" s="21"/>
      <c r="V562" s="21"/>
      <c r="W562" s="21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7"/>
      <c r="L563" s="27"/>
      <c r="M563" s="27"/>
      <c r="N563" s="27"/>
      <c r="O563" s="27"/>
      <c r="P563" s="27"/>
      <c r="Q563" s="27"/>
      <c r="R563" s="27"/>
      <c r="S563" s="21"/>
      <c r="T563" s="21"/>
      <c r="U563" s="21"/>
      <c r="V563" s="21"/>
      <c r="W563" s="21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7"/>
      <c r="L564" s="27"/>
      <c r="M564" s="27"/>
      <c r="N564" s="27"/>
      <c r="O564" s="27"/>
      <c r="P564" s="27"/>
      <c r="Q564" s="27"/>
      <c r="R564" s="27"/>
      <c r="S564" s="21"/>
      <c r="T564" s="21"/>
      <c r="U564" s="21"/>
      <c r="V564" s="21"/>
      <c r="W564" s="21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7"/>
      <c r="L565" s="27"/>
      <c r="M565" s="27"/>
      <c r="N565" s="27"/>
      <c r="O565" s="27"/>
      <c r="P565" s="27"/>
      <c r="Q565" s="27"/>
      <c r="R565" s="27"/>
      <c r="S565" s="21"/>
      <c r="T565" s="21"/>
      <c r="U565" s="21"/>
      <c r="V565" s="21"/>
      <c r="W565" s="21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7"/>
      <c r="L566" s="27"/>
      <c r="M566" s="27"/>
      <c r="N566" s="27"/>
      <c r="O566" s="27"/>
      <c r="P566" s="27"/>
      <c r="Q566" s="27"/>
      <c r="R566" s="27"/>
      <c r="S566" s="21"/>
      <c r="T566" s="21"/>
      <c r="U566" s="21"/>
      <c r="V566" s="21"/>
      <c r="W566" s="21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7"/>
      <c r="L567" s="27"/>
      <c r="M567" s="27"/>
      <c r="N567" s="27"/>
      <c r="O567" s="27"/>
      <c r="P567" s="27"/>
      <c r="Q567" s="27"/>
      <c r="R567" s="27"/>
      <c r="S567" s="21"/>
      <c r="T567" s="21"/>
      <c r="U567" s="21"/>
      <c r="V567" s="21"/>
      <c r="W567" s="21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7"/>
      <c r="L568" s="27"/>
      <c r="M568" s="27"/>
      <c r="N568" s="27"/>
      <c r="O568" s="27"/>
      <c r="P568" s="27"/>
      <c r="Q568" s="27"/>
      <c r="R568" s="27"/>
      <c r="S568" s="21"/>
      <c r="T568" s="21"/>
      <c r="U568" s="21"/>
      <c r="V568" s="21"/>
      <c r="W568" s="21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7"/>
      <c r="L569" s="27"/>
      <c r="M569" s="27"/>
      <c r="N569" s="27"/>
      <c r="O569" s="27"/>
      <c r="P569" s="27"/>
      <c r="Q569" s="27"/>
      <c r="R569" s="27"/>
      <c r="S569" s="21"/>
      <c r="T569" s="21"/>
      <c r="U569" s="21"/>
      <c r="V569" s="21"/>
      <c r="W569" s="21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7"/>
      <c r="L570" s="27"/>
      <c r="M570" s="27"/>
      <c r="N570" s="27"/>
      <c r="O570" s="27"/>
      <c r="P570" s="27"/>
      <c r="Q570" s="27"/>
      <c r="R570" s="27"/>
      <c r="S570" s="21"/>
      <c r="T570" s="21"/>
      <c r="U570" s="21"/>
      <c r="V570" s="21"/>
      <c r="W570" s="21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7"/>
      <c r="L571" s="27"/>
      <c r="M571" s="27"/>
      <c r="N571" s="27"/>
      <c r="O571" s="27"/>
      <c r="P571" s="27"/>
      <c r="Q571" s="27"/>
      <c r="R571" s="27"/>
      <c r="S571" s="21"/>
      <c r="T571" s="21"/>
      <c r="U571" s="21"/>
      <c r="V571" s="21"/>
      <c r="W571" s="21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7"/>
      <c r="L572" s="27"/>
      <c r="M572" s="27"/>
      <c r="N572" s="27"/>
      <c r="O572" s="27"/>
      <c r="P572" s="27"/>
      <c r="Q572" s="27"/>
      <c r="R572" s="27"/>
      <c r="S572" s="21"/>
      <c r="T572" s="21"/>
      <c r="U572" s="21"/>
      <c r="V572" s="21"/>
      <c r="W572" s="21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7"/>
      <c r="L573" s="27"/>
      <c r="M573" s="27"/>
      <c r="N573" s="27"/>
      <c r="O573" s="27"/>
      <c r="P573" s="27"/>
      <c r="Q573" s="27"/>
      <c r="R573" s="27"/>
      <c r="S573" s="21"/>
      <c r="T573" s="21"/>
      <c r="U573" s="21"/>
      <c r="V573" s="21"/>
      <c r="W573" s="21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7"/>
      <c r="L574" s="27"/>
      <c r="M574" s="27"/>
      <c r="N574" s="27"/>
      <c r="O574" s="27"/>
      <c r="P574" s="27"/>
      <c r="Q574" s="27"/>
      <c r="R574" s="27"/>
      <c r="S574" s="21"/>
      <c r="T574" s="21"/>
      <c r="U574" s="21"/>
      <c r="V574" s="21"/>
      <c r="W574" s="21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7"/>
      <c r="L575" s="27"/>
      <c r="M575" s="27"/>
      <c r="N575" s="27"/>
      <c r="O575" s="27"/>
      <c r="P575" s="27"/>
      <c r="Q575" s="27"/>
      <c r="R575" s="27"/>
      <c r="S575" s="21"/>
      <c r="T575" s="21"/>
      <c r="U575" s="21"/>
      <c r="V575" s="21"/>
      <c r="W575" s="21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7"/>
      <c r="L576" s="27"/>
      <c r="M576" s="27"/>
      <c r="N576" s="27"/>
      <c r="O576" s="27"/>
      <c r="P576" s="27"/>
      <c r="Q576" s="27"/>
      <c r="R576" s="27"/>
      <c r="S576" s="21"/>
      <c r="T576" s="21"/>
      <c r="U576" s="21"/>
      <c r="V576" s="21"/>
      <c r="W576" s="21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7"/>
      <c r="L577" s="27"/>
      <c r="M577" s="27"/>
      <c r="N577" s="27"/>
      <c r="O577" s="27"/>
      <c r="P577" s="27"/>
      <c r="Q577" s="27"/>
      <c r="R577" s="27"/>
      <c r="S577" s="21"/>
      <c r="T577" s="21"/>
      <c r="U577" s="21"/>
      <c r="V577" s="21"/>
      <c r="W577" s="21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7"/>
      <c r="L578" s="27"/>
      <c r="M578" s="27"/>
      <c r="N578" s="27"/>
      <c r="O578" s="27"/>
      <c r="P578" s="27"/>
      <c r="Q578" s="27"/>
      <c r="R578" s="27"/>
      <c r="S578" s="21"/>
      <c r="T578" s="21"/>
      <c r="U578" s="21"/>
      <c r="V578" s="21"/>
      <c r="W578" s="21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7"/>
      <c r="L579" s="27"/>
      <c r="M579" s="27"/>
      <c r="N579" s="27"/>
      <c r="O579" s="27"/>
      <c r="P579" s="27"/>
      <c r="Q579" s="27"/>
      <c r="R579" s="27"/>
      <c r="S579" s="21"/>
      <c r="T579" s="21"/>
      <c r="U579" s="21"/>
      <c r="V579" s="21"/>
      <c r="W579" s="21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7"/>
      <c r="L580" s="27"/>
      <c r="M580" s="27"/>
      <c r="N580" s="27"/>
      <c r="O580" s="27"/>
      <c r="P580" s="27"/>
      <c r="Q580" s="27"/>
      <c r="R580" s="27"/>
      <c r="S580" s="21"/>
      <c r="T580" s="21"/>
      <c r="U580" s="21"/>
      <c r="V580" s="21"/>
      <c r="W580" s="21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7"/>
      <c r="L581" s="27"/>
      <c r="M581" s="27"/>
      <c r="N581" s="27"/>
      <c r="O581" s="27"/>
      <c r="P581" s="27"/>
      <c r="Q581" s="27"/>
      <c r="R581" s="27"/>
      <c r="S581" s="21"/>
      <c r="T581" s="21"/>
      <c r="U581" s="21"/>
      <c r="V581" s="21"/>
      <c r="W581" s="21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7"/>
      <c r="L582" s="27"/>
      <c r="M582" s="27"/>
      <c r="N582" s="27"/>
      <c r="O582" s="27"/>
      <c r="P582" s="27"/>
      <c r="Q582" s="27"/>
      <c r="R582" s="27"/>
      <c r="S582" s="21"/>
      <c r="T582" s="21"/>
      <c r="U582" s="21"/>
      <c r="V582" s="21"/>
      <c r="W582" s="21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7"/>
      <c r="L583" s="27"/>
      <c r="M583" s="27"/>
      <c r="N583" s="27"/>
      <c r="O583" s="27"/>
      <c r="P583" s="27"/>
      <c r="Q583" s="27"/>
      <c r="R583" s="27"/>
      <c r="S583" s="21"/>
      <c r="T583" s="21"/>
      <c r="U583" s="21"/>
      <c r="V583" s="21"/>
      <c r="W583" s="21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7"/>
      <c r="L584" s="27"/>
      <c r="M584" s="27"/>
      <c r="N584" s="27"/>
      <c r="O584" s="27"/>
      <c r="P584" s="27"/>
      <c r="Q584" s="27"/>
      <c r="R584" s="27"/>
      <c r="S584" s="21"/>
      <c r="T584" s="21"/>
      <c r="U584" s="21"/>
      <c r="V584" s="21"/>
      <c r="W584" s="21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7"/>
      <c r="L585" s="27"/>
      <c r="M585" s="27"/>
      <c r="N585" s="27"/>
      <c r="O585" s="27"/>
      <c r="P585" s="27"/>
      <c r="Q585" s="27"/>
      <c r="R585" s="27"/>
      <c r="S585" s="21"/>
      <c r="T585" s="21"/>
      <c r="U585" s="21"/>
      <c r="V585" s="21"/>
      <c r="W585" s="21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7"/>
      <c r="L586" s="27"/>
      <c r="M586" s="27"/>
      <c r="N586" s="27"/>
      <c r="O586" s="27"/>
      <c r="P586" s="27"/>
      <c r="Q586" s="27"/>
      <c r="R586" s="27"/>
      <c r="S586" s="21"/>
      <c r="T586" s="21"/>
      <c r="U586" s="21"/>
      <c r="V586" s="21"/>
      <c r="W586" s="21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7"/>
      <c r="L587" s="27"/>
      <c r="M587" s="27"/>
      <c r="N587" s="27"/>
      <c r="O587" s="27"/>
      <c r="P587" s="27"/>
      <c r="Q587" s="27"/>
      <c r="R587" s="27"/>
      <c r="S587" s="21"/>
      <c r="T587" s="21"/>
      <c r="U587" s="21"/>
      <c r="V587" s="21"/>
      <c r="W587" s="21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7"/>
      <c r="L588" s="27"/>
      <c r="M588" s="27"/>
      <c r="N588" s="27"/>
      <c r="O588" s="27"/>
      <c r="P588" s="27"/>
      <c r="Q588" s="27"/>
      <c r="R588" s="27"/>
      <c r="S588" s="21"/>
      <c r="T588" s="21"/>
      <c r="U588" s="21"/>
      <c r="V588" s="21"/>
      <c r="W588" s="21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7"/>
      <c r="L589" s="27"/>
      <c r="M589" s="27"/>
      <c r="N589" s="27"/>
      <c r="O589" s="27"/>
      <c r="P589" s="27"/>
      <c r="Q589" s="27"/>
      <c r="R589" s="27"/>
      <c r="S589" s="21"/>
      <c r="T589" s="21"/>
      <c r="U589" s="21"/>
      <c r="V589" s="21"/>
      <c r="W589" s="21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7"/>
      <c r="L590" s="27"/>
      <c r="M590" s="27"/>
      <c r="N590" s="27"/>
      <c r="O590" s="27"/>
      <c r="P590" s="27"/>
      <c r="Q590" s="27"/>
      <c r="R590" s="27"/>
      <c r="S590" s="21"/>
      <c r="T590" s="21"/>
      <c r="U590" s="21"/>
      <c r="V590" s="21"/>
      <c r="W590" s="21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7"/>
      <c r="L591" s="27"/>
      <c r="M591" s="27"/>
      <c r="N591" s="27"/>
      <c r="O591" s="27"/>
      <c r="P591" s="27"/>
      <c r="Q591" s="27"/>
      <c r="R591" s="27"/>
      <c r="S591" s="21"/>
      <c r="T591" s="21"/>
      <c r="U591" s="21"/>
      <c r="V591" s="21"/>
      <c r="W591" s="21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7"/>
      <c r="L592" s="27"/>
      <c r="M592" s="27"/>
      <c r="N592" s="27"/>
      <c r="O592" s="27"/>
      <c r="P592" s="27"/>
      <c r="Q592" s="27"/>
      <c r="R592" s="27"/>
      <c r="S592" s="21"/>
      <c r="T592" s="21"/>
      <c r="U592" s="21"/>
      <c r="V592" s="21"/>
      <c r="W592" s="21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7"/>
      <c r="L593" s="27"/>
      <c r="M593" s="27"/>
      <c r="N593" s="27"/>
      <c r="O593" s="27"/>
      <c r="P593" s="27"/>
      <c r="Q593" s="27"/>
      <c r="R593" s="27"/>
      <c r="S593" s="21"/>
      <c r="T593" s="21"/>
      <c r="U593" s="21"/>
      <c r="V593" s="21"/>
      <c r="W593" s="21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7"/>
      <c r="L594" s="27"/>
      <c r="M594" s="27"/>
      <c r="N594" s="27"/>
      <c r="O594" s="27"/>
      <c r="P594" s="27"/>
      <c r="Q594" s="27"/>
      <c r="R594" s="27"/>
      <c r="S594" s="21"/>
      <c r="T594" s="21"/>
      <c r="U594" s="21"/>
      <c r="V594" s="21"/>
      <c r="W594" s="21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7"/>
      <c r="L595" s="27"/>
      <c r="M595" s="27"/>
      <c r="N595" s="27"/>
      <c r="O595" s="27"/>
      <c r="P595" s="27"/>
      <c r="Q595" s="27"/>
      <c r="R595" s="27"/>
      <c r="S595" s="21"/>
      <c r="T595" s="21"/>
      <c r="U595" s="21"/>
      <c r="V595" s="21"/>
      <c r="W595" s="21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7"/>
      <c r="L596" s="27"/>
      <c r="M596" s="27"/>
      <c r="N596" s="27"/>
      <c r="O596" s="27"/>
      <c r="P596" s="27"/>
      <c r="Q596" s="27"/>
      <c r="R596" s="27"/>
      <c r="S596" s="21"/>
      <c r="T596" s="21"/>
      <c r="U596" s="21"/>
      <c r="V596" s="21"/>
      <c r="W596" s="21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7"/>
      <c r="L597" s="27"/>
      <c r="M597" s="27"/>
      <c r="N597" s="27"/>
      <c r="O597" s="27"/>
      <c r="P597" s="27"/>
      <c r="Q597" s="27"/>
      <c r="R597" s="27"/>
      <c r="S597" s="21"/>
      <c r="T597" s="21"/>
      <c r="U597" s="21"/>
      <c r="V597" s="21"/>
      <c r="W597" s="21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7"/>
      <c r="L598" s="27"/>
      <c r="M598" s="27"/>
      <c r="N598" s="27"/>
      <c r="O598" s="27"/>
      <c r="P598" s="27"/>
      <c r="Q598" s="27"/>
      <c r="R598" s="27"/>
      <c r="S598" s="21"/>
      <c r="T598" s="21"/>
      <c r="U598" s="21"/>
      <c r="V598" s="21"/>
      <c r="W598" s="21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7"/>
      <c r="L599" s="27"/>
      <c r="M599" s="27"/>
      <c r="N599" s="27"/>
      <c r="O599" s="27"/>
      <c r="P599" s="27"/>
      <c r="Q599" s="27"/>
      <c r="R599" s="27"/>
      <c r="S599" s="21"/>
      <c r="T599" s="21"/>
      <c r="U599" s="21"/>
      <c r="V599" s="21"/>
      <c r="W599" s="21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7"/>
      <c r="L600" s="27"/>
      <c r="M600" s="27"/>
      <c r="N600" s="27"/>
      <c r="O600" s="27"/>
      <c r="P600" s="27"/>
      <c r="Q600" s="27"/>
      <c r="R600" s="27"/>
      <c r="S600" s="21"/>
      <c r="T600" s="21"/>
      <c r="U600" s="21"/>
      <c r="V600" s="21"/>
      <c r="W600" s="21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7"/>
      <c r="L601" s="27"/>
      <c r="M601" s="27"/>
      <c r="N601" s="27"/>
      <c r="O601" s="27"/>
      <c r="P601" s="27"/>
      <c r="Q601" s="27"/>
      <c r="R601" s="27"/>
      <c r="S601" s="21"/>
      <c r="T601" s="21"/>
      <c r="U601" s="21"/>
      <c r="V601" s="21"/>
      <c r="W601" s="21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7"/>
      <c r="L602" s="27"/>
      <c r="M602" s="27"/>
      <c r="N602" s="27"/>
      <c r="O602" s="27"/>
      <c r="P602" s="27"/>
      <c r="Q602" s="27"/>
      <c r="R602" s="27"/>
      <c r="S602" s="21"/>
      <c r="T602" s="21"/>
      <c r="U602" s="21"/>
      <c r="V602" s="21"/>
      <c r="W602" s="21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7"/>
      <c r="L603" s="27"/>
      <c r="M603" s="27"/>
      <c r="N603" s="27"/>
      <c r="O603" s="27"/>
      <c r="P603" s="27"/>
      <c r="Q603" s="27"/>
      <c r="R603" s="27"/>
      <c r="S603" s="21"/>
      <c r="T603" s="21"/>
      <c r="U603" s="21"/>
      <c r="V603" s="21"/>
      <c r="W603" s="21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7"/>
      <c r="L604" s="27"/>
      <c r="M604" s="27"/>
      <c r="N604" s="27"/>
      <c r="O604" s="27"/>
      <c r="P604" s="27"/>
      <c r="Q604" s="27"/>
      <c r="R604" s="27"/>
      <c r="S604" s="21"/>
      <c r="T604" s="21"/>
      <c r="U604" s="21"/>
      <c r="V604" s="21"/>
      <c r="W604" s="21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7"/>
      <c r="L605" s="27"/>
      <c r="M605" s="27"/>
      <c r="N605" s="27"/>
      <c r="O605" s="27"/>
      <c r="P605" s="27"/>
      <c r="Q605" s="27"/>
      <c r="R605" s="27"/>
      <c r="S605" s="21"/>
      <c r="T605" s="21"/>
      <c r="U605" s="21"/>
      <c r="V605" s="21"/>
      <c r="W605" s="21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7"/>
      <c r="L606" s="27"/>
      <c r="M606" s="27"/>
      <c r="N606" s="27"/>
      <c r="O606" s="27"/>
      <c r="P606" s="27"/>
      <c r="Q606" s="27"/>
      <c r="R606" s="27"/>
      <c r="S606" s="21"/>
      <c r="T606" s="21"/>
      <c r="U606" s="21"/>
      <c r="V606" s="21"/>
      <c r="W606" s="21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7"/>
      <c r="L607" s="27"/>
      <c r="M607" s="27"/>
      <c r="N607" s="27"/>
      <c r="O607" s="27"/>
      <c r="P607" s="27"/>
      <c r="Q607" s="27"/>
      <c r="R607" s="27"/>
      <c r="S607" s="21"/>
      <c r="T607" s="21"/>
      <c r="U607" s="21"/>
      <c r="V607" s="21"/>
      <c r="W607" s="21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7"/>
      <c r="L608" s="27"/>
      <c r="M608" s="27"/>
      <c r="N608" s="27"/>
      <c r="O608" s="27"/>
      <c r="P608" s="27"/>
      <c r="Q608" s="27"/>
      <c r="R608" s="27"/>
      <c r="S608" s="21"/>
      <c r="T608" s="21"/>
      <c r="U608" s="21"/>
      <c r="V608" s="21"/>
      <c r="W608" s="21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7"/>
      <c r="L609" s="27"/>
      <c r="M609" s="27"/>
      <c r="N609" s="27"/>
      <c r="O609" s="27"/>
      <c r="P609" s="27"/>
      <c r="Q609" s="27"/>
      <c r="R609" s="27"/>
      <c r="S609" s="21"/>
      <c r="T609" s="21"/>
      <c r="U609" s="21"/>
      <c r="V609" s="21"/>
      <c r="W609" s="21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7"/>
      <c r="L610" s="27"/>
      <c r="M610" s="27"/>
      <c r="N610" s="27"/>
      <c r="O610" s="27"/>
      <c r="P610" s="27"/>
      <c r="Q610" s="27"/>
      <c r="R610" s="27"/>
      <c r="S610" s="21"/>
      <c r="T610" s="21"/>
      <c r="U610" s="21"/>
      <c r="V610" s="21"/>
      <c r="W610" s="21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7"/>
      <c r="L611" s="27"/>
      <c r="M611" s="27"/>
      <c r="N611" s="27"/>
      <c r="O611" s="27"/>
      <c r="P611" s="27"/>
      <c r="Q611" s="27"/>
      <c r="R611" s="27"/>
      <c r="S611" s="21"/>
      <c r="T611" s="21"/>
      <c r="U611" s="21"/>
      <c r="V611" s="21"/>
      <c r="W611" s="21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7"/>
      <c r="L612" s="27"/>
      <c r="M612" s="27"/>
      <c r="N612" s="27"/>
      <c r="O612" s="27"/>
      <c r="P612" s="27"/>
      <c r="Q612" s="27"/>
      <c r="R612" s="27"/>
      <c r="S612" s="21"/>
      <c r="T612" s="21"/>
      <c r="U612" s="21"/>
      <c r="V612" s="21"/>
      <c r="W612" s="21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7"/>
      <c r="L613" s="27"/>
      <c r="M613" s="27"/>
      <c r="N613" s="27"/>
      <c r="O613" s="27"/>
      <c r="P613" s="27"/>
      <c r="Q613" s="27"/>
      <c r="R613" s="27"/>
      <c r="S613" s="21"/>
      <c r="T613" s="21"/>
      <c r="U613" s="21"/>
      <c r="V613" s="21"/>
      <c r="W613" s="21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7"/>
      <c r="L614" s="27"/>
      <c r="M614" s="27"/>
      <c r="N614" s="27"/>
      <c r="O614" s="27"/>
      <c r="P614" s="27"/>
      <c r="Q614" s="27"/>
      <c r="R614" s="27"/>
      <c r="S614" s="21"/>
      <c r="T614" s="21"/>
      <c r="U614" s="21"/>
      <c r="V614" s="21"/>
      <c r="W614" s="21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7"/>
      <c r="L615" s="27"/>
      <c r="M615" s="27"/>
      <c r="N615" s="27"/>
      <c r="O615" s="27"/>
      <c r="P615" s="27"/>
      <c r="Q615" s="27"/>
      <c r="R615" s="27"/>
      <c r="S615" s="21"/>
      <c r="T615" s="21"/>
      <c r="U615" s="21"/>
      <c r="V615" s="21"/>
      <c r="W615" s="21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7"/>
      <c r="L616" s="27"/>
      <c r="M616" s="27"/>
      <c r="N616" s="27"/>
      <c r="O616" s="27"/>
      <c r="P616" s="27"/>
      <c r="Q616" s="27"/>
      <c r="R616" s="27"/>
      <c r="S616" s="21"/>
      <c r="T616" s="21"/>
      <c r="U616" s="21"/>
      <c r="V616" s="21"/>
      <c r="W616" s="21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7"/>
      <c r="L617" s="27"/>
      <c r="M617" s="27"/>
      <c r="N617" s="27"/>
      <c r="O617" s="27"/>
      <c r="P617" s="27"/>
      <c r="Q617" s="27"/>
      <c r="R617" s="27"/>
      <c r="S617" s="21"/>
      <c r="T617" s="21"/>
      <c r="U617" s="21"/>
      <c r="V617" s="21"/>
      <c r="W617" s="21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7"/>
      <c r="L618" s="27"/>
      <c r="M618" s="27"/>
      <c r="N618" s="27"/>
      <c r="O618" s="27"/>
      <c r="P618" s="27"/>
      <c r="Q618" s="27"/>
      <c r="R618" s="27"/>
      <c r="S618" s="21"/>
      <c r="T618" s="21"/>
      <c r="U618" s="21"/>
      <c r="V618" s="21"/>
      <c r="W618" s="21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7"/>
      <c r="L619" s="27"/>
      <c r="M619" s="27"/>
      <c r="N619" s="27"/>
      <c r="O619" s="27"/>
      <c r="P619" s="27"/>
      <c r="Q619" s="27"/>
      <c r="R619" s="27"/>
      <c r="S619" s="21"/>
      <c r="T619" s="21"/>
      <c r="U619" s="21"/>
      <c r="V619" s="21"/>
      <c r="W619" s="21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7"/>
      <c r="L620" s="27"/>
      <c r="M620" s="27"/>
      <c r="N620" s="27"/>
      <c r="O620" s="27"/>
      <c r="P620" s="27"/>
      <c r="Q620" s="27"/>
      <c r="R620" s="27"/>
      <c r="S620" s="21"/>
      <c r="T620" s="21"/>
      <c r="U620" s="21"/>
      <c r="V620" s="21"/>
      <c r="W620" s="21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7"/>
      <c r="L621" s="27"/>
      <c r="M621" s="27"/>
      <c r="N621" s="27"/>
      <c r="O621" s="27"/>
      <c r="P621" s="27"/>
      <c r="Q621" s="27"/>
      <c r="R621" s="27"/>
      <c r="S621" s="21"/>
      <c r="T621" s="21"/>
      <c r="U621" s="21"/>
      <c r="V621" s="21"/>
      <c r="W621" s="21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7"/>
      <c r="L622" s="27"/>
      <c r="M622" s="27"/>
      <c r="N622" s="27"/>
      <c r="O622" s="27"/>
      <c r="P622" s="27"/>
      <c r="Q622" s="27"/>
      <c r="R622" s="27"/>
      <c r="S622" s="21"/>
      <c r="T622" s="21"/>
      <c r="U622" s="21"/>
      <c r="V622" s="21"/>
      <c r="W622" s="21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7"/>
      <c r="L623" s="27"/>
      <c r="M623" s="27"/>
      <c r="N623" s="27"/>
      <c r="O623" s="27"/>
      <c r="P623" s="27"/>
      <c r="Q623" s="27"/>
      <c r="R623" s="27"/>
      <c r="S623" s="21"/>
      <c r="T623" s="21"/>
      <c r="U623" s="21"/>
      <c r="V623" s="21"/>
      <c r="W623" s="21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7"/>
      <c r="L624" s="27"/>
      <c r="M624" s="27"/>
      <c r="N624" s="27"/>
      <c r="O624" s="27"/>
      <c r="P624" s="27"/>
      <c r="Q624" s="27"/>
      <c r="R624" s="27"/>
      <c r="S624" s="21"/>
      <c r="T624" s="21"/>
      <c r="U624" s="21"/>
      <c r="V624" s="21"/>
      <c r="W624" s="21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7"/>
      <c r="L625" s="27"/>
      <c r="M625" s="27"/>
      <c r="N625" s="27"/>
      <c r="O625" s="27"/>
      <c r="P625" s="27"/>
      <c r="Q625" s="27"/>
      <c r="R625" s="27"/>
      <c r="S625" s="21"/>
      <c r="T625" s="21"/>
      <c r="U625" s="21"/>
      <c r="V625" s="21"/>
      <c r="W625" s="21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7"/>
      <c r="L626" s="27"/>
      <c r="M626" s="27"/>
      <c r="N626" s="27"/>
      <c r="O626" s="27"/>
      <c r="P626" s="27"/>
      <c r="Q626" s="27"/>
      <c r="R626" s="27"/>
      <c r="S626" s="21"/>
      <c r="T626" s="21"/>
      <c r="U626" s="21"/>
      <c r="V626" s="21"/>
      <c r="W626" s="21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7"/>
      <c r="L627" s="27"/>
      <c r="M627" s="27"/>
      <c r="N627" s="27"/>
      <c r="O627" s="27"/>
      <c r="P627" s="27"/>
      <c r="Q627" s="27"/>
      <c r="R627" s="27"/>
      <c r="S627" s="21"/>
      <c r="T627" s="21"/>
      <c r="U627" s="21"/>
      <c r="V627" s="21"/>
      <c r="W627" s="21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7"/>
      <c r="L628" s="27"/>
      <c r="M628" s="27"/>
      <c r="N628" s="27"/>
      <c r="O628" s="27"/>
      <c r="P628" s="27"/>
      <c r="Q628" s="27"/>
      <c r="R628" s="27"/>
      <c r="S628" s="21"/>
      <c r="T628" s="21"/>
      <c r="U628" s="21"/>
      <c r="V628" s="21"/>
      <c r="W628" s="21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7"/>
      <c r="L629" s="27"/>
      <c r="M629" s="27"/>
      <c r="N629" s="27"/>
      <c r="O629" s="27"/>
      <c r="P629" s="27"/>
      <c r="Q629" s="27"/>
      <c r="R629" s="27"/>
      <c r="S629" s="21"/>
      <c r="T629" s="21"/>
      <c r="U629" s="21"/>
      <c r="V629" s="21"/>
      <c r="W629" s="21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7"/>
      <c r="L630" s="27"/>
      <c r="M630" s="27"/>
      <c r="N630" s="27"/>
      <c r="O630" s="27"/>
      <c r="P630" s="27"/>
      <c r="Q630" s="27"/>
      <c r="R630" s="27"/>
      <c r="S630" s="21"/>
      <c r="T630" s="21"/>
      <c r="U630" s="21"/>
      <c r="V630" s="21"/>
      <c r="W630" s="21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7"/>
      <c r="L631" s="27"/>
      <c r="M631" s="27"/>
      <c r="N631" s="27"/>
      <c r="O631" s="27"/>
      <c r="P631" s="27"/>
      <c r="Q631" s="27"/>
      <c r="R631" s="27"/>
      <c r="S631" s="21"/>
      <c r="T631" s="21"/>
      <c r="U631" s="21"/>
      <c r="V631" s="21"/>
      <c r="W631" s="21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7"/>
      <c r="L632" s="27"/>
      <c r="M632" s="27"/>
      <c r="N632" s="27"/>
      <c r="O632" s="27"/>
      <c r="P632" s="27"/>
      <c r="Q632" s="27"/>
      <c r="R632" s="27"/>
      <c r="S632" s="21"/>
      <c r="T632" s="21"/>
      <c r="U632" s="21"/>
      <c r="V632" s="21"/>
      <c r="W632" s="21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7"/>
      <c r="L633" s="27"/>
      <c r="M633" s="27"/>
      <c r="N633" s="27"/>
      <c r="O633" s="27"/>
      <c r="P633" s="27"/>
      <c r="Q633" s="27"/>
      <c r="R633" s="27"/>
      <c r="S633" s="21"/>
      <c r="T633" s="21"/>
      <c r="U633" s="21"/>
      <c r="V633" s="21"/>
      <c r="W633" s="21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7"/>
      <c r="L634" s="27"/>
      <c r="M634" s="27"/>
      <c r="N634" s="27"/>
      <c r="O634" s="27"/>
      <c r="P634" s="27"/>
      <c r="Q634" s="27"/>
      <c r="R634" s="27"/>
      <c r="S634" s="21"/>
      <c r="T634" s="21"/>
      <c r="U634" s="21"/>
      <c r="V634" s="21"/>
      <c r="W634" s="21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7"/>
      <c r="L635" s="27"/>
      <c r="M635" s="27"/>
      <c r="N635" s="27"/>
      <c r="O635" s="27"/>
      <c r="P635" s="27"/>
      <c r="Q635" s="27"/>
      <c r="R635" s="27"/>
      <c r="S635" s="21"/>
      <c r="T635" s="21"/>
      <c r="U635" s="21"/>
      <c r="V635" s="21"/>
      <c r="W635" s="21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7"/>
      <c r="L636" s="27"/>
      <c r="M636" s="27"/>
      <c r="N636" s="27"/>
      <c r="O636" s="27"/>
      <c r="P636" s="27"/>
      <c r="Q636" s="27"/>
      <c r="R636" s="27"/>
      <c r="S636" s="21"/>
      <c r="T636" s="21"/>
      <c r="U636" s="21"/>
      <c r="V636" s="21"/>
      <c r="W636" s="21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7"/>
      <c r="L637" s="27"/>
      <c r="M637" s="27"/>
      <c r="N637" s="27"/>
      <c r="O637" s="27"/>
      <c r="P637" s="27"/>
      <c r="Q637" s="27"/>
      <c r="R637" s="27"/>
      <c r="S637" s="21"/>
      <c r="T637" s="21"/>
      <c r="U637" s="21"/>
      <c r="V637" s="21"/>
      <c r="W637" s="21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7"/>
      <c r="L638" s="27"/>
      <c r="M638" s="27"/>
      <c r="N638" s="27"/>
      <c r="O638" s="27"/>
      <c r="P638" s="27"/>
      <c r="Q638" s="27"/>
      <c r="R638" s="27"/>
      <c r="S638" s="21"/>
      <c r="T638" s="21"/>
      <c r="U638" s="21"/>
      <c r="V638" s="21"/>
      <c r="W638" s="21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7"/>
      <c r="L639" s="27"/>
      <c r="M639" s="27"/>
      <c r="N639" s="27"/>
      <c r="O639" s="27"/>
      <c r="P639" s="27"/>
      <c r="Q639" s="27"/>
      <c r="R639" s="27"/>
      <c r="S639" s="21"/>
      <c r="T639" s="21"/>
      <c r="U639" s="21"/>
      <c r="V639" s="21"/>
      <c r="W639" s="21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7"/>
      <c r="L640" s="27"/>
      <c r="M640" s="27"/>
      <c r="N640" s="27"/>
      <c r="O640" s="27"/>
      <c r="P640" s="27"/>
      <c r="Q640" s="27"/>
      <c r="R640" s="27"/>
      <c r="S640" s="21"/>
      <c r="T640" s="21"/>
      <c r="U640" s="21"/>
      <c r="V640" s="21"/>
      <c r="W640" s="21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7"/>
      <c r="L641" s="27"/>
      <c r="M641" s="27"/>
      <c r="N641" s="27"/>
      <c r="O641" s="27"/>
      <c r="P641" s="27"/>
      <c r="Q641" s="27"/>
      <c r="R641" s="27"/>
      <c r="S641" s="21"/>
      <c r="T641" s="21"/>
      <c r="U641" s="21"/>
      <c r="V641" s="21"/>
      <c r="W641" s="21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7"/>
      <c r="L642" s="27"/>
      <c r="M642" s="27"/>
      <c r="N642" s="27"/>
      <c r="O642" s="27"/>
      <c r="P642" s="27"/>
      <c r="Q642" s="27"/>
      <c r="R642" s="27"/>
      <c r="S642" s="21"/>
      <c r="T642" s="21"/>
      <c r="U642" s="21"/>
      <c r="V642" s="21"/>
      <c r="W642" s="21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7"/>
      <c r="L643" s="27"/>
      <c r="M643" s="27"/>
      <c r="N643" s="27"/>
      <c r="O643" s="27"/>
      <c r="P643" s="27"/>
      <c r="Q643" s="27"/>
      <c r="R643" s="27"/>
      <c r="S643" s="21"/>
      <c r="T643" s="21"/>
      <c r="U643" s="21"/>
      <c r="V643" s="21"/>
      <c r="W643" s="21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7"/>
      <c r="L644" s="27"/>
      <c r="M644" s="27"/>
      <c r="N644" s="27"/>
      <c r="O644" s="27"/>
      <c r="P644" s="27"/>
      <c r="Q644" s="27"/>
      <c r="R644" s="27"/>
      <c r="S644" s="21"/>
      <c r="T644" s="21"/>
      <c r="U644" s="21"/>
      <c r="V644" s="21"/>
      <c r="W644" s="21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7"/>
      <c r="L645" s="27"/>
      <c r="M645" s="27"/>
      <c r="N645" s="27"/>
      <c r="O645" s="27"/>
      <c r="P645" s="27"/>
      <c r="Q645" s="27"/>
      <c r="R645" s="27"/>
      <c r="S645" s="21"/>
      <c r="T645" s="21"/>
      <c r="U645" s="21"/>
      <c r="V645" s="21"/>
      <c r="W645" s="21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7"/>
      <c r="L646" s="27"/>
      <c r="M646" s="27"/>
      <c r="N646" s="27"/>
      <c r="O646" s="27"/>
      <c r="P646" s="27"/>
      <c r="Q646" s="27"/>
      <c r="R646" s="27"/>
      <c r="S646" s="21"/>
      <c r="T646" s="21"/>
      <c r="U646" s="21"/>
      <c r="V646" s="21"/>
      <c r="W646" s="21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7"/>
      <c r="L647" s="27"/>
      <c r="M647" s="27"/>
      <c r="N647" s="27"/>
      <c r="O647" s="27"/>
      <c r="P647" s="27"/>
      <c r="Q647" s="27"/>
      <c r="R647" s="27"/>
      <c r="S647" s="21"/>
      <c r="T647" s="21"/>
      <c r="U647" s="21"/>
      <c r="V647" s="21"/>
      <c r="W647" s="21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7"/>
      <c r="L648" s="27"/>
      <c r="M648" s="27"/>
      <c r="N648" s="27"/>
      <c r="O648" s="27"/>
      <c r="P648" s="27"/>
      <c r="Q648" s="27"/>
      <c r="R648" s="27"/>
      <c r="S648" s="21"/>
      <c r="T648" s="21"/>
      <c r="U648" s="21"/>
      <c r="V648" s="21"/>
      <c r="W648" s="21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7"/>
      <c r="L649" s="27"/>
      <c r="M649" s="27"/>
      <c r="N649" s="27"/>
      <c r="O649" s="27"/>
      <c r="P649" s="27"/>
      <c r="Q649" s="27"/>
      <c r="R649" s="27"/>
      <c r="S649" s="21"/>
      <c r="T649" s="21"/>
      <c r="U649" s="21"/>
      <c r="V649" s="21"/>
      <c r="W649" s="21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7"/>
      <c r="L650" s="27"/>
      <c r="M650" s="27"/>
      <c r="N650" s="27"/>
      <c r="O650" s="27"/>
      <c r="P650" s="27"/>
      <c r="Q650" s="27"/>
      <c r="R650" s="27"/>
      <c r="S650" s="21"/>
      <c r="T650" s="21"/>
      <c r="U650" s="21"/>
      <c r="V650" s="21"/>
      <c r="W650" s="21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7"/>
      <c r="L651" s="27"/>
      <c r="M651" s="27"/>
      <c r="N651" s="27"/>
      <c r="O651" s="27"/>
      <c r="P651" s="27"/>
      <c r="Q651" s="27"/>
      <c r="R651" s="27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workbookViewId="0">
      <selection activeCell="A3" sqref="A3:R8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10" t="s">
        <v>332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92</v>
      </c>
      <c r="B2" s="4" t="s">
        <v>93</v>
      </c>
      <c r="C2" s="4" t="s">
        <v>94</v>
      </c>
      <c r="D2" s="4" t="s">
        <v>95</v>
      </c>
      <c r="E2" s="4" t="s">
        <v>96</v>
      </c>
      <c r="F2" s="4" t="s">
        <v>97</v>
      </c>
      <c r="G2" s="4" t="s">
        <v>98</v>
      </c>
      <c r="H2" s="4" t="s">
        <v>99</v>
      </c>
      <c r="I2" s="4" t="s">
        <v>100</v>
      </c>
      <c r="J2" s="4" t="s">
        <v>101</v>
      </c>
      <c r="K2" s="12" t="s">
        <v>102</v>
      </c>
      <c r="L2" s="12" t="s">
        <v>103</v>
      </c>
      <c r="M2" s="12" t="s">
        <v>104</v>
      </c>
      <c r="N2" s="12" t="s">
        <v>105</v>
      </c>
      <c r="O2" s="12" t="s">
        <v>106</v>
      </c>
      <c r="P2" s="12" t="s">
        <v>107</v>
      </c>
      <c r="Q2" s="12" t="s">
        <v>108</v>
      </c>
      <c r="R2" s="12" t="s">
        <v>109</v>
      </c>
    </row>
    <row r="3" ht="20.25" spans="1:18">
      <c r="A3" s="5" t="s">
        <v>333</v>
      </c>
      <c r="B3" s="5" t="s">
        <v>334</v>
      </c>
      <c r="C3" s="5">
        <v>12512.355</v>
      </c>
      <c r="D3" s="5">
        <v>13944.415</v>
      </c>
      <c r="E3" s="5">
        <v>1</v>
      </c>
      <c r="F3" s="6">
        <v>0</v>
      </c>
      <c r="G3" s="6">
        <v>0</v>
      </c>
      <c r="H3" s="6">
        <v>1</v>
      </c>
      <c r="I3" s="6">
        <v>0.004</v>
      </c>
      <c r="J3" s="6">
        <v>10.274</v>
      </c>
      <c r="K3" s="13">
        <v>4</v>
      </c>
      <c r="L3" s="13">
        <v>2</v>
      </c>
      <c r="M3" s="13">
        <v>0</v>
      </c>
      <c r="N3" s="13">
        <v>0</v>
      </c>
      <c r="O3" s="13">
        <v>0</v>
      </c>
      <c r="P3" s="13">
        <v>3.801</v>
      </c>
      <c r="Q3" s="13">
        <v>0</v>
      </c>
      <c r="R3" s="13">
        <v>0</v>
      </c>
    </row>
    <row r="4" ht="20.25" spans="1:18">
      <c r="A4" s="5" t="s">
        <v>335</v>
      </c>
      <c r="B4" s="5" t="s">
        <v>336</v>
      </c>
      <c r="C4" s="5">
        <v>32330.67</v>
      </c>
      <c r="D4" s="5">
        <v>42048.328</v>
      </c>
      <c r="E4" s="5">
        <v>1</v>
      </c>
      <c r="F4" s="7">
        <v>0</v>
      </c>
      <c r="G4" s="7">
        <v>0</v>
      </c>
      <c r="H4" s="7">
        <v>1</v>
      </c>
      <c r="I4" s="7">
        <v>0.993</v>
      </c>
      <c r="J4" s="7">
        <v>23.874</v>
      </c>
      <c r="K4" s="13">
        <v>3</v>
      </c>
      <c r="L4" s="13">
        <v>0</v>
      </c>
      <c r="M4" s="13">
        <v>-1</v>
      </c>
      <c r="N4" s="13">
        <v>1</v>
      </c>
      <c r="O4" s="13">
        <v>0</v>
      </c>
      <c r="P4" s="13">
        <v>47.601</v>
      </c>
      <c r="Q4" s="13">
        <v>0</v>
      </c>
      <c r="R4" s="13">
        <v>0</v>
      </c>
    </row>
    <row r="5" ht="20.25" spans="1:18">
      <c r="A5" s="8" t="s">
        <v>337</v>
      </c>
      <c r="B5" s="8" t="s">
        <v>338</v>
      </c>
      <c r="C5" s="8">
        <v>7662.288</v>
      </c>
      <c r="D5" s="8">
        <v>8858.529</v>
      </c>
      <c r="E5" s="8">
        <v>0</v>
      </c>
      <c r="F5" s="8">
        <v>0</v>
      </c>
      <c r="G5" s="8">
        <v>0</v>
      </c>
      <c r="H5" s="8">
        <v>1</v>
      </c>
      <c r="I5" s="6">
        <v>3.291</v>
      </c>
      <c r="J5" s="6">
        <v>16.351</v>
      </c>
      <c r="K5" s="13">
        <v>4</v>
      </c>
      <c r="L5" s="13">
        <v>1</v>
      </c>
      <c r="M5" s="13">
        <v>-1</v>
      </c>
      <c r="N5" s="13">
        <v>1</v>
      </c>
      <c r="O5" s="13">
        <v>0</v>
      </c>
      <c r="P5" s="13">
        <v>-5.187</v>
      </c>
      <c r="Q5" s="13">
        <v>0</v>
      </c>
      <c r="R5" s="13">
        <v>0</v>
      </c>
    </row>
    <row r="6" ht="20.25" spans="1:18">
      <c r="A6" s="8" t="s">
        <v>339</v>
      </c>
      <c r="B6" s="8" t="s">
        <v>340</v>
      </c>
      <c r="C6" s="8">
        <v>674.555</v>
      </c>
      <c r="D6" s="8">
        <v>762.9</v>
      </c>
      <c r="E6" s="8">
        <v>0</v>
      </c>
      <c r="F6" s="8">
        <v>0</v>
      </c>
      <c r="G6" s="8">
        <v>0</v>
      </c>
      <c r="H6" s="8">
        <v>1</v>
      </c>
      <c r="I6" s="6">
        <v>0.599</v>
      </c>
      <c r="J6" s="6">
        <v>12.11</v>
      </c>
      <c r="K6" s="13">
        <v>3</v>
      </c>
      <c r="L6" s="13">
        <v>2</v>
      </c>
      <c r="M6" s="13">
        <v>-1</v>
      </c>
      <c r="N6" s="13">
        <v>1</v>
      </c>
      <c r="O6" s="13">
        <v>0</v>
      </c>
      <c r="P6" s="13">
        <v>-1.016</v>
      </c>
      <c r="Q6" s="13">
        <v>0</v>
      </c>
      <c r="R6" s="13">
        <v>0</v>
      </c>
    </row>
    <row r="7" ht="20.25" spans="1:18">
      <c r="A7" s="8" t="s">
        <v>341</v>
      </c>
      <c r="B7" s="8" t="s">
        <v>342</v>
      </c>
      <c r="C7" s="8">
        <v>18379.496</v>
      </c>
      <c r="D7" s="8">
        <v>20007.766</v>
      </c>
      <c r="E7" s="8">
        <v>0</v>
      </c>
      <c r="F7" s="8">
        <v>0</v>
      </c>
      <c r="G7" s="8">
        <v>0</v>
      </c>
      <c r="H7" s="8">
        <v>1</v>
      </c>
      <c r="I7" s="6">
        <v>0.657</v>
      </c>
      <c r="J7" s="6">
        <v>8.741</v>
      </c>
      <c r="K7" s="13">
        <v>4</v>
      </c>
      <c r="L7" s="13">
        <v>2</v>
      </c>
      <c r="M7" s="13">
        <v>-1</v>
      </c>
      <c r="N7" s="13">
        <v>0</v>
      </c>
      <c r="O7" s="13">
        <v>0</v>
      </c>
      <c r="P7" s="13">
        <v>7.659</v>
      </c>
      <c r="Q7" s="13">
        <v>0</v>
      </c>
      <c r="R7" s="13">
        <v>0</v>
      </c>
    </row>
    <row r="8" ht="20.25" spans="1:18">
      <c r="A8" s="8" t="s">
        <v>343</v>
      </c>
      <c r="B8" s="8" t="s">
        <v>344</v>
      </c>
      <c r="C8" s="8">
        <v>4891.447</v>
      </c>
      <c r="D8" s="8">
        <v>5803.683</v>
      </c>
      <c r="E8" s="8">
        <v>0</v>
      </c>
      <c r="F8" s="8">
        <v>0</v>
      </c>
      <c r="G8" s="8">
        <v>0</v>
      </c>
      <c r="H8" s="8">
        <v>1</v>
      </c>
      <c r="I8" s="6">
        <v>1.522</v>
      </c>
      <c r="J8" s="6">
        <v>17.001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-4.881</v>
      </c>
      <c r="Q8" s="13">
        <v>0</v>
      </c>
      <c r="R8" s="13">
        <v>0</v>
      </c>
    </row>
    <row r="9" ht="20.25" spans="1:18">
      <c r="A9" s="8" t="s">
        <v>345</v>
      </c>
      <c r="B9" s="8" t="s">
        <v>346</v>
      </c>
      <c r="C9" s="8">
        <v>3431.317</v>
      </c>
      <c r="D9" s="8">
        <v>3927.175</v>
      </c>
      <c r="E9" s="8">
        <v>0</v>
      </c>
      <c r="F9" s="8">
        <v>0</v>
      </c>
      <c r="G9" s="8">
        <v>0</v>
      </c>
      <c r="H9" s="8">
        <v>1</v>
      </c>
      <c r="I9" s="6">
        <v>1.342</v>
      </c>
      <c r="J9" s="6">
        <v>13.799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-3.839</v>
      </c>
      <c r="Q9" s="13">
        <v>0</v>
      </c>
      <c r="R9" s="13">
        <v>0</v>
      </c>
    </row>
    <row r="10" ht="20.25" spans="1:18">
      <c r="A10" s="8" t="s">
        <v>347</v>
      </c>
      <c r="B10" s="8" t="s">
        <v>348</v>
      </c>
      <c r="C10" s="8">
        <v>2401.486</v>
      </c>
      <c r="D10" s="8">
        <v>2723.161</v>
      </c>
      <c r="E10" s="8">
        <v>0</v>
      </c>
      <c r="F10" s="8">
        <v>0</v>
      </c>
      <c r="G10" s="8">
        <v>0</v>
      </c>
      <c r="H10" s="8">
        <v>1</v>
      </c>
      <c r="I10" s="6">
        <v>0.404</v>
      </c>
      <c r="J10" s="6">
        <v>12.169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-3.243</v>
      </c>
      <c r="Q10" s="13">
        <v>0</v>
      </c>
      <c r="R10" s="13">
        <v>0</v>
      </c>
    </row>
    <row r="11" ht="20.25" spans="1:18">
      <c r="A11" s="8" t="s">
        <v>349</v>
      </c>
      <c r="B11" s="8" t="s">
        <v>350</v>
      </c>
      <c r="C11" s="8">
        <v>4954.533</v>
      </c>
      <c r="D11" s="8">
        <v>6135.647</v>
      </c>
      <c r="E11" s="8">
        <v>0</v>
      </c>
      <c r="F11" s="8">
        <v>0</v>
      </c>
      <c r="G11" s="8">
        <v>0</v>
      </c>
      <c r="H11" s="8">
        <v>1</v>
      </c>
      <c r="I11" s="6">
        <v>2.258</v>
      </c>
      <c r="J11" s="6">
        <v>21.073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-6.972</v>
      </c>
      <c r="Q11" s="13">
        <v>0</v>
      </c>
      <c r="R11" s="13">
        <v>0</v>
      </c>
    </row>
    <row r="12" ht="20.25" spans="1:18">
      <c r="A12" s="9" t="s">
        <v>351</v>
      </c>
      <c r="B12" s="9" t="s">
        <v>352</v>
      </c>
      <c r="C12" s="9">
        <v>206.808</v>
      </c>
      <c r="D12" s="9">
        <v>424.802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-0.698</v>
      </c>
      <c r="Q12" s="13">
        <v>0</v>
      </c>
      <c r="R12" s="13">
        <v>0</v>
      </c>
    </row>
    <row r="13" ht="20.25" spans="1:18">
      <c r="A13" s="9" t="s">
        <v>353</v>
      </c>
      <c r="B13" s="9" t="s">
        <v>354</v>
      </c>
      <c r="C13" s="9">
        <v>2310.485</v>
      </c>
      <c r="D13" s="9">
        <v>2422.53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0</v>
      </c>
      <c r="L13" s="13">
        <v>1</v>
      </c>
      <c r="M13" s="13">
        <v>0</v>
      </c>
      <c r="N13" s="13">
        <v>-1</v>
      </c>
      <c r="O13" s="13">
        <v>0</v>
      </c>
      <c r="P13" s="13">
        <v>1.112</v>
      </c>
      <c r="Q13" s="13">
        <v>0</v>
      </c>
      <c r="R13" s="13">
        <v>0</v>
      </c>
    </row>
    <row r="14" ht="20.25" spans="1:18">
      <c r="A14" s="9" t="s">
        <v>355</v>
      </c>
      <c r="B14" s="9" t="s">
        <v>356</v>
      </c>
      <c r="C14" s="9">
        <v>2684.732</v>
      </c>
      <c r="D14" s="9">
        <v>2837.423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1</v>
      </c>
      <c r="N14" s="13">
        <v>-1</v>
      </c>
      <c r="O14" s="13">
        <v>0</v>
      </c>
      <c r="P14" s="13">
        <v>0.474</v>
      </c>
      <c r="Q14" s="13">
        <v>0</v>
      </c>
      <c r="R14" s="13">
        <v>0</v>
      </c>
    </row>
    <row r="15" ht="20.25" spans="1:18">
      <c r="A15" s="9" t="s">
        <v>357</v>
      </c>
      <c r="B15" s="9" t="s">
        <v>358</v>
      </c>
      <c r="C15" s="9">
        <v>3654.156</v>
      </c>
      <c r="D15" s="9">
        <v>4129.436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1.659</v>
      </c>
      <c r="Q15" s="13">
        <v>0</v>
      </c>
      <c r="R15" s="13">
        <v>0</v>
      </c>
    </row>
    <row r="16" ht="20.25" spans="1:18">
      <c r="A16" s="9" t="s">
        <v>359</v>
      </c>
      <c r="B16" s="9" t="s">
        <v>360</v>
      </c>
      <c r="C16" s="9">
        <v>2627.982</v>
      </c>
      <c r="D16" s="9">
        <v>3237.309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9" t="s">
        <v>361</v>
      </c>
      <c r="B17" s="9" t="s">
        <v>362</v>
      </c>
      <c r="C17" s="9">
        <v>2544.073</v>
      </c>
      <c r="D17" s="9">
        <v>3003.527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9" t="s">
        <v>363</v>
      </c>
      <c r="B18" s="9" t="s">
        <v>364</v>
      </c>
      <c r="C18" s="9">
        <v>5205.159</v>
      </c>
      <c r="D18" s="9">
        <v>6085.701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1</v>
      </c>
      <c r="L18" s="13">
        <v>2</v>
      </c>
      <c r="M18" s="13">
        <v>-1</v>
      </c>
      <c r="N18" s="13">
        <v>1</v>
      </c>
      <c r="O18" s="13">
        <v>0</v>
      </c>
      <c r="P18" s="13">
        <v>8.736</v>
      </c>
      <c r="Q18" s="13">
        <v>0</v>
      </c>
      <c r="R18" s="13">
        <v>0</v>
      </c>
    </row>
    <row r="19" ht="20.25" spans="1:18">
      <c r="A19" s="9" t="s">
        <v>365</v>
      </c>
      <c r="B19" s="9" t="s">
        <v>366</v>
      </c>
      <c r="C19" s="9">
        <v>967.581</v>
      </c>
      <c r="D19" s="9">
        <v>1188.864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6" t="s">
        <v>367</v>
      </c>
      <c r="B20" s="6" t="s">
        <v>368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-3.591</v>
      </c>
      <c r="Q20" s="13">
        <v>0</v>
      </c>
      <c r="R20" s="13">
        <v>0</v>
      </c>
    </row>
    <row r="21" ht="20.25" spans="1:18">
      <c r="A21" s="6" t="s">
        <v>369</v>
      </c>
      <c r="B21" s="6" t="s">
        <v>370</v>
      </c>
      <c r="C21" s="6">
        <v>18908.215</v>
      </c>
      <c r="D21" s="6">
        <v>20820.162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7.267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-9.941</v>
      </c>
      <c r="Q21" s="13">
        <v>0</v>
      </c>
      <c r="R21" s="13">
        <v>0</v>
      </c>
    </row>
    <row r="22" ht="20.25" spans="1:18">
      <c r="A22" s="6" t="s">
        <v>371</v>
      </c>
      <c r="B22" s="6" t="s">
        <v>372</v>
      </c>
      <c r="C22" s="6">
        <v>2667.204</v>
      </c>
      <c r="D22" s="6">
        <v>3364.628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15.165</v>
      </c>
      <c r="K22" s="13">
        <v>3</v>
      </c>
      <c r="L22" s="13">
        <v>1</v>
      </c>
      <c r="M22" s="13">
        <v>-1</v>
      </c>
      <c r="N22" s="13">
        <v>1</v>
      </c>
      <c r="O22" s="13">
        <v>0</v>
      </c>
      <c r="P22" s="13">
        <v>-7.336</v>
      </c>
      <c r="Q22" s="13">
        <v>0</v>
      </c>
      <c r="R22" s="13">
        <v>0</v>
      </c>
    </row>
    <row r="23" ht="20.25" spans="1:18">
      <c r="A23" s="6" t="s">
        <v>373</v>
      </c>
      <c r="B23" s="6" t="s">
        <v>374</v>
      </c>
      <c r="C23" s="6">
        <v>697.569</v>
      </c>
      <c r="D23" s="6">
        <v>840.083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9.982</v>
      </c>
      <c r="K23" s="13">
        <v>3</v>
      </c>
      <c r="L23" s="13">
        <v>2</v>
      </c>
      <c r="M23" s="13">
        <v>-1</v>
      </c>
      <c r="N23" s="13">
        <v>1</v>
      </c>
      <c r="O23" s="13">
        <v>0</v>
      </c>
      <c r="P23" s="13">
        <v>-0.014</v>
      </c>
      <c r="Q23" s="13">
        <v>0</v>
      </c>
      <c r="R23" s="13">
        <v>0</v>
      </c>
    </row>
    <row r="24" ht="20.25" spans="1:18">
      <c r="A24" s="6" t="s">
        <v>375</v>
      </c>
      <c r="B24" s="6" t="s">
        <v>376</v>
      </c>
      <c r="C24" s="6">
        <v>10597.751</v>
      </c>
      <c r="D24" s="6">
        <v>13513.01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7.564</v>
      </c>
      <c r="K24" s="13">
        <v>2</v>
      </c>
      <c r="L24" s="13">
        <v>2</v>
      </c>
      <c r="M24" s="13">
        <v>0</v>
      </c>
      <c r="N24" s="13">
        <v>0</v>
      </c>
      <c r="O24" s="13">
        <v>0</v>
      </c>
      <c r="P24" s="13">
        <v>-20.723</v>
      </c>
      <c r="Q24" s="13">
        <v>0</v>
      </c>
      <c r="R24" s="13">
        <v>0</v>
      </c>
    </row>
    <row r="25" ht="20.25" spans="1:18">
      <c r="A25" s="6" t="s">
        <v>377</v>
      </c>
      <c r="B25" s="6" t="s">
        <v>378</v>
      </c>
      <c r="C25" s="6">
        <v>3140.837</v>
      </c>
      <c r="D25" s="6">
        <v>3732.051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13.044</v>
      </c>
      <c r="K25" s="13">
        <v>3</v>
      </c>
      <c r="L25" s="13">
        <v>2</v>
      </c>
      <c r="M25" s="13">
        <v>0</v>
      </c>
      <c r="N25" s="13">
        <v>0</v>
      </c>
      <c r="O25" s="13">
        <v>0</v>
      </c>
      <c r="P25" s="13">
        <v>-2.492</v>
      </c>
      <c r="Q25" s="13">
        <v>0</v>
      </c>
      <c r="R25" s="13">
        <v>0</v>
      </c>
    </row>
    <row r="26" ht="20.25" spans="1:18">
      <c r="A26" s="6" t="s">
        <v>379</v>
      </c>
      <c r="B26" s="6" t="s">
        <v>380</v>
      </c>
      <c r="C26" s="6">
        <v>71729.594</v>
      </c>
      <c r="D26" s="6">
        <v>81926.617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8.121</v>
      </c>
      <c r="K26" s="13">
        <v>3</v>
      </c>
      <c r="L26" s="13">
        <v>1</v>
      </c>
      <c r="M26" s="13">
        <v>0</v>
      </c>
      <c r="N26" s="13">
        <v>0</v>
      </c>
      <c r="O26" s="13">
        <v>0</v>
      </c>
      <c r="P26" s="13">
        <v>42.315</v>
      </c>
      <c r="Q26" s="13">
        <v>0</v>
      </c>
      <c r="R26" s="13">
        <v>0</v>
      </c>
    </row>
    <row r="27" ht="20.25" spans="1:18">
      <c r="A27" s="6" t="s">
        <v>381</v>
      </c>
      <c r="B27" s="6" t="s">
        <v>382</v>
      </c>
      <c r="C27" s="6">
        <v>2688.044</v>
      </c>
      <c r="D27" s="6">
        <v>3337.133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6.438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0.826</v>
      </c>
      <c r="Q27" s="13">
        <v>0</v>
      </c>
      <c r="R27" s="13">
        <v>0</v>
      </c>
    </row>
    <row r="28" ht="20.25" spans="1:18">
      <c r="A28" s="6" t="s">
        <v>383</v>
      </c>
      <c r="B28" s="6" t="s">
        <v>384</v>
      </c>
      <c r="C28" s="6">
        <v>3070.145</v>
      </c>
      <c r="D28" s="6">
        <v>3418.997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5.476</v>
      </c>
      <c r="K28" s="13">
        <v>2</v>
      </c>
      <c r="L28" s="13">
        <v>0</v>
      </c>
      <c r="M28" s="13">
        <v>-1</v>
      </c>
      <c r="N28" s="13">
        <v>1</v>
      </c>
      <c r="O28" s="13">
        <v>0</v>
      </c>
      <c r="P28" s="13">
        <v>-4.679</v>
      </c>
      <c r="Q28" s="13">
        <v>0</v>
      </c>
      <c r="R28" s="13">
        <v>0</v>
      </c>
    </row>
    <row r="29" ht="20.25" spans="1:18">
      <c r="A29" s="6" t="s">
        <v>385</v>
      </c>
      <c r="B29" s="6" t="s">
        <v>386</v>
      </c>
      <c r="C29" s="6">
        <v>115982.18</v>
      </c>
      <c r="D29" s="6">
        <v>132786.641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4.194</v>
      </c>
      <c r="K29" s="13">
        <v>2</v>
      </c>
      <c r="L29" s="13">
        <v>2</v>
      </c>
      <c r="M29" s="13">
        <v>0</v>
      </c>
      <c r="N29" s="13">
        <v>0</v>
      </c>
      <c r="O29" s="13">
        <v>0</v>
      </c>
      <c r="P29" s="13">
        <v>62.338</v>
      </c>
      <c r="Q29" s="13">
        <v>0</v>
      </c>
      <c r="R29" s="13">
        <v>-1</v>
      </c>
    </row>
    <row r="30" ht="20.25" spans="1:18">
      <c r="A30" s="6" t="s">
        <v>387</v>
      </c>
      <c r="B30" s="6" t="s">
        <v>388</v>
      </c>
      <c r="C30" s="6">
        <v>16232.711</v>
      </c>
      <c r="D30" s="6">
        <v>17616.467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4.147</v>
      </c>
      <c r="K30" s="13">
        <v>2</v>
      </c>
      <c r="L30" s="13">
        <v>2</v>
      </c>
      <c r="M30" s="13">
        <v>0</v>
      </c>
      <c r="N30" s="13">
        <v>-1</v>
      </c>
      <c r="O30" s="13">
        <v>0</v>
      </c>
      <c r="P30" s="13">
        <v>-10.696</v>
      </c>
      <c r="Q30" s="13">
        <v>0</v>
      </c>
      <c r="R30" s="13">
        <v>0</v>
      </c>
    </row>
    <row r="31" ht="20.25" spans="1:18">
      <c r="A31" s="6" t="s">
        <v>389</v>
      </c>
      <c r="B31" s="6" t="s">
        <v>390</v>
      </c>
      <c r="C31" s="6">
        <v>2952.309</v>
      </c>
      <c r="D31" s="6">
        <v>3309.971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4.979</v>
      </c>
      <c r="K31" s="13">
        <v>2</v>
      </c>
      <c r="L31" s="13">
        <v>2</v>
      </c>
      <c r="M31" s="13">
        <v>0</v>
      </c>
      <c r="N31" s="13">
        <v>1</v>
      </c>
      <c r="O31" s="13">
        <v>0</v>
      </c>
      <c r="P31" s="13">
        <v>-5.106</v>
      </c>
      <c r="Q31" s="13">
        <v>0</v>
      </c>
      <c r="R31" s="13">
        <v>0</v>
      </c>
    </row>
    <row r="32" ht="20.25" spans="1:18">
      <c r="A32" s="6" t="s">
        <v>391</v>
      </c>
      <c r="B32" s="6" t="s">
        <v>392</v>
      </c>
      <c r="C32" s="6">
        <v>13582.727</v>
      </c>
      <c r="D32" s="6">
        <v>17111.465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5.676</v>
      </c>
      <c r="K32" s="13">
        <v>2</v>
      </c>
      <c r="L32" s="13">
        <v>2</v>
      </c>
      <c r="M32" s="13">
        <v>-1</v>
      </c>
      <c r="N32" s="13">
        <v>1</v>
      </c>
      <c r="O32" s="13">
        <v>0</v>
      </c>
      <c r="P32" s="13">
        <v>-6.066</v>
      </c>
      <c r="Q32" s="13">
        <v>0</v>
      </c>
      <c r="R32" s="13">
        <v>0</v>
      </c>
    </row>
    <row r="33" ht="20.25" spans="1:18">
      <c r="A33" s="6" t="s">
        <v>393</v>
      </c>
      <c r="B33" s="6" t="s">
        <v>394</v>
      </c>
      <c r="C33" s="6">
        <v>238412.797</v>
      </c>
      <c r="D33" s="6">
        <v>292553.563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9.689</v>
      </c>
      <c r="K33" s="13">
        <v>2</v>
      </c>
      <c r="L33" s="13">
        <v>2</v>
      </c>
      <c r="M33" s="13">
        <v>0</v>
      </c>
      <c r="N33" s="13">
        <v>-1</v>
      </c>
      <c r="O33" s="13">
        <v>0</v>
      </c>
      <c r="P33" s="13">
        <v>103.771</v>
      </c>
      <c r="Q33" s="13">
        <v>0</v>
      </c>
      <c r="R33" s="13">
        <v>0</v>
      </c>
    </row>
    <row r="34" ht="20.25" spans="1:18">
      <c r="A34" s="6" t="s">
        <v>395</v>
      </c>
      <c r="B34" s="6" t="s">
        <v>396</v>
      </c>
      <c r="C34" s="6">
        <v>5021.728</v>
      </c>
      <c r="D34" s="6">
        <v>5826.5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4.275</v>
      </c>
      <c r="K34" s="13">
        <v>1</v>
      </c>
      <c r="L34" s="13">
        <v>2</v>
      </c>
      <c r="M34" s="13">
        <v>-1</v>
      </c>
      <c r="N34" s="13">
        <v>1</v>
      </c>
      <c r="O34" s="13">
        <v>0</v>
      </c>
      <c r="P34" s="13">
        <v>1.096</v>
      </c>
      <c r="Q34" s="13">
        <v>0</v>
      </c>
      <c r="R34" s="13">
        <v>0</v>
      </c>
    </row>
    <row r="35" ht="20.25" spans="1:18">
      <c r="A35" s="6" t="s">
        <v>397</v>
      </c>
      <c r="B35" s="6" t="s">
        <v>398</v>
      </c>
      <c r="C35" s="6">
        <v>12442.317</v>
      </c>
      <c r="D35" s="6">
        <v>13587.916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1.952</v>
      </c>
      <c r="K35" s="13">
        <v>2</v>
      </c>
      <c r="L35" s="13">
        <v>0</v>
      </c>
      <c r="M35" s="13">
        <v>0</v>
      </c>
      <c r="N35" s="13">
        <v>0</v>
      </c>
      <c r="O35" s="13">
        <v>0</v>
      </c>
      <c r="P35" s="13">
        <v>-3.977</v>
      </c>
      <c r="Q35" s="13">
        <v>0</v>
      </c>
      <c r="R35" s="13">
        <v>0</v>
      </c>
    </row>
    <row r="36" ht="20.25" spans="1:18">
      <c r="A36" s="6" t="s">
        <v>399</v>
      </c>
      <c r="B36" s="6" t="s">
        <v>400</v>
      </c>
      <c r="C36" s="6">
        <v>3277.655</v>
      </c>
      <c r="D36" s="6">
        <v>3775.364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0.071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3">
        <v>-6.259</v>
      </c>
      <c r="Q36" s="13">
        <v>0</v>
      </c>
      <c r="R36" s="13">
        <v>0</v>
      </c>
    </row>
    <row r="37" ht="20.25" spans="1:18">
      <c r="A37" s="6" t="s">
        <v>401</v>
      </c>
      <c r="B37" s="6" t="s">
        <v>402</v>
      </c>
      <c r="C37" s="6">
        <v>21078.934</v>
      </c>
      <c r="D37" s="6">
        <v>23236.234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4.208</v>
      </c>
      <c r="K37" s="13">
        <v>4</v>
      </c>
      <c r="L37" s="13">
        <v>1</v>
      </c>
      <c r="M37" s="13">
        <v>0</v>
      </c>
      <c r="N37" s="13">
        <v>0</v>
      </c>
      <c r="O37" s="13">
        <v>0</v>
      </c>
      <c r="P37" s="13">
        <v>-8.04</v>
      </c>
      <c r="Q37" s="13">
        <v>0</v>
      </c>
      <c r="R37" s="13">
        <v>0</v>
      </c>
    </row>
    <row r="38" ht="20.25" spans="1:18">
      <c r="A38" s="6" t="s">
        <v>403</v>
      </c>
      <c r="B38" s="6" t="s">
        <v>404</v>
      </c>
      <c r="C38" s="6">
        <v>3910.037</v>
      </c>
      <c r="D38" s="6">
        <v>4302.725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5.986</v>
      </c>
      <c r="K38" s="13">
        <v>4</v>
      </c>
      <c r="L38" s="13">
        <v>1</v>
      </c>
      <c r="M38" s="13">
        <v>0</v>
      </c>
      <c r="N38" s="13">
        <v>1</v>
      </c>
      <c r="O38" s="13">
        <v>0</v>
      </c>
      <c r="P38" s="13">
        <v>6.276</v>
      </c>
      <c r="Q38" s="13">
        <v>0</v>
      </c>
      <c r="R38" s="13">
        <v>0</v>
      </c>
    </row>
    <row r="39" ht="20.25" spans="1:18">
      <c r="A39" s="7" t="s">
        <v>405</v>
      </c>
      <c r="B39" s="7" t="s">
        <v>406</v>
      </c>
      <c r="C39" s="7">
        <v>3491.839</v>
      </c>
      <c r="D39" s="7">
        <v>3788.456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4.044</v>
      </c>
      <c r="K39" s="13">
        <v>1</v>
      </c>
      <c r="L39" s="13">
        <v>0</v>
      </c>
      <c r="M39" s="13">
        <v>0</v>
      </c>
      <c r="N39" s="13">
        <v>1</v>
      </c>
      <c r="O39" s="13">
        <v>0</v>
      </c>
      <c r="P39" s="13">
        <v>3.439</v>
      </c>
      <c r="Q39" s="13">
        <v>0</v>
      </c>
      <c r="R39" s="13">
        <v>0</v>
      </c>
    </row>
    <row r="40" ht="20.25" spans="1:18">
      <c r="A40" s="6" t="s">
        <v>407</v>
      </c>
      <c r="B40" s="6" t="s">
        <v>408</v>
      </c>
      <c r="C40" s="6">
        <v>6480.221</v>
      </c>
      <c r="D40" s="6">
        <v>7815.18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11.617</v>
      </c>
      <c r="K40" s="13">
        <v>2</v>
      </c>
      <c r="L40" s="13">
        <v>2</v>
      </c>
      <c r="M40" s="13">
        <v>0</v>
      </c>
      <c r="N40" s="13">
        <v>0</v>
      </c>
      <c r="O40" s="13">
        <v>0</v>
      </c>
      <c r="P40" s="13">
        <v>-10.943</v>
      </c>
      <c r="Q40" s="13">
        <v>0</v>
      </c>
      <c r="R40" s="13">
        <v>-1</v>
      </c>
    </row>
    <row r="41" ht="20.25" spans="1:18">
      <c r="A41" s="6" t="s">
        <v>409</v>
      </c>
      <c r="B41" s="6" t="s">
        <v>410</v>
      </c>
      <c r="C41" s="6">
        <v>3986.783</v>
      </c>
      <c r="D41" s="6">
        <v>4611.168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7.306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-2.643</v>
      </c>
      <c r="Q41" s="13">
        <v>0</v>
      </c>
      <c r="R41" s="13">
        <v>0</v>
      </c>
    </row>
    <row r="42" ht="20.25" spans="1:18">
      <c r="A42" s="6" t="s">
        <v>411</v>
      </c>
      <c r="B42" s="6" t="s">
        <v>412</v>
      </c>
      <c r="C42" s="6">
        <v>1171.638</v>
      </c>
      <c r="D42" s="6">
        <v>1322.471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11.273</v>
      </c>
      <c r="K42" s="13">
        <v>3</v>
      </c>
      <c r="L42" s="13">
        <v>2</v>
      </c>
      <c r="M42" s="13">
        <v>0</v>
      </c>
      <c r="N42" s="13">
        <v>0</v>
      </c>
      <c r="O42" s="13">
        <v>0</v>
      </c>
      <c r="P42" s="13">
        <v>-0.608</v>
      </c>
      <c r="Q42" s="13">
        <v>0</v>
      </c>
      <c r="R42" s="13">
        <v>0</v>
      </c>
    </row>
    <row r="43" ht="20.25" spans="1:18">
      <c r="A43" s="6" t="s">
        <v>413</v>
      </c>
      <c r="B43" s="6" t="s">
        <v>414</v>
      </c>
      <c r="C43" s="6">
        <v>1337.558</v>
      </c>
      <c r="D43" s="6">
        <v>1670.291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11.096</v>
      </c>
      <c r="K43" s="13">
        <v>3</v>
      </c>
      <c r="L43" s="13">
        <v>1</v>
      </c>
      <c r="M43" s="13">
        <v>-1</v>
      </c>
      <c r="N43" s="13">
        <v>1</v>
      </c>
      <c r="O43" s="13">
        <v>0</v>
      </c>
      <c r="P43" s="13">
        <v>-4.6</v>
      </c>
      <c r="Q43" s="13">
        <v>0</v>
      </c>
      <c r="R43" s="13">
        <v>0</v>
      </c>
    </row>
    <row r="44" ht="20.25" spans="1:18">
      <c r="A44" s="6" t="s">
        <v>415</v>
      </c>
      <c r="B44" s="6" t="s">
        <v>416</v>
      </c>
      <c r="C44" s="6">
        <v>767.491</v>
      </c>
      <c r="D44" s="6">
        <v>1135.436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15.241</v>
      </c>
      <c r="K44" s="13">
        <v>2</v>
      </c>
      <c r="L44" s="13">
        <v>2</v>
      </c>
      <c r="M44" s="13">
        <v>-1</v>
      </c>
      <c r="N44" s="13">
        <v>1</v>
      </c>
      <c r="O44" s="13">
        <v>0</v>
      </c>
      <c r="P44" s="13">
        <v>-3.379</v>
      </c>
      <c r="Q44" s="13">
        <v>0</v>
      </c>
      <c r="R44" s="13">
        <v>0</v>
      </c>
    </row>
    <row r="45" ht="20.25" spans="1:18">
      <c r="A45" s="6" t="s">
        <v>417</v>
      </c>
      <c r="B45" s="6" t="s">
        <v>418</v>
      </c>
      <c r="C45" s="6">
        <v>6946.714</v>
      </c>
      <c r="D45" s="6">
        <v>7691.208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3.718</v>
      </c>
      <c r="K45" s="13">
        <v>1</v>
      </c>
      <c r="L45" s="13">
        <v>2</v>
      </c>
      <c r="M45" s="13">
        <v>0</v>
      </c>
      <c r="N45" s="13">
        <v>-1</v>
      </c>
      <c r="O45" s="13">
        <v>0</v>
      </c>
      <c r="P45" s="13">
        <v>-5.449</v>
      </c>
      <c r="Q45" s="13">
        <v>0</v>
      </c>
      <c r="R45" s="13">
        <v>0</v>
      </c>
    </row>
    <row r="46" ht="20.25" spans="1:18">
      <c r="A46" s="6" t="s">
        <v>419</v>
      </c>
      <c r="B46" s="6" t="s">
        <v>420</v>
      </c>
      <c r="C46" s="6">
        <v>732.191</v>
      </c>
      <c r="D46" s="6">
        <v>831.556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7.318</v>
      </c>
      <c r="K46" s="13">
        <v>2</v>
      </c>
      <c r="L46" s="13">
        <v>0</v>
      </c>
      <c r="M46" s="13">
        <v>0</v>
      </c>
      <c r="N46" s="13">
        <v>0</v>
      </c>
      <c r="O46" s="13">
        <v>0</v>
      </c>
      <c r="P46" s="13">
        <v>0.115</v>
      </c>
      <c r="Q46" s="13">
        <v>0</v>
      </c>
      <c r="R46" s="13">
        <v>0</v>
      </c>
    </row>
    <row r="47" ht="20.25" spans="1:18">
      <c r="A47" s="6" t="s">
        <v>421</v>
      </c>
      <c r="B47" s="6" t="s">
        <v>422</v>
      </c>
      <c r="C47" s="6">
        <v>13421</v>
      </c>
      <c r="D47" s="6">
        <v>14631.091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5.818</v>
      </c>
      <c r="K47" s="13">
        <v>4</v>
      </c>
      <c r="L47" s="13">
        <v>0</v>
      </c>
      <c r="M47" s="13">
        <v>0</v>
      </c>
      <c r="N47" s="13">
        <v>1</v>
      </c>
      <c r="O47" s="13">
        <v>0</v>
      </c>
      <c r="P47" s="13">
        <v>-14.621</v>
      </c>
      <c r="Q47" s="13">
        <v>0</v>
      </c>
      <c r="R47" s="13">
        <v>0</v>
      </c>
    </row>
    <row r="48" ht="20.25" spans="1:18">
      <c r="A48" s="6" t="s">
        <v>423</v>
      </c>
      <c r="B48" s="6" t="s">
        <v>424</v>
      </c>
      <c r="C48" s="6">
        <v>2870.352</v>
      </c>
      <c r="D48" s="6">
        <v>3166.671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3.841</v>
      </c>
      <c r="K48" s="13">
        <v>2</v>
      </c>
      <c r="L48" s="13">
        <v>0</v>
      </c>
      <c r="M48" s="13">
        <v>0</v>
      </c>
      <c r="N48" s="13">
        <v>0</v>
      </c>
      <c r="O48" s="13">
        <v>0</v>
      </c>
      <c r="P48" s="13">
        <v>2.004</v>
      </c>
      <c r="Q48" s="13">
        <v>0</v>
      </c>
      <c r="R48" s="13">
        <v>0</v>
      </c>
    </row>
    <row r="49" ht="20.25" spans="1:18">
      <c r="A49" s="6" t="s">
        <v>425</v>
      </c>
      <c r="B49" s="6" t="s">
        <v>426</v>
      </c>
      <c r="C49" s="6">
        <v>7824.59</v>
      </c>
      <c r="D49" s="6">
        <v>8724.557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10.145</v>
      </c>
      <c r="K49" s="13">
        <v>4</v>
      </c>
      <c r="L49" s="13">
        <v>2</v>
      </c>
      <c r="M49" s="13">
        <v>-1</v>
      </c>
      <c r="N49" s="13">
        <v>0</v>
      </c>
      <c r="O49" s="13">
        <v>0</v>
      </c>
      <c r="P49" s="13">
        <v>-6.776</v>
      </c>
      <c r="Q49" s="13">
        <v>0</v>
      </c>
      <c r="R49" s="13">
        <v>0</v>
      </c>
    </row>
    <row r="50" ht="20.25" spans="1:18">
      <c r="A50" s="6" t="s">
        <v>427</v>
      </c>
      <c r="B50" s="6" t="s">
        <v>428</v>
      </c>
      <c r="C50" s="6">
        <v>4007.43</v>
      </c>
      <c r="D50" s="6">
        <v>4556.413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2.401</v>
      </c>
      <c r="K50" s="13">
        <v>0</v>
      </c>
      <c r="L50" s="13">
        <v>2</v>
      </c>
      <c r="M50" s="13">
        <v>1</v>
      </c>
      <c r="N50" s="13">
        <v>-1</v>
      </c>
      <c r="O50" s="13">
        <v>0</v>
      </c>
      <c r="P50" s="13">
        <v>-4.473</v>
      </c>
      <c r="Q50" s="13">
        <v>0</v>
      </c>
      <c r="R50" s="13">
        <v>0</v>
      </c>
    </row>
    <row r="51" ht="20.25" spans="1:18">
      <c r="A51" s="6" t="s">
        <v>429</v>
      </c>
      <c r="B51" s="6" t="s">
        <v>430</v>
      </c>
      <c r="C51" s="6">
        <v>6884.234</v>
      </c>
      <c r="D51" s="6">
        <v>7318.274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1.836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-3.605</v>
      </c>
      <c r="Q51" s="13">
        <v>0</v>
      </c>
      <c r="R51" s="13">
        <v>0</v>
      </c>
    </row>
    <row r="52" ht="20.25" spans="1:18">
      <c r="A52" s="6" t="s">
        <v>431</v>
      </c>
      <c r="B52" s="6" t="s">
        <v>432</v>
      </c>
      <c r="C52" s="6">
        <v>3560.165</v>
      </c>
      <c r="D52" s="6">
        <v>3719.53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1.298</v>
      </c>
      <c r="K52" s="13">
        <v>1</v>
      </c>
      <c r="L52" s="13">
        <v>0</v>
      </c>
      <c r="M52" s="13">
        <v>0</v>
      </c>
      <c r="N52" s="13">
        <v>0</v>
      </c>
      <c r="O52" s="13">
        <v>0</v>
      </c>
      <c r="P52" s="13">
        <v>2.214</v>
      </c>
      <c r="Q52" s="13">
        <v>0</v>
      </c>
      <c r="R52" s="13">
        <v>0</v>
      </c>
    </row>
    <row r="53" ht="20.25" spans="1:18">
      <c r="A53" s="6" t="s">
        <v>433</v>
      </c>
      <c r="B53" s="6" t="s">
        <v>434</v>
      </c>
      <c r="C53" s="6">
        <v>4736.059</v>
      </c>
      <c r="D53" s="6">
        <v>5291.026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4.515</v>
      </c>
      <c r="K53" s="13">
        <v>3</v>
      </c>
      <c r="L53" s="13">
        <v>2</v>
      </c>
      <c r="M53" s="13">
        <v>0</v>
      </c>
      <c r="N53" s="13">
        <v>0</v>
      </c>
      <c r="O53" s="13">
        <v>0</v>
      </c>
      <c r="P53" s="13">
        <v>-8.778</v>
      </c>
      <c r="Q53" s="13">
        <v>0</v>
      </c>
      <c r="R53" s="13">
        <v>0</v>
      </c>
    </row>
    <row r="54" ht="20.25" spans="1:18">
      <c r="A54" s="6" t="s">
        <v>435</v>
      </c>
      <c r="B54" s="6" t="s">
        <v>436</v>
      </c>
      <c r="C54" s="6">
        <v>7537.273</v>
      </c>
      <c r="D54" s="6">
        <v>8135.52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6.113</v>
      </c>
      <c r="K54" s="13">
        <v>2</v>
      </c>
      <c r="L54" s="13">
        <v>1</v>
      </c>
      <c r="M54" s="13">
        <v>0</v>
      </c>
      <c r="N54" s="13">
        <v>0</v>
      </c>
      <c r="O54" s="13">
        <v>0</v>
      </c>
      <c r="P54" s="13">
        <v>5.501</v>
      </c>
      <c r="Q54" s="13">
        <v>0</v>
      </c>
      <c r="R54" s="13">
        <v>0</v>
      </c>
    </row>
    <row r="55" ht="20.25" spans="1:18">
      <c r="A55" s="6" t="s">
        <v>437</v>
      </c>
      <c r="B55" s="6" t="s">
        <v>438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-8.963</v>
      </c>
      <c r="Q55" s="13">
        <v>0</v>
      </c>
      <c r="R55" s="13">
        <v>0</v>
      </c>
    </row>
    <row r="56" ht="20.25" spans="1:18">
      <c r="A56" s="6" t="s">
        <v>439</v>
      </c>
      <c r="B56" s="6" t="s">
        <v>440</v>
      </c>
      <c r="C56" s="6">
        <v>7134.949</v>
      </c>
      <c r="D56" s="6">
        <v>8133.709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9.248</v>
      </c>
      <c r="K56" s="13">
        <v>4</v>
      </c>
      <c r="L56" s="13">
        <v>0</v>
      </c>
      <c r="M56" s="13">
        <v>-1</v>
      </c>
      <c r="N56" s="13">
        <v>1</v>
      </c>
      <c r="O56" s="13">
        <v>0</v>
      </c>
      <c r="P56" s="13">
        <v>7.901</v>
      </c>
      <c r="Q56" s="13">
        <v>0</v>
      </c>
      <c r="R56" s="13">
        <v>0</v>
      </c>
    </row>
    <row r="57" ht="20.25" spans="1:18">
      <c r="A57" s="6" t="s">
        <v>441</v>
      </c>
      <c r="B57" s="6" t="s">
        <v>442</v>
      </c>
      <c r="C57" s="6">
        <v>9930.231</v>
      </c>
      <c r="D57" s="6">
        <v>11110.429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3.402</v>
      </c>
      <c r="K57" s="13">
        <v>0</v>
      </c>
      <c r="L57" s="13">
        <v>1</v>
      </c>
      <c r="M57" s="13">
        <v>1</v>
      </c>
      <c r="N57" s="13">
        <v>-1</v>
      </c>
      <c r="O57" s="13">
        <v>0</v>
      </c>
      <c r="P57" s="13">
        <v>-17.58</v>
      </c>
      <c r="Q57" s="13">
        <v>0</v>
      </c>
      <c r="R57" s="13">
        <v>0</v>
      </c>
    </row>
    <row r="58" ht="20.25" spans="1:18">
      <c r="A58" s="6" t="s">
        <v>443</v>
      </c>
      <c r="B58" s="6" t="s">
        <v>444</v>
      </c>
      <c r="C58" s="6">
        <v>983.4</v>
      </c>
      <c r="D58" s="6">
        <v>1287.631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8.007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-3.618</v>
      </c>
      <c r="Q58" s="13">
        <v>0</v>
      </c>
      <c r="R58" s="13">
        <v>0</v>
      </c>
    </row>
    <row r="59" ht="20.25" spans="1:18">
      <c r="A59" s="6" t="s">
        <v>445</v>
      </c>
      <c r="B59" s="6" t="s">
        <v>446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447</v>
      </c>
      <c r="B60" s="6" t="s">
        <v>448</v>
      </c>
      <c r="C60" s="6">
        <v>2155.987</v>
      </c>
      <c r="D60" s="6">
        <v>2530.461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9.183</v>
      </c>
      <c r="K60" s="13">
        <v>3</v>
      </c>
      <c r="L60" s="13">
        <v>1</v>
      </c>
      <c r="M60" s="13">
        <v>0</v>
      </c>
      <c r="N60" s="13">
        <v>0</v>
      </c>
      <c r="O60" s="13">
        <v>0</v>
      </c>
      <c r="P60" s="13">
        <v>-1.453</v>
      </c>
      <c r="Q60" s="13">
        <v>0</v>
      </c>
      <c r="R60" s="13">
        <v>-1</v>
      </c>
    </row>
    <row r="61" ht="20.25" spans="1:18">
      <c r="A61" s="6" t="s">
        <v>449</v>
      </c>
      <c r="B61" s="6" t="s">
        <v>450</v>
      </c>
      <c r="C61" s="6">
        <v>8892.633</v>
      </c>
      <c r="D61" s="6">
        <v>9673.625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5.838</v>
      </c>
      <c r="K61" s="13">
        <v>2</v>
      </c>
      <c r="L61" s="13">
        <v>2</v>
      </c>
      <c r="M61" s="13">
        <v>0</v>
      </c>
      <c r="N61" s="13">
        <v>-1</v>
      </c>
      <c r="O61" s="13">
        <v>0</v>
      </c>
      <c r="P61" s="13">
        <v>3.743</v>
      </c>
      <c r="Q61" s="13">
        <v>0</v>
      </c>
      <c r="R61" s="13">
        <v>0</v>
      </c>
    </row>
    <row r="62" ht="20.25" spans="1:18">
      <c r="A62" s="6" t="s">
        <v>451</v>
      </c>
      <c r="B62" s="6" t="s">
        <v>452</v>
      </c>
      <c r="C62" s="6">
        <v>5522.028</v>
      </c>
      <c r="D62" s="6">
        <v>6699.468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13.148</v>
      </c>
      <c r="K62" s="13">
        <v>2</v>
      </c>
      <c r="L62" s="13">
        <v>2</v>
      </c>
      <c r="M62" s="13">
        <v>0</v>
      </c>
      <c r="N62" s="13">
        <v>-1</v>
      </c>
      <c r="O62" s="13">
        <v>0</v>
      </c>
      <c r="P62" s="13">
        <v>-2.283</v>
      </c>
      <c r="Q62" s="13">
        <v>0</v>
      </c>
      <c r="R62" s="13">
        <v>-1</v>
      </c>
    </row>
    <row r="63" ht="20.25" spans="1:18">
      <c r="A63" s="6" t="s">
        <v>453</v>
      </c>
      <c r="B63" s="6" t="s">
        <v>454</v>
      </c>
      <c r="C63" s="6">
        <v>7991.192</v>
      </c>
      <c r="D63" s="6">
        <v>8455.832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2.451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2.737</v>
      </c>
      <c r="Q63" s="13">
        <v>0</v>
      </c>
      <c r="R63" s="13">
        <v>0</v>
      </c>
    </row>
    <row r="64" ht="20.25" spans="1:18">
      <c r="A64" s="6" t="s">
        <v>455</v>
      </c>
      <c r="B64" s="6" t="s">
        <v>456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457</v>
      </c>
      <c r="B65" s="6" t="s">
        <v>458</v>
      </c>
      <c r="C65" s="6">
        <v>5229.747</v>
      </c>
      <c r="D65" s="6">
        <v>6245.533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10.968</v>
      </c>
      <c r="K65" s="13">
        <v>1</v>
      </c>
      <c r="L65" s="13">
        <v>1</v>
      </c>
      <c r="M65" s="13">
        <v>0</v>
      </c>
      <c r="N65" s="13">
        <v>-1</v>
      </c>
      <c r="O65" s="13">
        <v>0</v>
      </c>
      <c r="P65" s="13">
        <v>0.462</v>
      </c>
      <c r="Q65" s="13">
        <v>0</v>
      </c>
      <c r="R65" s="13">
        <v>0</v>
      </c>
    </row>
    <row r="66" ht="20.25" spans="1:18">
      <c r="A66" s="6" t="s">
        <v>459</v>
      </c>
      <c r="B66" s="6" t="s">
        <v>460</v>
      </c>
      <c r="C66" s="6">
        <v>5750.471</v>
      </c>
      <c r="D66" s="6">
        <v>7278.365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14.326</v>
      </c>
      <c r="K66" s="13">
        <v>1</v>
      </c>
      <c r="L66" s="13">
        <v>2</v>
      </c>
      <c r="M66" s="13">
        <v>0</v>
      </c>
      <c r="N66" s="13">
        <v>-1</v>
      </c>
      <c r="O66" s="13">
        <v>0</v>
      </c>
      <c r="P66" s="13">
        <v>0.576</v>
      </c>
      <c r="Q66" s="13">
        <v>0</v>
      </c>
      <c r="R66" s="13">
        <v>0</v>
      </c>
    </row>
    <row r="67" ht="20.25" spans="1:18">
      <c r="A67" s="6" t="s">
        <v>461</v>
      </c>
      <c r="B67" s="6" t="s">
        <v>462</v>
      </c>
      <c r="C67" s="6">
        <v>2477.279</v>
      </c>
      <c r="D67" s="6">
        <v>2815.399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6.553</v>
      </c>
      <c r="K67" s="13">
        <v>3</v>
      </c>
      <c r="L67" s="13">
        <v>2</v>
      </c>
      <c r="M67" s="13">
        <v>0</v>
      </c>
      <c r="N67" s="13">
        <v>1</v>
      </c>
      <c r="O67" s="13">
        <v>0</v>
      </c>
      <c r="P67" s="13">
        <v>0.729</v>
      </c>
      <c r="Q67" s="13">
        <v>0</v>
      </c>
      <c r="R67" s="13">
        <v>0</v>
      </c>
    </row>
    <row r="68" ht="20.25" spans="1:18">
      <c r="A68" s="6" t="s">
        <v>463</v>
      </c>
      <c r="B68" s="6" t="s">
        <v>464</v>
      </c>
      <c r="C68" s="6">
        <v>1202.567</v>
      </c>
      <c r="D68" s="6">
        <v>1508.539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0.696</v>
      </c>
      <c r="K68" s="13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-3.118</v>
      </c>
      <c r="Q68" s="13">
        <v>0</v>
      </c>
      <c r="R68" s="13">
        <v>0</v>
      </c>
    </row>
    <row r="69" ht="20.25" spans="1:18">
      <c r="A69" s="6" t="s">
        <v>465</v>
      </c>
      <c r="B69" s="6" t="s">
        <v>466</v>
      </c>
      <c r="C69" s="6">
        <v>5177.802</v>
      </c>
      <c r="D69" s="6">
        <v>6009.922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5.755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3">
        <v>-1.176</v>
      </c>
      <c r="Q69" s="13">
        <v>0</v>
      </c>
      <c r="R69" s="13">
        <v>0</v>
      </c>
    </row>
    <row r="70" ht="20.25" spans="1:18">
      <c r="A70" s="6" t="s">
        <v>467</v>
      </c>
      <c r="B70" s="6" t="s">
        <v>468</v>
      </c>
      <c r="C70" s="6">
        <v>2285.952</v>
      </c>
      <c r="D70" s="6">
        <v>2831.495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8.781</v>
      </c>
      <c r="K70" s="13">
        <v>2</v>
      </c>
      <c r="L70" s="13">
        <v>0</v>
      </c>
      <c r="M70" s="13">
        <v>-1</v>
      </c>
      <c r="N70" s="13">
        <v>1</v>
      </c>
      <c r="O70" s="13">
        <v>0</v>
      </c>
      <c r="P70" s="13">
        <v>-5.975</v>
      </c>
      <c r="Q70" s="13">
        <v>0</v>
      </c>
      <c r="R70" s="13">
        <v>0</v>
      </c>
    </row>
    <row r="71" ht="20.25" spans="1:18">
      <c r="A71" s="6" t="s">
        <v>469</v>
      </c>
      <c r="B71" s="6" t="s">
        <v>470</v>
      </c>
      <c r="C71" s="6">
        <v>5430.145</v>
      </c>
      <c r="D71" s="6">
        <v>6464.451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6.118</v>
      </c>
      <c r="K71" s="13">
        <v>2</v>
      </c>
      <c r="L71" s="13">
        <v>0</v>
      </c>
      <c r="M71" s="13">
        <v>0</v>
      </c>
      <c r="N71" s="13">
        <v>0</v>
      </c>
      <c r="O71" s="13">
        <v>0</v>
      </c>
      <c r="P71" s="13">
        <v>0.449</v>
      </c>
      <c r="Q71" s="13">
        <v>0</v>
      </c>
      <c r="R71" s="13">
        <v>0</v>
      </c>
    </row>
    <row r="72" ht="20.25" spans="1:18">
      <c r="A72" s="6" t="s">
        <v>471</v>
      </c>
      <c r="B72" s="6" t="s">
        <v>472</v>
      </c>
      <c r="C72" s="6">
        <v>5676.593</v>
      </c>
      <c r="D72" s="6">
        <v>6043.651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2.296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-3.05</v>
      </c>
      <c r="Q72" s="13">
        <v>0</v>
      </c>
      <c r="R72" s="13">
        <v>0</v>
      </c>
    </row>
    <row r="73" ht="20.25" spans="1:18">
      <c r="A73" s="6" t="s">
        <v>473</v>
      </c>
      <c r="B73" s="6" t="s">
        <v>474</v>
      </c>
      <c r="C73" s="6">
        <v>4093.402</v>
      </c>
      <c r="D73" s="6">
        <v>5089.758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12.943</v>
      </c>
      <c r="K73" s="13">
        <v>0</v>
      </c>
      <c r="L73" s="13">
        <v>2</v>
      </c>
      <c r="M73" s="13">
        <v>0</v>
      </c>
      <c r="N73" s="13">
        <v>-1</v>
      </c>
      <c r="O73" s="13">
        <v>0</v>
      </c>
      <c r="P73" s="13">
        <v>1.128</v>
      </c>
      <c r="Q73" s="13">
        <v>0</v>
      </c>
      <c r="R73" s="13">
        <v>0</v>
      </c>
    </row>
    <row r="74" ht="20.25" spans="1:18">
      <c r="A74" s="6" t="s">
        <v>475</v>
      </c>
      <c r="B74" s="6" t="s">
        <v>476</v>
      </c>
      <c r="C74" s="6">
        <v>1681.563</v>
      </c>
      <c r="D74" s="6">
        <v>1923.273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2.856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-5.147</v>
      </c>
      <c r="Q74" s="13">
        <v>0</v>
      </c>
      <c r="R74" s="13">
        <v>0</v>
      </c>
    </row>
    <row r="75" ht="20.25" spans="1:18">
      <c r="A75" s="6" t="s">
        <v>477</v>
      </c>
      <c r="B75" s="6" t="s">
        <v>478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479</v>
      </c>
      <c r="B76" s="6" t="s">
        <v>480</v>
      </c>
      <c r="C76" s="6">
        <v>107.69</v>
      </c>
      <c r="D76" s="6">
        <v>109.541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1.102</v>
      </c>
      <c r="K76" s="13">
        <v>0</v>
      </c>
      <c r="L76" s="13">
        <v>1</v>
      </c>
      <c r="M76" s="13">
        <v>0</v>
      </c>
      <c r="N76" s="13">
        <v>-1</v>
      </c>
      <c r="O76" s="13">
        <v>0</v>
      </c>
      <c r="P76" s="13">
        <v>0.009</v>
      </c>
      <c r="Q76" s="13">
        <v>0</v>
      </c>
      <c r="R76" s="13">
        <v>0</v>
      </c>
    </row>
    <row r="77" ht="20.25" spans="1:18">
      <c r="A77" s="6" t="s">
        <v>481</v>
      </c>
      <c r="B77" s="6" t="s">
        <v>482</v>
      </c>
      <c r="C77" s="6">
        <v>105.581</v>
      </c>
      <c r="D77" s="6">
        <v>106.886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0.419</v>
      </c>
      <c r="K77" s="13">
        <v>0</v>
      </c>
      <c r="L77" s="13">
        <v>2</v>
      </c>
      <c r="M77" s="13">
        <v>0</v>
      </c>
      <c r="N77" s="13">
        <v>-1</v>
      </c>
      <c r="O77" s="13">
        <v>0</v>
      </c>
      <c r="P77" s="13">
        <v>0.003</v>
      </c>
      <c r="Q77" s="13">
        <v>0</v>
      </c>
      <c r="R77" s="13">
        <v>0</v>
      </c>
    </row>
    <row r="78" ht="20.25" spans="1:18">
      <c r="A78" s="7" t="s">
        <v>483</v>
      </c>
      <c r="B78" s="7" t="s">
        <v>484</v>
      </c>
      <c r="C78" s="7">
        <v>115.601</v>
      </c>
      <c r="D78" s="7">
        <v>121.722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4.272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0.023</v>
      </c>
      <c r="Q78" s="13">
        <v>0</v>
      </c>
      <c r="R78" s="13">
        <v>0</v>
      </c>
    </row>
    <row r="79" ht="20.25" spans="1:18">
      <c r="A79" s="7" t="s">
        <v>485</v>
      </c>
      <c r="B79" s="7" t="s">
        <v>486</v>
      </c>
      <c r="C79" s="7">
        <v>102.332</v>
      </c>
      <c r="D79" s="7">
        <v>102.91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0.084</v>
      </c>
      <c r="K79" s="13">
        <v>0</v>
      </c>
      <c r="L79" s="13">
        <v>1</v>
      </c>
      <c r="M79" s="13">
        <v>0</v>
      </c>
      <c r="N79" s="13">
        <v>0</v>
      </c>
      <c r="O79" s="13">
        <v>0</v>
      </c>
      <c r="P79" s="13">
        <v>0.005</v>
      </c>
      <c r="Q79" s="13">
        <v>0</v>
      </c>
      <c r="R79" s="13">
        <v>0</v>
      </c>
    </row>
    <row r="80" ht="20.25" spans="1:18">
      <c r="A80" s="7" t="s">
        <v>487</v>
      </c>
      <c r="B80" s="7" t="s">
        <v>488</v>
      </c>
      <c r="C80" s="7">
        <v>63136.234</v>
      </c>
      <c r="D80" s="7">
        <v>72672.164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8.921</v>
      </c>
      <c r="K80" s="13">
        <v>3</v>
      </c>
      <c r="L80" s="13">
        <v>0</v>
      </c>
      <c r="M80" s="13">
        <v>0</v>
      </c>
      <c r="N80" s="13">
        <v>0</v>
      </c>
      <c r="O80" s="13">
        <v>0</v>
      </c>
      <c r="P80" s="13">
        <v>46.846</v>
      </c>
      <c r="Q80" s="13">
        <v>0</v>
      </c>
      <c r="R80" s="13">
        <v>0</v>
      </c>
    </row>
    <row r="81" ht="20.25" spans="1:18">
      <c r="A81" s="7" t="s">
        <v>489</v>
      </c>
      <c r="B81" s="7" t="s">
        <v>490</v>
      </c>
      <c r="C81" s="7">
        <v>1181.097</v>
      </c>
      <c r="D81" s="7">
        <v>2285.451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28.66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24.13</v>
      </c>
      <c r="Q81" s="13">
        <v>0</v>
      </c>
      <c r="R81" s="13">
        <v>0</v>
      </c>
    </row>
    <row r="82" ht="20.25" spans="1:18">
      <c r="A82" s="7" t="s">
        <v>491</v>
      </c>
      <c r="B82" s="7" t="s">
        <v>492</v>
      </c>
      <c r="C82" s="7">
        <v>3071.563</v>
      </c>
      <c r="D82" s="7">
        <v>3826.242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15.663</v>
      </c>
      <c r="K82" s="13">
        <v>3</v>
      </c>
      <c r="L82" s="13">
        <v>2</v>
      </c>
      <c r="M82" s="13">
        <v>0</v>
      </c>
      <c r="N82" s="13">
        <v>0</v>
      </c>
      <c r="O82" s="13">
        <v>0</v>
      </c>
      <c r="P82" s="13">
        <v>-3.907</v>
      </c>
      <c r="Q82" s="13">
        <v>0</v>
      </c>
      <c r="R82" s="13">
        <v>-1</v>
      </c>
    </row>
    <row r="83" ht="20.25" spans="1:18">
      <c r="A83" s="7" t="s">
        <v>493</v>
      </c>
      <c r="B83" s="7" t="s">
        <v>494</v>
      </c>
      <c r="C83" s="7">
        <v>11549.2</v>
      </c>
      <c r="D83" s="7">
        <v>14402.791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6.899</v>
      </c>
      <c r="K83" s="13">
        <v>2</v>
      </c>
      <c r="L83" s="13">
        <v>2</v>
      </c>
      <c r="M83" s="13">
        <v>0</v>
      </c>
      <c r="N83" s="13">
        <v>0</v>
      </c>
      <c r="O83" s="13">
        <v>0</v>
      </c>
      <c r="P83" s="13">
        <v>-3.948</v>
      </c>
      <c r="Q83" s="13">
        <v>0</v>
      </c>
      <c r="R83" s="13">
        <v>0</v>
      </c>
    </row>
    <row r="84" ht="20.25" spans="1:18">
      <c r="A84" s="7" t="s">
        <v>495</v>
      </c>
      <c r="B84" s="7" t="s">
        <v>496</v>
      </c>
      <c r="C84" s="7">
        <v>438.626</v>
      </c>
      <c r="D84" s="7">
        <v>566.955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14.929</v>
      </c>
      <c r="K84" s="13">
        <v>3</v>
      </c>
      <c r="L84" s="13">
        <v>1</v>
      </c>
      <c r="M84" s="13">
        <v>0</v>
      </c>
      <c r="N84" s="13">
        <v>0</v>
      </c>
      <c r="O84" s="13">
        <v>0</v>
      </c>
      <c r="P84" s="13">
        <v>-0.879</v>
      </c>
      <c r="Q84" s="13">
        <v>0</v>
      </c>
      <c r="R84" s="13">
        <v>0</v>
      </c>
    </row>
    <row r="85" ht="20.25" spans="1:18">
      <c r="A85" s="7" t="s">
        <v>497</v>
      </c>
      <c r="B85" s="7" t="s">
        <v>498</v>
      </c>
      <c r="C85" s="7">
        <v>60059.395</v>
      </c>
      <c r="D85" s="7">
        <v>74965.438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9.902</v>
      </c>
      <c r="K85" s="13">
        <v>2</v>
      </c>
      <c r="L85" s="13">
        <v>2</v>
      </c>
      <c r="M85" s="13">
        <v>0</v>
      </c>
      <c r="N85" s="13">
        <v>0</v>
      </c>
      <c r="O85" s="13">
        <v>0</v>
      </c>
      <c r="P85" s="13">
        <v>123.867</v>
      </c>
      <c r="Q85" s="13">
        <v>0</v>
      </c>
      <c r="R85" s="13">
        <v>0</v>
      </c>
    </row>
    <row r="86" ht="20.25" spans="1:18">
      <c r="A86" s="7" t="s">
        <v>499</v>
      </c>
      <c r="B86" s="7" t="s">
        <v>500</v>
      </c>
      <c r="C86" s="7">
        <v>7386.069</v>
      </c>
      <c r="D86" s="7">
        <v>10084.959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15.924</v>
      </c>
      <c r="K86" s="13">
        <v>2</v>
      </c>
      <c r="L86" s="13">
        <v>2</v>
      </c>
      <c r="M86" s="13">
        <v>-1</v>
      </c>
      <c r="N86" s="13">
        <v>1</v>
      </c>
      <c r="O86" s="13">
        <v>0</v>
      </c>
      <c r="P86" s="13">
        <v>16.51</v>
      </c>
      <c r="Q86" s="13">
        <v>0</v>
      </c>
      <c r="R86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2025-07-15T19:41:01Z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54DABAB5CE454C27A1A866780D5040FB_13</vt:lpwstr>
  </property>
  <property fmtid="{D5CDD505-2E9C-101B-9397-08002B2CF9AE}" pid="3" name="KSOProductBuildVer">
    <vt:lpwstr>2052-12.1.0.15712</vt:lpwstr>
  </property>
</Properties>
</file>