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<sst xmlns="http://schemas.openxmlformats.org/spreadsheetml/2006/main" count="543" uniqueCount="497">
  <si>
    <t>京沪深强转弱</t>
  </si>
  <si>
    <t>京沪深弱转强</t>
  </si>
  <si>
    <t>代码</t>
  </si>
  <si>
    <t>简称</t>
  </si>
  <si>
    <t>总市值</t>
  </si>
  <si>
    <t>近期新高</t>
  </si>
  <si>
    <t>134719.77亿</t>
  </si>
  <si>
    <t>证金汇金持股</t>
  </si>
  <si>
    <t>133498.33亿</t>
  </si>
  <si>
    <t>酿酒</t>
  </si>
  <si>
    <t>32513.95亿</t>
  </si>
  <si>
    <t>红利指数</t>
  </si>
  <si>
    <t>108240.36亿</t>
  </si>
  <si>
    <t>保险新进</t>
  </si>
  <si>
    <t>26863.90亿</t>
  </si>
  <si>
    <t>全指可选</t>
  </si>
  <si>
    <t>48065.60亿</t>
  </si>
  <si>
    <t>近期强势</t>
  </si>
  <si>
    <t>16191.59亿</t>
  </si>
  <si>
    <t>电力</t>
  </si>
  <si>
    <t>29574.60亿</t>
  </si>
  <si>
    <t>煤炭</t>
  </si>
  <si>
    <t>14015.07亿</t>
  </si>
  <si>
    <t>石油</t>
  </si>
  <si>
    <t>25116.60亿</t>
  </si>
  <si>
    <t>次新股</t>
  </si>
  <si>
    <t>10802.51亿</t>
  </si>
  <si>
    <t>医疗保健</t>
  </si>
  <si>
    <t>19071.55亿</t>
  </si>
  <si>
    <t>新进指标股</t>
  </si>
  <si>
    <t>9354.84亿</t>
  </si>
  <si>
    <t>业绩预升</t>
  </si>
  <si>
    <t>18797.64亿</t>
  </si>
  <si>
    <t>酒店餐饮</t>
  </si>
  <si>
    <t>620.78亿</t>
  </si>
  <si>
    <t>业绩预增</t>
  </si>
  <si>
    <t>14271.22亿</t>
  </si>
  <si>
    <t>配股预案</t>
  </si>
  <si>
    <t>27.34亿</t>
  </si>
  <si>
    <t>户数减少</t>
  </si>
  <si>
    <t>13678.11亿</t>
  </si>
  <si>
    <t>活跃可转债</t>
  </si>
  <si>
    <t>--</t>
  </si>
  <si>
    <t>运输服务</t>
  </si>
  <si>
    <t>13497.13亿</t>
  </si>
  <si>
    <t>户数增加</t>
  </si>
  <si>
    <t>12865.15亿</t>
  </si>
  <si>
    <t>含B股</t>
  </si>
  <si>
    <t>11079.04亿</t>
  </si>
  <si>
    <t>交通设施</t>
  </si>
  <si>
    <t>10218.48亿</t>
  </si>
  <si>
    <t>山西板块</t>
  </si>
  <si>
    <t>8153.31亿</t>
  </si>
  <si>
    <t>云南板块</t>
  </si>
  <si>
    <t>7963.39亿</t>
  </si>
  <si>
    <t>基金增仓</t>
  </si>
  <si>
    <t>7725.91亿</t>
  </si>
  <si>
    <t>发可转债</t>
  </si>
  <si>
    <t>4972.28亿</t>
  </si>
  <si>
    <t>国开持股</t>
  </si>
  <si>
    <t>2663.18亿</t>
  </si>
  <si>
    <t>宁夏板块</t>
  </si>
  <si>
    <t>1919.71亿</t>
  </si>
  <si>
    <t>机构吸筹</t>
  </si>
  <si>
    <t>1155.82亿</t>
  </si>
  <si>
    <t>Ｂ股指数</t>
  </si>
  <si>
    <t>896.11亿</t>
  </si>
  <si>
    <t>投资时钟</t>
  </si>
  <si>
    <t>中盘价值</t>
  </si>
  <si>
    <t>中盘成长</t>
  </si>
  <si>
    <t>大盘成长</t>
  </si>
  <si>
    <t>国证成长</t>
  </si>
  <si>
    <t>深证价值</t>
  </si>
  <si>
    <t>深证治理</t>
  </si>
  <si>
    <t>深证红利</t>
  </si>
  <si>
    <t>国证治理</t>
  </si>
  <si>
    <t>国证服务</t>
  </si>
  <si>
    <t>资源优势</t>
  </si>
  <si>
    <t>创价值</t>
  </si>
  <si>
    <t>乐富指数</t>
  </si>
  <si>
    <t>国企改革</t>
  </si>
  <si>
    <t>深主板50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</si>
  <si>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</si>
  <si>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</si>
  <si>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</si>
  <si>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</si>
  <si>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</si>
  <si>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</si>
  <si>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</si>
  <si>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</si>
  <si>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</si>
  <si>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</si>
  <si>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</si>
  <si>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</si>
  <si>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</si>
  <si>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</si>
  <si>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</si>
  <si>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</si>
  <si>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</si>
  <si>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</si>
  <si>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</si>
  <si>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</si>
  <si>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</si>
  <si>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</si>
  <si>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上证医药</t>
  </si>
  <si>
    <t>上证商品</t>
  </si>
  <si>
    <t>医药等权</t>
  </si>
  <si>
    <t>上证上游</t>
  </si>
  <si>
    <t>沪互联+</t>
  </si>
  <si>
    <t>50AH优选</t>
  </si>
  <si>
    <t>新兴成指</t>
  </si>
  <si>
    <t>科创200</t>
  </si>
  <si>
    <t>A股资源</t>
  </si>
  <si>
    <t>细分有色</t>
  </si>
  <si>
    <t>细分医药</t>
  </si>
  <si>
    <t>300高贝</t>
  </si>
  <si>
    <t>800医药</t>
  </si>
  <si>
    <t>中证流通</t>
  </si>
  <si>
    <t>中证800</t>
  </si>
  <si>
    <t>800材料</t>
  </si>
  <si>
    <t>内地资源</t>
  </si>
  <si>
    <t>中证农业</t>
  </si>
  <si>
    <t>中证全指</t>
  </si>
  <si>
    <t>新指数</t>
  </si>
  <si>
    <t>创业板综</t>
  </si>
  <si>
    <t>创新药械</t>
  </si>
  <si>
    <t>民企发展</t>
  </si>
  <si>
    <t>创业大盘</t>
  </si>
  <si>
    <t>深证ETF</t>
  </si>
  <si>
    <t>国证军工</t>
  </si>
  <si>
    <t>国证ETF</t>
  </si>
  <si>
    <t>国证有色</t>
  </si>
  <si>
    <t>中经GDP</t>
  </si>
  <si>
    <t>证券龙头</t>
  </si>
  <si>
    <t>国证钢铁</t>
  </si>
  <si>
    <t>生物医药</t>
  </si>
  <si>
    <t>中创低波</t>
  </si>
  <si>
    <t>创业板50</t>
  </si>
  <si>
    <t>深A医药</t>
  </si>
  <si>
    <t>深证创投</t>
  </si>
  <si>
    <t>金融科技</t>
  </si>
  <si>
    <t>深证上游</t>
  </si>
  <si>
    <t>CSSW证券</t>
  </si>
  <si>
    <t>中证国安</t>
  </si>
  <si>
    <t>军工指数</t>
  </si>
  <si>
    <t>中证军工</t>
  </si>
  <si>
    <t>中证国防</t>
  </si>
  <si>
    <t>证券公司</t>
  </si>
  <si>
    <t>创业板指(港币)(CNH)</t>
  </si>
  <si>
    <t>创业板R(美元)(CNH)</t>
  </si>
  <si>
    <t>食品饮料</t>
  </si>
  <si>
    <t>中证酒</t>
  </si>
  <si>
    <t>上证指数</t>
  </si>
  <si>
    <t>Ａ股指数</t>
  </si>
  <si>
    <t>商业指数</t>
  </si>
  <si>
    <t>地产指数</t>
  </si>
  <si>
    <t>综合指数</t>
  </si>
  <si>
    <t>上证180</t>
  </si>
  <si>
    <t>国债指数</t>
  </si>
  <si>
    <t>企债指数</t>
  </si>
  <si>
    <t>新综指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</si>
  <si>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</si>
  <si>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</si>
  <si>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</si>
  <si>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</si>
  <si>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</si>
  <si>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</si>
  <si>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</si>
  <si>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上证央企</t>
  </si>
  <si>
    <t>超大盘</t>
  </si>
  <si>
    <t>上证中盘</t>
  </si>
  <si>
    <t>上证中小</t>
  </si>
  <si>
    <t>上证全指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</si>
  <si>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</si>
  <si>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</si>
  <si>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</si>
  <si>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</si>
  <si>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</si>
  <si>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</si>
  <si>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</si>
  <si>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</si>
  <si>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</si>
  <si>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</si>
  <si>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</si>
  <si>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上证资源</t>
  </si>
  <si>
    <t>材料等权</t>
  </si>
  <si>
    <t>金融等权</t>
  </si>
  <si>
    <t>上证流通</t>
  </si>
  <si>
    <t>沪财中小</t>
  </si>
  <si>
    <t>上证F200</t>
  </si>
  <si>
    <t>上证F300</t>
  </si>
  <si>
    <t>上证F500</t>
  </si>
  <si>
    <t>5年信用</t>
  </si>
  <si>
    <t>380材料</t>
  </si>
  <si>
    <t>380金融</t>
  </si>
  <si>
    <t>持续产业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</si>
  <si>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</si>
  <si>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</si>
  <si>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</si>
  <si>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</si>
  <si>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</si>
  <si>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</si>
  <si>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</si>
  <si>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上证150</t>
  </si>
  <si>
    <t>上证银行</t>
  </si>
  <si>
    <t>180高贝</t>
  </si>
  <si>
    <t>380低贝</t>
  </si>
  <si>
    <t>上证转债</t>
  </si>
  <si>
    <t>380稳定</t>
  </si>
  <si>
    <t>优势资源</t>
  </si>
  <si>
    <t>180红利</t>
  </si>
  <si>
    <t>上央红利</t>
  </si>
  <si>
    <t>市值百强</t>
  </si>
  <si>
    <t>沪股通</t>
  </si>
  <si>
    <t>沪深300</t>
  </si>
  <si>
    <t>科创生物</t>
  </si>
  <si>
    <t>有色金属</t>
  </si>
  <si>
    <t>300红利</t>
  </si>
  <si>
    <t>800有色</t>
  </si>
  <si>
    <t>国企红利</t>
  </si>
  <si>
    <t>央企红利</t>
  </si>
  <si>
    <t>中证转债</t>
  </si>
  <si>
    <t>腾讯济安</t>
  </si>
  <si>
    <t>300非银</t>
  </si>
  <si>
    <t>百发100</t>
  </si>
  <si>
    <t>500原料</t>
  </si>
  <si>
    <t>CS精准医</t>
  </si>
  <si>
    <t>上海国企</t>
  </si>
  <si>
    <t>港中小企</t>
  </si>
  <si>
    <t>HK银行</t>
  </si>
  <si>
    <t>上证收益</t>
  </si>
  <si>
    <t>小康指数</t>
  </si>
  <si>
    <t>300金融</t>
  </si>
  <si>
    <t>300通信</t>
  </si>
  <si>
    <t>300价值</t>
  </si>
  <si>
    <t>中证红利</t>
  </si>
  <si>
    <t>公司债指</t>
  </si>
  <si>
    <t>基本面50</t>
  </si>
  <si>
    <t>中证央企</t>
  </si>
  <si>
    <t>央企100</t>
  </si>
  <si>
    <t>中证金融</t>
  </si>
  <si>
    <t>800通信</t>
  </si>
  <si>
    <t>银河99</t>
  </si>
  <si>
    <t>基本200</t>
  </si>
  <si>
    <t>基本600</t>
  </si>
  <si>
    <t>800金融</t>
  </si>
  <si>
    <t>大宗商品</t>
  </si>
  <si>
    <t>中证超大</t>
  </si>
  <si>
    <t>全指金融</t>
  </si>
  <si>
    <t>成份Ｂ指</t>
  </si>
  <si>
    <t>中小综指</t>
  </si>
  <si>
    <t>深证综指</t>
  </si>
  <si>
    <t>深证Ａ指</t>
  </si>
  <si>
    <t>深证Ｂ指</t>
  </si>
  <si>
    <t>采矿指数</t>
  </si>
  <si>
    <t>水电指数</t>
  </si>
  <si>
    <t>运输指数</t>
  </si>
  <si>
    <t>金融指数</t>
  </si>
  <si>
    <t>公共指数</t>
  </si>
  <si>
    <t>创业制造</t>
  </si>
  <si>
    <t>创质量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</si>
  <si>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</si>
  <si>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</si>
  <si>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</si>
  <si>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</si>
  <si>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</si>
  <si>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</si>
  <si>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</si>
  <si>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深证转债</t>
  </si>
  <si>
    <t>巨潮100</t>
  </si>
  <si>
    <t>巨潮大盘</t>
  </si>
  <si>
    <t>国证Ａ指</t>
  </si>
  <si>
    <t>国证红利</t>
  </si>
  <si>
    <t>成长40</t>
  </si>
  <si>
    <t>分析师指数</t>
  </si>
  <si>
    <t>长三角</t>
  </si>
  <si>
    <t>环渤海</t>
  </si>
  <si>
    <t>能源金属</t>
  </si>
  <si>
    <t>国证价值</t>
  </si>
  <si>
    <t>大盘价值</t>
  </si>
  <si>
    <t>小盘价值</t>
  </si>
  <si>
    <t>国证基金</t>
  </si>
  <si>
    <t>1000金融</t>
  </si>
  <si>
    <t>国证通信</t>
  </si>
  <si>
    <t>大中盘</t>
  </si>
  <si>
    <t>大盘低波</t>
  </si>
  <si>
    <t>中盘低波</t>
  </si>
  <si>
    <t>小盘低波</t>
  </si>
  <si>
    <t>苏州率先</t>
  </si>
  <si>
    <t>国证转债</t>
  </si>
  <si>
    <t>I100</t>
  </si>
  <si>
    <t>I300</t>
  </si>
  <si>
    <t>国证保证</t>
  </si>
  <si>
    <t>专利领先</t>
  </si>
  <si>
    <t>国证定增</t>
  </si>
  <si>
    <t>新丝路</t>
  </si>
  <si>
    <t>国证银行</t>
  </si>
  <si>
    <t>央视50</t>
  </si>
  <si>
    <t>央视治理</t>
  </si>
  <si>
    <t>央视责任</t>
  </si>
  <si>
    <t>深证金融</t>
  </si>
  <si>
    <t>深证电信</t>
  </si>
  <si>
    <t>深证公用</t>
  </si>
  <si>
    <t>中小等权</t>
  </si>
  <si>
    <t>深证装备</t>
  </si>
  <si>
    <t>深证大宗</t>
  </si>
  <si>
    <t>中小红利</t>
  </si>
  <si>
    <t>中小低波</t>
  </si>
  <si>
    <t>创业成长</t>
  </si>
  <si>
    <t>深防御50</t>
  </si>
  <si>
    <t>深医药EW</t>
  </si>
  <si>
    <t>深成金融</t>
  </si>
  <si>
    <t>深成电信</t>
  </si>
  <si>
    <t>深成公用</t>
  </si>
  <si>
    <t>优势成长</t>
  </si>
  <si>
    <t>中证体育</t>
  </si>
  <si>
    <t>互联金融</t>
  </si>
  <si>
    <t>环境治理</t>
  </si>
  <si>
    <t>保险主题</t>
  </si>
  <si>
    <t>300 金融</t>
  </si>
  <si>
    <t>800非银</t>
  </si>
  <si>
    <t>中证银行</t>
  </si>
  <si>
    <t>一带一路</t>
  </si>
  <si>
    <t>CSWD生科</t>
  </si>
  <si>
    <t>化肥农药</t>
  </si>
  <si>
    <t>蓝色100</t>
  </si>
  <si>
    <t>创业板R(港币)(CNH)</t>
  </si>
  <si>
    <t>中证白酒</t>
  </si>
  <si>
    <t>【数据引擎：奇衡DK阿赖耶识系统】情绪值</t>
  </si>
  <si>
    <t>AG00</t>
  </si>
  <si>
    <t>白银连续</t>
  </si>
  <si>
    <t>FB00</t>
  </si>
  <si>
    <t>纤维板连续</t>
  </si>
  <si>
    <t>I00</t>
  </si>
  <si>
    <t>矿石连续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</si>
  <si>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</si>
  <si>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</si>
  <si>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</si>
  <si>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</si>
  <si>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</si>
  <si>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</si>
  <si>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</si>
  <si>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</si>
  <si>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</si>
  <si>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</si>
  <si>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</si>
  <si>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</si>
  <si>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</si>
  <si>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</si>
  <si>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</si>
  <si>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</si>
  <si>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</si>
  <si>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</si>
  <si>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</si>
  <si>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</si>
  <si>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</si>
  <si>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</si>
  <si>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</si>
  <si>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</si>
  <si>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</si>
  <si>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</si>
  <si>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</si>
  <si>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</si>
  <si>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</si>
  <si>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</si>
  <si>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</si>
  <si>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</si>
  <si>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</si>
  <si>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</si>
  <si>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</si>
  <si>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</si>
  <si>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</si>
  <si>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</si>
  <si>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</si>
  <si>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</si>
  <si>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</si>
  <si>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</si>
  <si>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</si>
  <si>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</si>
  <si>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</si>
  <si>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</si>
  <si>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</si>
  <si>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</si>
  <si>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</si>
  <si>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</si>
  <si>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</si>
  <si>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</si>
  <si>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</si>
  <si>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</si>
  <si>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</si>
  <si>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</si>
  <si>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</si>
  <si>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</si>
  <si>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</si>
  <si>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</si>
  <si>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</si>
  <si>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</si>
  <si>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</si>
  <si>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</si>
  <si>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</si>
  <si>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</si>
  <si>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EB00</t>
  </si>
  <si>
    <t>苯乙烯连续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</si>
  <si>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</si>
  <si>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</si>
  <si>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</si>
  <si>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</si>
  <si>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</si>
  <si>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</si>
  <si>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</si>
  <si>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</si>
  <si>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</si>
  <si>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</si>
  <si>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</si>
  <si>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</si>
  <si>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</si>
  <si>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</si>
  <si>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</si>
  <si>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</si>
  <si>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</si>
  <si>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</si>
  <si>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</si>
  <si>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</si>
  <si>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</si>
  <si>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</si>
  <si>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</si>
  <si>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</si>
  <si>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</si>
  <si>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</si>
  <si>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BZ00</t>
  </si>
  <si>
    <t>纯苯连续</t>
  </si>
  <si>
    <t>AP00</t>
  </si>
  <si>
    <t>苹果连续</t>
  </si>
  <si>
    <t>CF00</t>
  </si>
  <si>
    <t>棉花连续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</si>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</sst>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8" sqref="I18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"880865"</f>
        <v>880865</v>
      </c>
      <c r="B3" s="31" t="s">
        <v>5</v>
      </c>
      <c r="C3" s="31" t="s">
        <v>6</v>
      </c>
      <c r="D3" s="31" t="str">
        <f>"880857"</f>
        <v>880857</v>
      </c>
      <c r="E3" s="31" t="s">
        <v>7</v>
      </c>
      <c r="F3" s="31" t="s">
        <v>8</v>
      </c>
    </row>
    <row r="4" ht="16.5" spans="1:6">
      <c r="A4" s="31" t="str">
        <f>"880380"</f>
        <v>880380</v>
      </c>
      <c r="B4" s="31" t="s">
        <v>9</v>
      </c>
      <c r="C4" s="31" t="s">
        <v>10</v>
      </c>
      <c r="D4" s="31" t="str">
        <f>"000015"</f>
        <v>000015</v>
      </c>
      <c r="E4" s="31" t="s">
        <v>11</v>
      </c>
      <c r="F4" s="31" t="s">
        <v>12</v>
      </c>
    </row>
    <row r="5" ht="16.5" spans="1:6">
      <c r="A5" s="31" t="str">
        <f>"880782"</f>
        <v>880782</v>
      </c>
      <c r="B5" s="31" t="s">
        <v>13</v>
      </c>
      <c r="C5" s="31" t="s">
        <v>14</v>
      </c>
      <c r="D5" s="31" t="str">
        <f>"000989"</f>
        <v>000989</v>
      </c>
      <c r="E5" s="31" t="s">
        <v>15</v>
      </c>
      <c r="F5" s="31" t="s">
        <v>16</v>
      </c>
    </row>
    <row r="6" ht="16.5" spans="1:6">
      <c r="A6" s="31" t="str">
        <f>"880880"</f>
        <v>880880</v>
      </c>
      <c r="B6" s="31" t="s">
        <v>17</v>
      </c>
      <c r="C6" s="31" t="s">
        <v>18</v>
      </c>
      <c r="D6" s="31" t="str">
        <f>"880305"</f>
        <v>880305</v>
      </c>
      <c r="E6" s="31" t="s">
        <v>19</v>
      </c>
      <c r="F6" s="31" t="s">
        <v>20</v>
      </c>
    </row>
    <row r="7" ht="16.5" spans="1:6">
      <c r="A7" s="31" t="str">
        <f>"880301"</f>
        <v>880301</v>
      </c>
      <c r="B7" s="31" t="s">
        <v>21</v>
      </c>
      <c r="C7" s="31" t="s">
        <v>22</v>
      </c>
      <c r="D7" s="31" t="str">
        <f>"880310"</f>
        <v>880310</v>
      </c>
      <c r="E7" s="31" t="s">
        <v>23</v>
      </c>
      <c r="F7" s="31" t="s">
        <v>24</v>
      </c>
    </row>
    <row r="8" ht="16.5" spans="1:6">
      <c r="A8" s="31" t="str">
        <f>"880529"</f>
        <v>880529</v>
      </c>
      <c r="B8" s="31" t="s">
        <v>25</v>
      </c>
      <c r="C8" s="31" t="s">
        <v>26</v>
      </c>
      <c r="D8" s="31" t="str">
        <f>"880398"</f>
        <v>880398</v>
      </c>
      <c r="E8" s="31" t="s">
        <v>27</v>
      </c>
      <c r="F8" s="31" t="s">
        <v>28</v>
      </c>
    </row>
    <row r="9" ht="16.5" spans="1:6">
      <c r="A9" s="31" t="str">
        <f>"880603"</f>
        <v>880603</v>
      </c>
      <c r="B9" s="31" t="s">
        <v>29</v>
      </c>
      <c r="C9" s="31" t="s">
        <v>30</v>
      </c>
      <c r="D9" s="31" t="str">
        <f>"880842"</f>
        <v>880842</v>
      </c>
      <c r="E9" s="31" t="s">
        <v>31</v>
      </c>
      <c r="F9" s="31" t="s">
        <v>32</v>
      </c>
    </row>
    <row r="10" ht="16.5" spans="1:6">
      <c r="A10" s="31" t="str">
        <f>"880423"</f>
        <v>880423</v>
      </c>
      <c r="B10" s="31" t="s">
        <v>33</v>
      </c>
      <c r="C10" s="31" t="s">
        <v>34</v>
      </c>
      <c r="D10" s="31" t="str">
        <f>"880619"</f>
        <v>880619</v>
      </c>
      <c r="E10" s="31" t="s">
        <v>35</v>
      </c>
      <c r="F10" s="31" t="s">
        <v>36</v>
      </c>
    </row>
    <row r="11" ht="16.5" spans="1:6">
      <c r="A11" s="31" t="str">
        <f>"880890"</f>
        <v>880890</v>
      </c>
      <c r="B11" s="31" t="s">
        <v>37</v>
      </c>
      <c r="C11" s="31" t="s">
        <v>38</v>
      </c>
      <c r="D11" s="31" t="str">
        <f>"880877"</f>
        <v>880877</v>
      </c>
      <c r="E11" s="31" t="s">
        <v>39</v>
      </c>
      <c r="F11" s="31" t="s">
        <v>40</v>
      </c>
    </row>
    <row r="12" ht="16.5" spans="1:6">
      <c r="A12" s="31" t="str">
        <f>"880677"</f>
        <v>880677</v>
      </c>
      <c r="B12" s="31" t="s">
        <v>41</v>
      </c>
      <c r="C12" s="31" t="s">
        <v>42</v>
      </c>
      <c r="D12" s="31" t="str">
        <f>"880459"</f>
        <v>880459</v>
      </c>
      <c r="E12" s="31" t="s">
        <v>43</v>
      </c>
      <c r="F12" s="31" t="s">
        <v>44</v>
      </c>
    </row>
    <row r="13" ht="16.5" spans="1:6">
      <c r="A13" s="23"/>
      <c r="B13" s="23"/>
      <c r="C13" s="23"/>
      <c r="D13" s="31" t="str">
        <f>"880876"</f>
        <v>880876</v>
      </c>
      <c r="E13" s="31" t="s">
        <v>45</v>
      </c>
      <c r="F13" s="31" t="s">
        <v>46</v>
      </c>
    </row>
    <row r="14" ht="16.5" spans="1:6">
      <c r="A14" s="23"/>
      <c r="B14" s="23"/>
      <c r="C14" s="23"/>
      <c r="D14" s="31" t="str">
        <f>"880502"</f>
        <v>880502</v>
      </c>
      <c r="E14" s="31" t="s">
        <v>47</v>
      </c>
      <c r="F14" s="31" t="s">
        <v>48</v>
      </c>
    </row>
    <row r="15" ht="16.5" spans="1:6">
      <c r="A15" s="23"/>
      <c r="B15" s="23"/>
      <c r="C15" s="23"/>
      <c r="D15" s="31" t="str">
        <f>"880465"</f>
        <v>880465</v>
      </c>
      <c r="E15" s="31" t="s">
        <v>49</v>
      </c>
      <c r="F15" s="31" t="s">
        <v>50</v>
      </c>
    </row>
    <row r="16" ht="16.5" spans="1:6">
      <c r="A16" s="23"/>
      <c r="B16" s="23"/>
      <c r="C16" s="23"/>
      <c r="D16" s="31" t="str">
        <f>"880217"</f>
        <v>880217</v>
      </c>
      <c r="E16" s="31" t="s">
        <v>51</v>
      </c>
      <c r="F16" s="31" t="s">
        <v>52</v>
      </c>
    </row>
    <row r="17" ht="16.5" spans="1:6">
      <c r="A17" s="23"/>
      <c r="B17" s="23"/>
      <c r="C17" s="23"/>
      <c r="D17" s="31" t="str">
        <f>"880227"</f>
        <v>880227</v>
      </c>
      <c r="E17" s="31" t="s">
        <v>53</v>
      </c>
      <c r="F17" s="31" t="s">
        <v>54</v>
      </c>
    </row>
    <row r="18" ht="16.5" spans="1:6">
      <c r="A18" s="23"/>
      <c r="B18" s="23"/>
      <c r="C18" s="23"/>
      <c r="D18" s="31" t="str">
        <f>"880792"</f>
        <v>880792</v>
      </c>
      <c r="E18" s="31" t="s">
        <v>55</v>
      </c>
      <c r="F18" s="31" t="s">
        <v>56</v>
      </c>
    </row>
    <row r="19" ht="16.5" spans="1:6">
      <c r="A19" s="23"/>
      <c r="B19" s="23"/>
      <c r="C19" s="23"/>
      <c r="D19" s="31" t="str">
        <f>"880723"</f>
        <v>880723</v>
      </c>
      <c r="E19" s="31" t="s">
        <v>57</v>
      </c>
      <c r="F19" s="31" t="s">
        <v>58</v>
      </c>
    </row>
    <row r="20" ht="16.5" spans="1:6">
      <c r="A20" s="23"/>
      <c r="B20" s="23"/>
      <c r="C20" s="23"/>
      <c r="D20" s="31" t="str">
        <f>"880858"</f>
        <v>880858</v>
      </c>
      <c r="E20" s="31" t="s">
        <v>59</v>
      </c>
      <c r="F20" s="31" t="s">
        <v>60</v>
      </c>
    </row>
    <row r="21" ht="16.5" spans="1:6">
      <c r="A21" s="23"/>
      <c r="B21" s="23"/>
      <c r="C21" s="23"/>
      <c r="D21" s="31" t="str">
        <f>"880214"</f>
        <v>880214</v>
      </c>
      <c r="E21" s="31" t="s">
        <v>61</v>
      </c>
      <c r="F21" s="31" t="s">
        <v>62</v>
      </c>
    </row>
    <row r="22" ht="16.5" spans="1:6">
      <c r="A22" s="23"/>
      <c r="B22" s="23"/>
      <c r="C22" s="23"/>
      <c r="D22" s="31" t="str">
        <f>"880756"</f>
        <v>880756</v>
      </c>
      <c r="E22" s="31" t="s">
        <v>63</v>
      </c>
      <c r="F22" s="31" t="s">
        <v>64</v>
      </c>
    </row>
    <row r="23" ht="16.5" spans="1:6">
      <c r="A23" s="23"/>
      <c r="B23" s="23"/>
      <c r="C23" s="23"/>
      <c r="D23" s="31" t="str">
        <f>"000003"</f>
        <v>000003</v>
      </c>
      <c r="E23" s="31" t="s">
        <v>65</v>
      </c>
      <c r="F23" s="31" t="s">
        <v>66</v>
      </c>
    </row>
    <row r="24" ht="16.5" spans="1:6">
      <c r="A24" s="23"/>
      <c r="B24" s="23"/>
      <c r="C24" s="23"/>
      <c r="D24" s="31" t="str">
        <f>"399391"</f>
        <v>399391</v>
      </c>
      <c r="E24" s="31" t="s">
        <v>67</v>
      </c>
      <c r="F24" s="31" t="s">
        <v>42</v>
      </c>
    </row>
    <row r="25" ht="16.5" spans="1:6">
      <c r="A25" s="23"/>
      <c r="B25" s="23"/>
      <c r="C25" s="23"/>
      <c r="D25" s="31" t="str">
        <f>"399375"</f>
        <v>399375</v>
      </c>
      <c r="E25" s="31" t="s">
        <v>68</v>
      </c>
      <c r="F25" s="31" t="s">
        <v>42</v>
      </c>
    </row>
    <row r="26" ht="16.5" spans="1:6">
      <c r="A26" s="23"/>
      <c r="B26" s="23"/>
      <c r="C26" s="23"/>
      <c r="D26" s="31" t="str">
        <f>"399374"</f>
        <v>399374</v>
      </c>
      <c r="E26" s="31" t="s">
        <v>69</v>
      </c>
      <c r="F26" s="31" t="s">
        <v>42</v>
      </c>
    </row>
    <row r="27" ht="16.5" spans="1:6">
      <c r="A27" s="23"/>
      <c r="B27" s="23"/>
      <c r="C27" s="23"/>
      <c r="D27" s="31" t="str">
        <f>"399372"</f>
        <v>399372</v>
      </c>
      <c r="E27" s="31" t="s">
        <v>70</v>
      </c>
      <c r="F27" s="31" t="s">
        <v>42</v>
      </c>
    </row>
    <row r="28" ht="16.5" spans="1:6">
      <c r="A28" s="23"/>
      <c r="B28" s="23"/>
      <c r="C28" s="23"/>
      <c r="D28" s="31" t="str">
        <f>"399370"</f>
        <v>399370</v>
      </c>
      <c r="E28" s="31" t="s">
        <v>71</v>
      </c>
      <c r="F28" s="31" t="s">
        <v>42</v>
      </c>
    </row>
    <row r="29" ht="16.5" spans="1:6">
      <c r="A29" s="23"/>
      <c r="B29" s="23"/>
      <c r="C29" s="23"/>
      <c r="D29" s="31" t="str">
        <f>"399348"</f>
        <v>399348</v>
      </c>
      <c r="E29" s="31" t="s">
        <v>72</v>
      </c>
      <c r="F29" s="31" t="s">
        <v>42</v>
      </c>
    </row>
    <row r="30" ht="16.5" spans="1:6">
      <c r="A30" s="23"/>
      <c r="B30" s="23"/>
      <c r="C30" s="23"/>
      <c r="D30" s="31" t="str">
        <f>"399328"</f>
        <v>399328</v>
      </c>
      <c r="E30" s="31" t="s">
        <v>73</v>
      </c>
      <c r="F30" s="31" t="s">
        <v>42</v>
      </c>
    </row>
    <row r="31" ht="16.5" spans="1:6">
      <c r="A31" s="23"/>
      <c r="B31" s="23"/>
      <c r="C31" s="23"/>
      <c r="D31" s="31" t="str">
        <f>"399324"</f>
        <v>399324</v>
      </c>
      <c r="E31" s="31" t="s">
        <v>74</v>
      </c>
      <c r="F31" s="31" t="s">
        <v>42</v>
      </c>
    </row>
    <row r="32" ht="16.5" spans="1:6">
      <c r="A32" s="23"/>
      <c r="B32" s="23"/>
      <c r="C32" s="23"/>
      <c r="D32" s="31" t="str">
        <f>"399322"</f>
        <v>399322</v>
      </c>
      <c r="E32" s="31" t="s">
        <v>75</v>
      </c>
      <c r="F32" s="31" t="s">
        <v>42</v>
      </c>
    </row>
    <row r="33" ht="16.5" spans="1:6">
      <c r="A33" s="23"/>
      <c r="B33" s="23"/>
      <c r="C33" s="23"/>
      <c r="D33" s="31" t="str">
        <f>"399320"</f>
        <v>399320</v>
      </c>
      <c r="E33" s="31" t="s">
        <v>76</v>
      </c>
      <c r="F33" s="31" t="s">
        <v>42</v>
      </c>
    </row>
    <row r="34" ht="16.5" spans="1:6">
      <c r="A34" s="23"/>
      <c r="B34" s="23"/>
      <c r="C34" s="23"/>
      <c r="D34" s="31" t="str">
        <f>"399319"</f>
        <v>399319</v>
      </c>
      <c r="E34" s="31" t="s">
        <v>77</v>
      </c>
      <c r="F34" s="31" t="s">
        <v>42</v>
      </c>
    </row>
    <row r="35" ht="16.5" spans="1:6">
      <c r="A35" s="23"/>
      <c r="B35" s="23"/>
      <c r="C35" s="23"/>
      <c r="D35" s="31" t="str">
        <f>"399295"</f>
        <v>399295</v>
      </c>
      <c r="E35" s="31" t="s">
        <v>78</v>
      </c>
      <c r="F35" s="31" t="s">
        <v>42</v>
      </c>
    </row>
    <row r="36" ht="16.5" spans="1:6">
      <c r="A36" s="23"/>
      <c r="B36" s="23"/>
      <c r="C36" s="23"/>
      <c r="D36" s="31" t="str">
        <f>"399103"</f>
        <v>399103</v>
      </c>
      <c r="E36" s="31" t="s">
        <v>79</v>
      </c>
      <c r="F36" s="31" t="s">
        <v>42</v>
      </c>
    </row>
    <row r="37" ht="16.5" spans="1:6">
      <c r="A37" s="23"/>
      <c r="B37" s="23"/>
      <c r="C37" s="23"/>
      <c r="D37" s="31" t="str">
        <f>"999997"</f>
        <v>999997</v>
      </c>
      <c r="E37" s="31" t="s">
        <v>65</v>
      </c>
      <c r="F37" s="31" t="s">
        <v>42</v>
      </c>
    </row>
    <row r="38" ht="16.5" spans="1:6">
      <c r="A38" s="23"/>
      <c r="B38" s="23"/>
      <c r="C38" s="23"/>
      <c r="D38" s="31" t="str">
        <f>"399974"</f>
        <v>399974</v>
      </c>
      <c r="E38" s="31" t="s">
        <v>80</v>
      </c>
      <c r="F38" s="31" t="s">
        <v>42</v>
      </c>
    </row>
    <row r="39" ht="16.5" spans="1:6">
      <c r="A39" s="23"/>
      <c r="B39" s="23"/>
      <c r="C39" s="23"/>
      <c r="D39" s="31" t="str">
        <f>"399750"</f>
        <v>399750</v>
      </c>
      <c r="E39" s="31" t="s">
        <v>81</v>
      </c>
      <c r="F39" s="31" t="s">
        <v>42</v>
      </c>
    </row>
    <row r="40" ht="16.5" spans="1:6">
      <c r="A40" s="23"/>
      <c r="B40" s="23"/>
      <c r="C40" s="23"/>
      <c r="D40" s="31" t="str">
        <f>"399438"</f>
        <v>399438</v>
      </c>
      <c r="E40" s="31" t="s">
        <v>82</v>
      </c>
      <c r="F40" s="31" t="s">
        <v>42</v>
      </c>
    </row>
    <row r="41" ht="16.5" spans="1:6">
      <c r="A41" s="23"/>
      <c r="B41" s="23"/>
      <c r="C41" s="23"/>
      <c r="D41" s="23"/>
      <c r="E41" s="23"/>
      <c r="F41" s="23"/>
    </row>
    <row r="42" ht="16.5" spans="1:6">
      <c r="A42" s="23"/>
      <c r="B42" s="23"/>
      <c r="C42" s="23"/>
      <c r="D42" s="23"/>
      <c r="E42" s="23"/>
      <c r="F42" s="23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2"/>
      <c r="E48" s="32"/>
      <c r="F48" s="32"/>
    </row>
    <row r="49" ht="16.5" spans="1:6">
      <c r="A49" s="23"/>
      <c r="B49" s="23"/>
      <c r="C49" s="23"/>
      <c r="D49" s="32"/>
      <c r="E49" s="32"/>
      <c r="F49" s="32"/>
    </row>
    <row r="50" ht="16.5" spans="1:6">
      <c r="A50" s="23"/>
      <c r="B50" s="23"/>
      <c r="C50" s="23"/>
      <c r="D50" s="32"/>
      <c r="E50" s="32"/>
      <c r="F50" s="32"/>
    </row>
    <row r="51" ht="16.5" spans="1:6">
      <c r="A51" s="23"/>
      <c r="B51" s="23"/>
      <c r="C51" s="23"/>
      <c r="D51" s="32"/>
      <c r="E51" s="32"/>
      <c r="F51" s="32"/>
    </row>
    <row r="52" ht="16.5" spans="1:6">
      <c r="A52" s="23"/>
      <c r="B52" s="23"/>
      <c r="C52" s="23"/>
      <c r="D52" s="32"/>
      <c r="E52" s="32"/>
      <c r="F52" s="32"/>
    </row>
    <row r="53" ht="16.5" spans="1:6">
      <c r="A53" s="23"/>
      <c r="B53" s="23"/>
      <c r="C53" s="23"/>
      <c r="D53" s="32"/>
      <c r="E53" s="32"/>
      <c r="F53" s="32"/>
    </row>
    <row r="54" ht="16.5" spans="1:6">
      <c r="A54" s="23"/>
      <c r="B54" s="23"/>
      <c r="C54" s="23"/>
      <c r="D54" s="32"/>
      <c r="E54" s="32"/>
      <c r="F54" s="32"/>
    </row>
    <row r="55" ht="16.5" spans="1:6">
      <c r="A55" s="23"/>
      <c r="B55" s="23"/>
      <c r="C55" s="23"/>
      <c r="D55" s="32"/>
      <c r="E55" s="32"/>
      <c r="F55" s="32"/>
    </row>
    <row r="56" ht="16.5" spans="1:6">
      <c r="A56" s="23"/>
      <c r="B56" s="23"/>
      <c r="C56" s="23"/>
      <c r="D56" s="32"/>
      <c r="E56" s="32"/>
      <c r="F56" s="32"/>
    </row>
    <row r="57" ht="16.5" spans="1:6">
      <c r="A57" s="23"/>
      <c r="B57" s="23"/>
      <c r="C57" s="23"/>
      <c r="D57" s="32"/>
      <c r="E57" s="32"/>
      <c r="F57" s="32"/>
    </row>
    <row r="58" ht="16.5" spans="1:6">
      <c r="A58" s="23"/>
      <c r="B58" s="23"/>
      <c r="C58" s="23"/>
      <c r="D58" s="32"/>
      <c r="E58" s="32"/>
      <c r="F58" s="32"/>
    </row>
    <row r="59" ht="16.5" spans="1:6">
      <c r="A59" s="23"/>
      <c r="B59" s="23"/>
      <c r="C59" s="23"/>
      <c r="D59" s="32"/>
      <c r="E59" s="32"/>
      <c r="F59" s="32"/>
    </row>
    <row r="60" ht="16.5" spans="1:6">
      <c r="A60" s="23"/>
      <c r="B60" s="23"/>
      <c r="C60" s="23"/>
      <c r="D60" s="32"/>
      <c r="E60" s="32"/>
      <c r="F60" s="32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33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" t="s">
        <v>84</v>
      </c>
      <c r="L1" s="1"/>
      <c r="M1" s="1"/>
      <c r="N1" s="1"/>
      <c r="O1" s="1"/>
      <c r="P1" s="1"/>
      <c r="Q1" s="1"/>
      <c r="R1" s="1"/>
    </row>
    <row r="2" ht="22.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1" t="s">
        <v>95</v>
      </c>
      <c r="L2" s="11" t="s">
        <v>96</v>
      </c>
      <c r="M2" s="11" t="s">
        <v>97</v>
      </c>
      <c r="N2" s="11" t="s">
        <v>98</v>
      </c>
      <c r="O2" s="11" t="s">
        <v>99</v>
      </c>
      <c r="P2" s="11" t="s">
        <v>100</v>
      </c>
      <c r="Q2" s="11" t="s">
        <v>101</v>
      </c>
      <c r="R2" s="11" t="s">
        <v>102</v>
      </c>
    </row>
    <row r="3" ht="16.5" spans="1:23">
      <c r="A3" s="15">
        <v>20</v>
      </c>
      <c r="B3" s="15" t="s">
        <v>103</v>
      </c>
      <c r="C3" s="15">
        <v>1083.028</v>
      </c>
      <c r="D3" s="15">
        <v>1332.306</v>
      </c>
      <c r="E3" s="15">
        <v>1</v>
      </c>
      <c r="F3" s="16">
        <v>0</v>
      </c>
      <c r="G3" s="16">
        <v>0</v>
      </c>
      <c r="H3" s="16">
        <v>1</v>
      </c>
      <c r="I3" s="16">
        <v>0.107</v>
      </c>
      <c r="J3" s="16">
        <v>18.797</v>
      </c>
      <c r="K3" s="20">
        <v>4</v>
      </c>
      <c r="L3" s="20">
        <v>2</v>
      </c>
      <c r="M3" s="20">
        <v>0</v>
      </c>
      <c r="N3" s="20">
        <v>1</v>
      </c>
      <c r="O3" s="20">
        <v>0</v>
      </c>
      <c r="P3" s="20">
        <v>-1.142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5">
        <v>37</v>
      </c>
      <c r="B4" s="15" t="s">
        <v>104</v>
      </c>
      <c r="C4" s="15">
        <v>5447.581</v>
      </c>
      <c r="D4" s="15">
        <v>6227.817</v>
      </c>
      <c r="E4" s="15">
        <v>1</v>
      </c>
      <c r="F4" s="16">
        <v>0</v>
      </c>
      <c r="G4" s="16">
        <v>0</v>
      </c>
      <c r="H4" s="16">
        <v>1</v>
      </c>
      <c r="I4" s="16">
        <v>1.558</v>
      </c>
      <c r="J4" s="16">
        <v>13.891</v>
      </c>
      <c r="K4" s="20">
        <v>4</v>
      </c>
      <c r="L4" s="20">
        <v>2</v>
      </c>
      <c r="M4" s="20">
        <v>0</v>
      </c>
      <c r="N4" s="20">
        <v>1</v>
      </c>
      <c r="O4" s="20">
        <v>0</v>
      </c>
      <c r="P4" s="20">
        <v>-1.199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5">
        <v>66</v>
      </c>
      <c r="B5" s="15" t="s">
        <v>105</v>
      </c>
      <c r="C5" s="15">
        <v>2348.999</v>
      </c>
      <c r="D5" s="15">
        <v>2651.959</v>
      </c>
      <c r="E5" s="15">
        <v>1</v>
      </c>
      <c r="F5" s="16">
        <v>0</v>
      </c>
      <c r="G5" s="16">
        <v>0</v>
      </c>
      <c r="H5" s="16">
        <v>1</v>
      </c>
      <c r="I5" s="16">
        <v>0.473</v>
      </c>
      <c r="J5" s="16">
        <v>11.843</v>
      </c>
      <c r="K5" s="20">
        <v>4</v>
      </c>
      <c r="L5" s="20">
        <v>0</v>
      </c>
      <c r="M5" s="20">
        <v>-1</v>
      </c>
      <c r="N5" s="20">
        <v>1</v>
      </c>
      <c r="O5" s="20">
        <v>0</v>
      </c>
      <c r="P5" s="20">
        <v>0.053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5">
        <v>75</v>
      </c>
      <c r="B6" s="15" t="s">
        <v>106</v>
      </c>
      <c r="C6" s="15">
        <v>6329.331</v>
      </c>
      <c r="D6" s="15">
        <v>7197.191</v>
      </c>
      <c r="E6" s="15">
        <v>1</v>
      </c>
      <c r="F6" s="16">
        <v>0</v>
      </c>
      <c r="G6" s="16">
        <v>0</v>
      </c>
      <c r="H6" s="16">
        <v>1</v>
      </c>
      <c r="I6" s="16">
        <v>0.339</v>
      </c>
      <c r="J6" s="16">
        <v>12.356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-0.24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5">
        <v>94</v>
      </c>
      <c r="B7" s="15" t="s">
        <v>107</v>
      </c>
      <c r="C7" s="15">
        <v>2758.821</v>
      </c>
      <c r="D7" s="15">
        <v>3153.53</v>
      </c>
      <c r="E7" s="15">
        <v>1</v>
      </c>
      <c r="F7" s="16">
        <v>0</v>
      </c>
      <c r="G7" s="16">
        <v>0</v>
      </c>
      <c r="H7" s="16">
        <v>1</v>
      </c>
      <c r="I7" s="16">
        <v>0.137</v>
      </c>
      <c r="J7" s="16">
        <v>12.636</v>
      </c>
      <c r="K7" s="20">
        <v>4</v>
      </c>
      <c r="L7" s="20">
        <v>1</v>
      </c>
      <c r="M7" s="20">
        <v>-1</v>
      </c>
      <c r="N7" s="20">
        <v>1</v>
      </c>
      <c r="O7" s="20">
        <v>0</v>
      </c>
      <c r="P7" s="20">
        <v>-2.162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5">
        <v>162</v>
      </c>
      <c r="B8" s="15" t="s">
        <v>108</v>
      </c>
      <c r="C8" s="15">
        <v>2726.72</v>
      </c>
      <c r="D8" s="15">
        <v>3330.108</v>
      </c>
      <c r="E8" s="15">
        <v>1</v>
      </c>
      <c r="F8" s="16">
        <v>0</v>
      </c>
      <c r="G8" s="16">
        <v>0</v>
      </c>
      <c r="H8" s="16">
        <v>1</v>
      </c>
      <c r="I8" s="16">
        <v>0.73</v>
      </c>
      <c r="J8" s="16">
        <v>18.717</v>
      </c>
      <c r="K8" s="20">
        <v>4</v>
      </c>
      <c r="L8" s="20">
        <v>2</v>
      </c>
      <c r="M8" s="20">
        <v>-1</v>
      </c>
      <c r="N8" s="20">
        <v>1</v>
      </c>
      <c r="O8" s="20">
        <v>0</v>
      </c>
      <c r="P8" s="20">
        <v>6.669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5">
        <v>170</v>
      </c>
      <c r="B9" s="15" t="s">
        <v>109</v>
      </c>
      <c r="C9" s="15">
        <v>4825.162</v>
      </c>
      <c r="D9" s="15">
        <v>5523.825</v>
      </c>
      <c r="E9" s="15">
        <v>1</v>
      </c>
      <c r="F9" s="16">
        <v>0</v>
      </c>
      <c r="G9" s="16">
        <v>0</v>
      </c>
      <c r="H9" s="16">
        <v>1</v>
      </c>
      <c r="I9" s="16">
        <v>0.299</v>
      </c>
      <c r="J9" s="16">
        <v>12.91</v>
      </c>
      <c r="K9" s="20">
        <v>4</v>
      </c>
      <c r="L9" s="20">
        <v>1</v>
      </c>
      <c r="M9" s="20">
        <v>0</v>
      </c>
      <c r="N9" s="20">
        <v>1</v>
      </c>
      <c r="O9" s="20">
        <v>0</v>
      </c>
      <c r="P9" s="20">
        <v>-1.535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5">
        <v>171</v>
      </c>
      <c r="B10" s="15" t="s">
        <v>110</v>
      </c>
      <c r="C10" s="15">
        <v>1044.641</v>
      </c>
      <c r="D10" s="15">
        <v>1260.514</v>
      </c>
      <c r="E10" s="15">
        <v>1</v>
      </c>
      <c r="F10" s="16">
        <v>0</v>
      </c>
      <c r="G10" s="16">
        <v>0</v>
      </c>
      <c r="H10" s="16">
        <v>1</v>
      </c>
      <c r="I10" s="16">
        <v>0.179</v>
      </c>
      <c r="J10" s="16">
        <v>17.274</v>
      </c>
      <c r="K10" s="20">
        <v>4</v>
      </c>
      <c r="L10" s="20">
        <v>2</v>
      </c>
      <c r="M10" s="20">
        <v>0</v>
      </c>
      <c r="N10" s="20">
        <v>1</v>
      </c>
      <c r="O10" s="20">
        <v>0</v>
      </c>
      <c r="P10" s="20">
        <v>-2.607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5">
        <v>699</v>
      </c>
      <c r="B11" s="15" t="s">
        <v>111</v>
      </c>
      <c r="C11" s="15">
        <v>751.127</v>
      </c>
      <c r="D11" s="15">
        <v>988.031</v>
      </c>
      <c r="E11" s="15">
        <v>1</v>
      </c>
      <c r="F11" s="16">
        <v>0</v>
      </c>
      <c r="G11" s="16">
        <v>0</v>
      </c>
      <c r="H11" s="16">
        <v>1</v>
      </c>
      <c r="I11" s="16">
        <v>1.413</v>
      </c>
      <c r="J11" s="16">
        <v>25.052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2.097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5">
        <v>805</v>
      </c>
      <c r="B12" s="15" t="s">
        <v>112</v>
      </c>
      <c r="C12" s="15">
        <v>4307.349</v>
      </c>
      <c r="D12" s="15">
        <v>4928.433</v>
      </c>
      <c r="E12" s="15">
        <v>1</v>
      </c>
      <c r="F12" s="16">
        <v>0</v>
      </c>
      <c r="G12" s="16">
        <v>0</v>
      </c>
      <c r="H12" s="16">
        <v>1</v>
      </c>
      <c r="I12" s="16">
        <v>0.422</v>
      </c>
      <c r="J12" s="16">
        <v>12.97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-3.453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5">
        <v>811</v>
      </c>
      <c r="B13" s="15" t="s">
        <v>113</v>
      </c>
      <c r="C13" s="15">
        <v>5609.399</v>
      </c>
      <c r="D13" s="15">
        <v>6756.43</v>
      </c>
      <c r="E13" s="15">
        <v>1</v>
      </c>
      <c r="F13" s="16">
        <v>0</v>
      </c>
      <c r="G13" s="16">
        <v>0</v>
      </c>
      <c r="H13" s="16">
        <v>1</v>
      </c>
      <c r="I13" s="16">
        <v>1.059</v>
      </c>
      <c r="J13" s="16">
        <v>17.856</v>
      </c>
      <c r="K13" s="20">
        <v>4</v>
      </c>
      <c r="L13" s="20">
        <v>1</v>
      </c>
      <c r="M13" s="20">
        <v>0</v>
      </c>
      <c r="N13" s="20">
        <v>1</v>
      </c>
      <c r="O13" s="20">
        <v>0</v>
      </c>
      <c r="P13" s="20">
        <v>0.379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5">
        <v>814</v>
      </c>
      <c r="B14" s="15" t="s">
        <v>114</v>
      </c>
      <c r="C14" s="15">
        <v>7189.754</v>
      </c>
      <c r="D14" s="15">
        <v>8250.489</v>
      </c>
      <c r="E14" s="15">
        <v>1</v>
      </c>
      <c r="F14" s="16">
        <v>0</v>
      </c>
      <c r="G14" s="16">
        <v>0</v>
      </c>
      <c r="H14" s="16">
        <v>1</v>
      </c>
      <c r="I14" s="16">
        <v>0.269</v>
      </c>
      <c r="J14" s="16">
        <v>13.091</v>
      </c>
      <c r="K14" s="20">
        <v>4</v>
      </c>
      <c r="L14" s="20">
        <v>2</v>
      </c>
      <c r="M14" s="20">
        <v>0</v>
      </c>
      <c r="N14" s="20">
        <v>0</v>
      </c>
      <c r="O14" s="20">
        <v>0</v>
      </c>
      <c r="P14" s="20">
        <v>-0.016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5">
        <v>828</v>
      </c>
      <c r="B15" s="15" t="s">
        <v>115</v>
      </c>
      <c r="C15" s="15">
        <v>2068.73</v>
      </c>
      <c r="D15" s="15">
        <v>2434.519</v>
      </c>
      <c r="E15" s="15">
        <v>1</v>
      </c>
      <c r="F15" s="16">
        <v>0</v>
      </c>
      <c r="G15" s="16">
        <v>0</v>
      </c>
      <c r="H15" s="16">
        <v>1</v>
      </c>
      <c r="I15" s="16">
        <v>0.193</v>
      </c>
      <c r="J15" s="16">
        <v>15.189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5">
        <v>841</v>
      </c>
      <c r="B16" s="15" t="s">
        <v>116</v>
      </c>
      <c r="C16" s="15">
        <v>7075.13</v>
      </c>
      <c r="D16" s="15">
        <v>8188.524</v>
      </c>
      <c r="E16" s="15">
        <v>1</v>
      </c>
      <c r="F16" s="16">
        <v>0</v>
      </c>
      <c r="G16" s="16">
        <v>0</v>
      </c>
      <c r="H16" s="16">
        <v>1</v>
      </c>
      <c r="I16" s="16">
        <v>1.018</v>
      </c>
      <c r="J16" s="16">
        <v>14.477</v>
      </c>
      <c r="K16" s="20">
        <v>4</v>
      </c>
      <c r="L16" s="20">
        <v>2</v>
      </c>
      <c r="M16" s="20">
        <v>-1</v>
      </c>
      <c r="N16" s="20">
        <v>1</v>
      </c>
      <c r="O16" s="20">
        <v>0</v>
      </c>
      <c r="P16" s="20">
        <v>-3.429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5">
        <v>902</v>
      </c>
      <c r="B17" s="15" t="s">
        <v>117</v>
      </c>
      <c r="C17" s="15">
        <v>4572.341</v>
      </c>
      <c r="D17" s="15">
        <v>5344.724</v>
      </c>
      <c r="E17" s="15">
        <v>1</v>
      </c>
      <c r="F17" s="16">
        <v>0</v>
      </c>
      <c r="G17" s="16">
        <v>0</v>
      </c>
      <c r="H17" s="16">
        <v>1</v>
      </c>
      <c r="I17" s="16">
        <v>0.318</v>
      </c>
      <c r="J17" s="16">
        <v>14.723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0.003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5">
        <v>906</v>
      </c>
      <c r="B18" s="15" t="s">
        <v>118</v>
      </c>
      <c r="C18" s="15">
        <v>3833.581</v>
      </c>
      <c r="D18" s="15">
        <v>4345.517</v>
      </c>
      <c r="E18" s="15">
        <v>1</v>
      </c>
      <c r="F18" s="16">
        <v>0</v>
      </c>
      <c r="G18" s="16">
        <v>0</v>
      </c>
      <c r="H18" s="16">
        <v>1</v>
      </c>
      <c r="I18" s="16">
        <v>0.033</v>
      </c>
      <c r="J18" s="16">
        <v>11.81</v>
      </c>
      <c r="K18" s="20">
        <v>4</v>
      </c>
      <c r="L18" s="20">
        <v>2</v>
      </c>
      <c r="M18" s="20">
        <v>0</v>
      </c>
      <c r="N18" s="20">
        <v>1</v>
      </c>
      <c r="O18" s="20">
        <v>0</v>
      </c>
      <c r="P18" s="20">
        <v>-0.967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5">
        <v>929</v>
      </c>
      <c r="B19" s="15" t="s">
        <v>119</v>
      </c>
      <c r="C19" s="15">
        <v>2583.136</v>
      </c>
      <c r="D19" s="15">
        <v>2965.051</v>
      </c>
      <c r="E19" s="15">
        <v>1</v>
      </c>
      <c r="F19" s="16">
        <v>0</v>
      </c>
      <c r="G19" s="16">
        <v>0</v>
      </c>
      <c r="H19" s="16">
        <v>1</v>
      </c>
      <c r="I19" s="16">
        <v>0.067</v>
      </c>
      <c r="J19" s="16">
        <v>12.939</v>
      </c>
      <c r="K19" s="20">
        <v>4</v>
      </c>
      <c r="L19" s="20">
        <v>2</v>
      </c>
      <c r="M19" s="20">
        <v>0</v>
      </c>
      <c r="N19" s="20">
        <v>1</v>
      </c>
      <c r="O19" s="20">
        <v>0</v>
      </c>
      <c r="P19" s="20">
        <v>-7.873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5">
        <v>944</v>
      </c>
      <c r="B20" s="15" t="s">
        <v>120</v>
      </c>
      <c r="C20" s="15">
        <v>3076.56</v>
      </c>
      <c r="D20" s="15">
        <v>3503.751</v>
      </c>
      <c r="E20" s="15">
        <v>1</v>
      </c>
      <c r="F20" s="16">
        <v>0</v>
      </c>
      <c r="G20" s="16">
        <v>0</v>
      </c>
      <c r="H20" s="16">
        <v>1</v>
      </c>
      <c r="I20" s="16">
        <v>0.299</v>
      </c>
      <c r="J20" s="16">
        <v>12.455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-0.469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5">
        <v>949</v>
      </c>
      <c r="B21" s="15" t="s">
        <v>121</v>
      </c>
      <c r="C21" s="15">
        <v>4603.057</v>
      </c>
      <c r="D21" s="15">
        <v>5148.676</v>
      </c>
      <c r="E21" s="15">
        <v>1</v>
      </c>
      <c r="F21" s="16">
        <v>0</v>
      </c>
      <c r="G21" s="16">
        <v>0</v>
      </c>
      <c r="H21" s="16">
        <v>1</v>
      </c>
      <c r="I21" s="16">
        <v>0.154</v>
      </c>
      <c r="J21" s="16">
        <v>10.735</v>
      </c>
      <c r="K21" s="20">
        <v>4</v>
      </c>
      <c r="L21" s="20">
        <v>0</v>
      </c>
      <c r="M21" s="20">
        <v>-1</v>
      </c>
      <c r="N21" s="20">
        <v>0</v>
      </c>
      <c r="O21" s="20">
        <v>0</v>
      </c>
      <c r="P21" s="20">
        <v>0.801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5">
        <v>985</v>
      </c>
      <c r="B22" s="15" t="s">
        <v>122</v>
      </c>
      <c r="C22" s="15">
        <v>4304.95</v>
      </c>
      <c r="D22" s="15">
        <v>5030.568</v>
      </c>
      <c r="E22" s="15">
        <v>1</v>
      </c>
      <c r="F22" s="16">
        <v>0</v>
      </c>
      <c r="G22" s="16">
        <v>0</v>
      </c>
      <c r="H22" s="16">
        <v>1</v>
      </c>
      <c r="I22" s="16">
        <v>0.301</v>
      </c>
      <c r="J22" s="16">
        <v>14.682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-0.511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5">
        <v>399100</v>
      </c>
      <c r="B23" s="15" t="s">
        <v>123</v>
      </c>
      <c r="C23" s="15">
        <v>8188.75</v>
      </c>
      <c r="D23" s="15">
        <v>9892.377</v>
      </c>
      <c r="E23" s="15">
        <v>1</v>
      </c>
      <c r="F23" s="16">
        <v>0</v>
      </c>
      <c r="G23" s="16">
        <v>0</v>
      </c>
      <c r="H23" s="16">
        <v>1</v>
      </c>
      <c r="I23" s="16">
        <v>0.443</v>
      </c>
      <c r="J23" s="16">
        <v>17.589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5">
        <v>399102</v>
      </c>
      <c r="B24" s="15" t="s">
        <v>124</v>
      </c>
      <c r="C24" s="15">
        <v>2377.509</v>
      </c>
      <c r="D24" s="15">
        <v>3060.825</v>
      </c>
      <c r="E24" s="15">
        <v>1</v>
      </c>
      <c r="F24" s="16">
        <v>0</v>
      </c>
      <c r="G24" s="16">
        <v>0</v>
      </c>
      <c r="H24" s="16">
        <v>1</v>
      </c>
      <c r="I24" s="16">
        <v>0.5</v>
      </c>
      <c r="J24" s="16">
        <v>22.713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-0.654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5">
        <v>399265</v>
      </c>
      <c r="B25" s="15" t="s">
        <v>125</v>
      </c>
      <c r="C25" s="15">
        <v>818.541</v>
      </c>
      <c r="D25" s="15">
        <v>1027.094</v>
      </c>
      <c r="E25" s="15">
        <v>1</v>
      </c>
      <c r="F25" s="16">
        <v>0</v>
      </c>
      <c r="G25" s="16">
        <v>0</v>
      </c>
      <c r="H25" s="16">
        <v>1</v>
      </c>
      <c r="I25" s="16">
        <v>1.351</v>
      </c>
      <c r="J25" s="16">
        <v>21.382</v>
      </c>
      <c r="K25" s="20">
        <v>3</v>
      </c>
      <c r="L25" s="20">
        <v>2</v>
      </c>
      <c r="M25" s="20">
        <v>0</v>
      </c>
      <c r="N25" s="20">
        <v>-1</v>
      </c>
      <c r="O25" s="20">
        <v>0</v>
      </c>
      <c r="P25" s="20">
        <v>-4.304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5">
        <v>399292</v>
      </c>
      <c r="B26" s="15" t="s">
        <v>126</v>
      </c>
      <c r="C26" s="15">
        <v>917.132</v>
      </c>
      <c r="D26" s="15">
        <v>1172.699</v>
      </c>
      <c r="E26" s="15">
        <v>1</v>
      </c>
      <c r="F26" s="16">
        <v>0</v>
      </c>
      <c r="G26" s="16">
        <v>0</v>
      </c>
      <c r="H26" s="16">
        <v>1</v>
      </c>
      <c r="I26" s="16">
        <v>0.479</v>
      </c>
      <c r="J26" s="16">
        <v>22.167</v>
      </c>
      <c r="K26" s="20">
        <v>1</v>
      </c>
      <c r="L26" s="20">
        <v>1</v>
      </c>
      <c r="M26" s="20">
        <v>0</v>
      </c>
      <c r="N26" s="20">
        <v>0</v>
      </c>
      <c r="O26" s="20">
        <v>0</v>
      </c>
      <c r="P26" s="20">
        <v>-0.254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5">
        <v>399293</v>
      </c>
      <c r="B27" s="15" t="s">
        <v>127</v>
      </c>
      <c r="C27" s="15">
        <v>3313.084</v>
      </c>
      <c r="D27" s="15">
        <v>4207.023</v>
      </c>
      <c r="E27" s="15">
        <v>1</v>
      </c>
      <c r="F27" s="16">
        <v>0</v>
      </c>
      <c r="G27" s="16">
        <v>0</v>
      </c>
      <c r="H27" s="16">
        <v>1</v>
      </c>
      <c r="I27" s="16">
        <v>0.36</v>
      </c>
      <c r="J27" s="16">
        <v>21.533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0.205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5">
        <v>399306</v>
      </c>
      <c r="B28" s="15" t="s">
        <v>128</v>
      </c>
      <c r="C28" s="15">
        <v>1313.88</v>
      </c>
      <c r="D28" s="15">
        <v>1522.593</v>
      </c>
      <c r="E28" s="15">
        <v>1</v>
      </c>
      <c r="F28" s="16">
        <v>0</v>
      </c>
      <c r="G28" s="16">
        <v>0</v>
      </c>
      <c r="H28" s="16">
        <v>1</v>
      </c>
      <c r="I28" s="16">
        <v>0.646</v>
      </c>
      <c r="J28" s="16">
        <v>14.265</v>
      </c>
      <c r="K28" s="20">
        <v>4</v>
      </c>
      <c r="L28" s="20">
        <v>2</v>
      </c>
      <c r="M28" s="20">
        <v>0</v>
      </c>
      <c r="N28" s="20">
        <v>1</v>
      </c>
      <c r="O28" s="20">
        <v>0</v>
      </c>
      <c r="P28" s="20">
        <v>-6.423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5">
        <v>399319</v>
      </c>
      <c r="B29" s="15" t="s">
        <v>77</v>
      </c>
      <c r="C29" s="15">
        <v>2129.132</v>
      </c>
      <c r="D29" s="15">
        <v>2407.846</v>
      </c>
      <c r="E29" s="15">
        <v>1</v>
      </c>
      <c r="F29" s="16">
        <v>0</v>
      </c>
      <c r="G29" s="16">
        <v>0</v>
      </c>
      <c r="H29" s="16">
        <v>1</v>
      </c>
      <c r="I29" s="16">
        <v>0.081</v>
      </c>
      <c r="J29" s="16">
        <v>11.647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0.326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5">
        <v>399368</v>
      </c>
      <c r="B30" s="15" t="s">
        <v>129</v>
      </c>
      <c r="C30" s="15">
        <v>6209.24</v>
      </c>
      <c r="D30" s="15">
        <v>7458.348</v>
      </c>
      <c r="E30" s="15">
        <v>1</v>
      </c>
      <c r="F30" s="16">
        <v>0</v>
      </c>
      <c r="G30" s="16">
        <v>0</v>
      </c>
      <c r="H30" s="16">
        <v>1</v>
      </c>
      <c r="I30" s="16">
        <v>0.467</v>
      </c>
      <c r="J30" s="16">
        <v>17.136</v>
      </c>
      <c r="K30" s="20">
        <v>4</v>
      </c>
      <c r="L30" s="20">
        <v>2</v>
      </c>
      <c r="M30" s="20">
        <v>0</v>
      </c>
      <c r="N30" s="20">
        <v>1</v>
      </c>
      <c r="O30" s="20">
        <v>0</v>
      </c>
      <c r="P30" s="20">
        <v>-3.644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5">
        <v>399380</v>
      </c>
      <c r="B31" s="15" t="s">
        <v>130</v>
      </c>
      <c r="C31" s="15">
        <v>1376.28</v>
      </c>
      <c r="D31" s="15">
        <v>1562.725</v>
      </c>
      <c r="E31" s="15">
        <v>1</v>
      </c>
      <c r="F31" s="16">
        <v>0</v>
      </c>
      <c r="G31" s="16">
        <v>0</v>
      </c>
      <c r="H31" s="16">
        <v>1</v>
      </c>
      <c r="I31" s="16">
        <v>0.545</v>
      </c>
      <c r="J31" s="16">
        <v>12.411</v>
      </c>
      <c r="K31" s="20">
        <v>4</v>
      </c>
      <c r="L31" s="20">
        <v>2</v>
      </c>
      <c r="M31" s="20">
        <v>0</v>
      </c>
      <c r="N31" s="20">
        <v>0</v>
      </c>
      <c r="O31" s="20">
        <v>-1</v>
      </c>
      <c r="P31" s="20">
        <v>-0.543</v>
      </c>
      <c r="Q31" s="20">
        <v>0</v>
      </c>
      <c r="R31" s="20">
        <v>1</v>
      </c>
      <c r="S31" s="21"/>
      <c r="T31" s="21"/>
      <c r="U31" s="21"/>
      <c r="V31" s="21"/>
      <c r="W31" s="21"/>
    </row>
    <row r="32" ht="16.5" spans="1:23">
      <c r="A32" s="15">
        <v>399395</v>
      </c>
      <c r="B32" s="15" t="s">
        <v>131</v>
      </c>
      <c r="C32" s="15">
        <v>4783.712</v>
      </c>
      <c r="D32" s="15">
        <v>5746.843</v>
      </c>
      <c r="E32" s="15">
        <v>1</v>
      </c>
      <c r="F32" s="16">
        <v>0</v>
      </c>
      <c r="G32" s="16">
        <v>0</v>
      </c>
      <c r="H32" s="16">
        <v>1</v>
      </c>
      <c r="I32" s="16">
        <v>1.611</v>
      </c>
      <c r="J32" s="16">
        <v>18.1</v>
      </c>
      <c r="K32" s="20">
        <v>4</v>
      </c>
      <c r="L32" s="20">
        <v>2</v>
      </c>
      <c r="M32" s="20">
        <v>0</v>
      </c>
      <c r="N32" s="20">
        <v>0</v>
      </c>
      <c r="O32" s="20">
        <v>0</v>
      </c>
      <c r="P32" s="20">
        <v>-1.581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5">
        <v>399399</v>
      </c>
      <c r="B33" s="15" t="s">
        <v>132</v>
      </c>
      <c r="C33" s="15">
        <v>6421.582</v>
      </c>
      <c r="D33" s="15">
        <v>7221.28</v>
      </c>
      <c r="E33" s="15">
        <v>1</v>
      </c>
      <c r="F33" s="16">
        <v>0</v>
      </c>
      <c r="G33" s="16">
        <v>0</v>
      </c>
      <c r="H33" s="16">
        <v>1</v>
      </c>
      <c r="I33" s="16">
        <v>0.011</v>
      </c>
      <c r="J33" s="16">
        <v>11.084</v>
      </c>
      <c r="K33" s="20">
        <v>4</v>
      </c>
      <c r="L33" s="20">
        <v>2</v>
      </c>
      <c r="M33" s="20">
        <v>0</v>
      </c>
      <c r="N33" s="20">
        <v>0</v>
      </c>
      <c r="O33" s="20">
        <v>0</v>
      </c>
      <c r="P33" s="20">
        <v>-1.028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5">
        <v>399437</v>
      </c>
      <c r="B34" s="15" t="s">
        <v>133</v>
      </c>
      <c r="C34" s="15">
        <v>5410.22</v>
      </c>
      <c r="D34" s="15">
        <v>6420.133</v>
      </c>
      <c r="E34" s="15">
        <v>1</v>
      </c>
      <c r="F34" s="16">
        <v>0</v>
      </c>
      <c r="G34" s="16">
        <v>0</v>
      </c>
      <c r="H34" s="16">
        <v>1</v>
      </c>
      <c r="I34" s="16">
        <v>2.036</v>
      </c>
      <c r="J34" s="16">
        <v>17.446</v>
      </c>
      <c r="K34" s="20">
        <v>4</v>
      </c>
      <c r="L34" s="20">
        <v>2</v>
      </c>
      <c r="M34" s="20">
        <v>0</v>
      </c>
      <c r="N34" s="20">
        <v>0</v>
      </c>
      <c r="O34" s="20">
        <v>0</v>
      </c>
      <c r="P34" s="20">
        <v>-0.961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5">
        <v>399440</v>
      </c>
      <c r="B35" s="15" t="s">
        <v>134</v>
      </c>
      <c r="C35" s="15">
        <v>1099.581</v>
      </c>
      <c r="D35" s="15">
        <v>1271.326</v>
      </c>
      <c r="E35" s="15">
        <v>1</v>
      </c>
      <c r="F35" s="16">
        <v>0</v>
      </c>
      <c r="G35" s="16">
        <v>0</v>
      </c>
      <c r="H35" s="16">
        <v>1</v>
      </c>
      <c r="I35" s="16">
        <v>0.812</v>
      </c>
      <c r="J35" s="16">
        <v>14.211</v>
      </c>
      <c r="K35" s="20">
        <v>3</v>
      </c>
      <c r="L35" s="20">
        <v>1</v>
      </c>
      <c r="M35" s="20">
        <v>0</v>
      </c>
      <c r="N35" s="20">
        <v>0</v>
      </c>
      <c r="O35" s="20">
        <v>0</v>
      </c>
      <c r="P35" s="20">
        <v>3.122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5">
        <v>399441</v>
      </c>
      <c r="B36" s="15" t="s">
        <v>135</v>
      </c>
      <c r="C36" s="15">
        <v>1856.006</v>
      </c>
      <c r="D36" s="15">
        <v>2169.897</v>
      </c>
      <c r="E36" s="15">
        <v>1</v>
      </c>
      <c r="F36" s="16">
        <v>0</v>
      </c>
      <c r="G36" s="16">
        <v>0</v>
      </c>
      <c r="H36" s="16">
        <v>1</v>
      </c>
      <c r="I36" s="16">
        <v>0.203</v>
      </c>
      <c r="J36" s="16">
        <v>14.64</v>
      </c>
      <c r="K36" s="20">
        <v>4</v>
      </c>
      <c r="L36" s="20">
        <v>2</v>
      </c>
      <c r="M36" s="20">
        <v>-1</v>
      </c>
      <c r="N36" s="20">
        <v>1</v>
      </c>
      <c r="O36" s="20">
        <v>0</v>
      </c>
      <c r="P36" s="20">
        <v>8.295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5">
        <v>399665</v>
      </c>
      <c r="B37" s="15" t="s">
        <v>136</v>
      </c>
      <c r="C37" s="15">
        <v>1775.254</v>
      </c>
      <c r="D37" s="15">
        <v>2024.736</v>
      </c>
      <c r="E37" s="15">
        <v>1</v>
      </c>
      <c r="F37" s="16">
        <v>0</v>
      </c>
      <c r="G37" s="16">
        <v>0</v>
      </c>
      <c r="H37" s="16">
        <v>1</v>
      </c>
      <c r="I37" s="16">
        <v>0.118</v>
      </c>
      <c r="J37" s="16">
        <v>12.425</v>
      </c>
      <c r="K37" s="20">
        <v>4</v>
      </c>
      <c r="L37" s="20">
        <v>2</v>
      </c>
      <c r="M37" s="20">
        <v>0</v>
      </c>
      <c r="N37" s="20">
        <v>1</v>
      </c>
      <c r="O37" s="20">
        <v>0</v>
      </c>
      <c r="P37" s="20">
        <v>-8.252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5">
        <v>399673</v>
      </c>
      <c r="B38" s="15" t="s">
        <v>137</v>
      </c>
      <c r="C38" s="15">
        <v>1729.801</v>
      </c>
      <c r="D38" s="15">
        <v>2209.868</v>
      </c>
      <c r="E38" s="15">
        <v>1</v>
      </c>
      <c r="F38" s="16">
        <v>0</v>
      </c>
      <c r="G38" s="16">
        <v>0</v>
      </c>
      <c r="H38" s="16">
        <v>1</v>
      </c>
      <c r="I38" s="16">
        <v>0.081</v>
      </c>
      <c r="J38" s="16">
        <v>21.787</v>
      </c>
      <c r="K38" s="20">
        <v>3</v>
      </c>
      <c r="L38" s="20">
        <v>1</v>
      </c>
      <c r="M38" s="20">
        <v>0</v>
      </c>
      <c r="N38" s="20">
        <v>0</v>
      </c>
      <c r="O38" s="20">
        <v>0</v>
      </c>
      <c r="P38" s="20">
        <v>3.146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5">
        <v>399674</v>
      </c>
      <c r="B39" s="15" t="s">
        <v>138</v>
      </c>
      <c r="C39" s="15">
        <v>1613.079</v>
      </c>
      <c r="D39" s="15">
        <v>1906.846</v>
      </c>
      <c r="E39" s="15">
        <v>1</v>
      </c>
      <c r="F39" s="16">
        <v>0</v>
      </c>
      <c r="G39" s="16">
        <v>0</v>
      </c>
      <c r="H39" s="16">
        <v>1</v>
      </c>
      <c r="I39" s="16">
        <v>0.738</v>
      </c>
      <c r="J39" s="16">
        <v>16.03</v>
      </c>
      <c r="K39" s="20">
        <v>4</v>
      </c>
      <c r="L39" s="20">
        <v>1</v>
      </c>
      <c r="M39" s="20">
        <v>0</v>
      </c>
      <c r="N39" s="20">
        <v>0</v>
      </c>
      <c r="O39" s="20">
        <v>0</v>
      </c>
      <c r="P39" s="20">
        <v>-1.635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5">
        <v>399696</v>
      </c>
      <c r="B40" s="15" t="s">
        <v>139</v>
      </c>
      <c r="C40" s="15">
        <v>2207.017</v>
      </c>
      <c r="D40" s="15">
        <v>2862.999</v>
      </c>
      <c r="E40" s="15">
        <v>1</v>
      </c>
      <c r="F40" s="16">
        <v>0</v>
      </c>
      <c r="G40" s="16">
        <v>0</v>
      </c>
      <c r="H40" s="16">
        <v>1</v>
      </c>
      <c r="I40" s="16">
        <v>0.278</v>
      </c>
      <c r="J40" s="16">
        <v>23.127</v>
      </c>
      <c r="K40" s="20">
        <v>4</v>
      </c>
      <c r="L40" s="20">
        <v>1</v>
      </c>
      <c r="M40" s="20">
        <v>0</v>
      </c>
      <c r="N40" s="20">
        <v>0</v>
      </c>
      <c r="O40" s="20">
        <v>0</v>
      </c>
      <c r="P40" s="20">
        <v>-1.848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5">
        <v>399699</v>
      </c>
      <c r="B41" s="15" t="s">
        <v>140</v>
      </c>
      <c r="C41" s="15">
        <v>3339.736</v>
      </c>
      <c r="D41" s="15">
        <v>4374.676</v>
      </c>
      <c r="E41" s="15">
        <v>1</v>
      </c>
      <c r="F41" s="16">
        <v>0</v>
      </c>
      <c r="G41" s="16">
        <v>0</v>
      </c>
      <c r="H41" s="16">
        <v>1</v>
      </c>
      <c r="I41" s="16">
        <v>0.874</v>
      </c>
      <c r="J41" s="16">
        <v>24.325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-0.449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5">
        <v>399704</v>
      </c>
      <c r="B42" s="15" t="s">
        <v>141</v>
      </c>
      <c r="C42" s="15">
        <v>3560.111</v>
      </c>
      <c r="D42" s="15">
        <v>4298.015</v>
      </c>
      <c r="E42" s="15">
        <v>1</v>
      </c>
      <c r="F42" s="16">
        <v>0</v>
      </c>
      <c r="G42" s="16">
        <v>0</v>
      </c>
      <c r="H42" s="16">
        <v>1</v>
      </c>
      <c r="I42" s="16">
        <v>0.879</v>
      </c>
      <c r="J42" s="16">
        <v>17.897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1.24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5">
        <v>399707</v>
      </c>
      <c r="B43" s="15" t="s">
        <v>142</v>
      </c>
      <c r="C43" s="15">
        <v>5306.692</v>
      </c>
      <c r="D43" s="15">
        <v>6305.05</v>
      </c>
      <c r="E43" s="15">
        <v>1</v>
      </c>
      <c r="F43" s="16">
        <v>0</v>
      </c>
      <c r="G43" s="16">
        <v>0</v>
      </c>
      <c r="H43" s="16">
        <v>1</v>
      </c>
      <c r="I43" s="16">
        <v>1.856</v>
      </c>
      <c r="J43" s="16">
        <v>17.396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-5.587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5">
        <v>399813</v>
      </c>
      <c r="B44" s="15" t="s">
        <v>143</v>
      </c>
      <c r="C44" s="15">
        <v>5367.436</v>
      </c>
      <c r="D44" s="15">
        <v>6792.286</v>
      </c>
      <c r="E44" s="15">
        <v>1</v>
      </c>
      <c r="F44" s="16">
        <v>0</v>
      </c>
      <c r="G44" s="16">
        <v>0</v>
      </c>
      <c r="H44" s="16">
        <v>1</v>
      </c>
      <c r="I44" s="16">
        <v>0.459</v>
      </c>
      <c r="J44" s="16">
        <v>21.34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3.189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5">
        <v>399959</v>
      </c>
      <c r="B45" s="15" t="s">
        <v>144</v>
      </c>
      <c r="C45" s="15">
        <v>1279.178</v>
      </c>
      <c r="D45" s="15">
        <v>1557.948</v>
      </c>
      <c r="E45" s="15">
        <v>1</v>
      </c>
      <c r="F45" s="16">
        <v>0</v>
      </c>
      <c r="G45" s="16">
        <v>0</v>
      </c>
      <c r="H45" s="16">
        <v>1</v>
      </c>
      <c r="I45" s="16">
        <v>0.223</v>
      </c>
      <c r="J45" s="16">
        <v>18.077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-1.973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5">
        <v>399967</v>
      </c>
      <c r="B46" s="15" t="s">
        <v>145</v>
      </c>
      <c r="C46" s="15">
        <v>9437.848</v>
      </c>
      <c r="D46" s="15">
        <v>11449.416</v>
      </c>
      <c r="E46" s="15">
        <v>1</v>
      </c>
      <c r="F46" s="16">
        <v>0</v>
      </c>
      <c r="G46" s="16">
        <v>0</v>
      </c>
      <c r="H46" s="16">
        <v>1</v>
      </c>
      <c r="I46" s="16">
        <v>0.543</v>
      </c>
      <c r="J46" s="16">
        <v>18.017</v>
      </c>
      <c r="K46" s="20">
        <v>4</v>
      </c>
      <c r="L46" s="20">
        <v>2</v>
      </c>
      <c r="M46" s="20">
        <v>0</v>
      </c>
      <c r="N46" s="20">
        <v>0</v>
      </c>
      <c r="O46" s="20">
        <v>0</v>
      </c>
      <c r="P46" s="20">
        <v>-0.837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5">
        <v>399973</v>
      </c>
      <c r="B47" s="15" t="s">
        <v>146</v>
      </c>
      <c r="C47" s="15">
        <v>1295.501</v>
      </c>
      <c r="D47" s="15">
        <v>1582.061</v>
      </c>
      <c r="E47" s="15">
        <v>1</v>
      </c>
      <c r="F47" s="16">
        <v>0</v>
      </c>
      <c r="G47" s="16">
        <v>0</v>
      </c>
      <c r="H47" s="16">
        <v>1</v>
      </c>
      <c r="I47" s="16">
        <v>0.444</v>
      </c>
      <c r="J47" s="16">
        <v>18.477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-0.818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5">
        <v>399975</v>
      </c>
      <c r="B48" s="15" t="s">
        <v>147</v>
      </c>
      <c r="C48" s="15">
        <v>691.759</v>
      </c>
      <c r="D48" s="15">
        <v>821.937</v>
      </c>
      <c r="E48" s="15">
        <v>1</v>
      </c>
      <c r="F48" s="16">
        <v>0</v>
      </c>
      <c r="G48" s="16">
        <v>0</v>
      </c>
      <c r="H48" s="16">
        <v>1</v>
      </c>
      <c r="I48" s="16">
        <v>1.865</v>
      </c>
      <c r="J48" s="16">
        <v>17.407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-0.349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5">
        <v>988006</v>
      </c>
      <c r="B49" s="15" t="s">
        <v>148</v>
      </c>
      <c r="C49" s="15">
        <v>1655.302</v>
      </c>
      <c r="D49" s="15">
        <v>2102.704</v>
      </c>
      <c r="E49" s="15">
        <v>1</v>
      </c>
      <c r="F49" s="16">
        <v>0</v>
      </c>
      <c r="G49" s="16">
        <v>0</v>
      </c>
      <c r="H49" s="16">
        <v>1</v>
      </c>
      <c r="I49" s="16">
        <v>0.736</v>
      </c>
      <c r="J49" s="16">
        <v>21.856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-0.234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5">
        <v>988107</v>
      </c>
      <c r="B50" s="15" t="s">
        <v>149</v>
      </c>
      <c r="C50" s="15">
        <v>1818.112</v>
      </c>
      <c r="D50" s="15">
        <v>2307.052</v>
      </c>
      <c r="E50" s="15">
        <v>1</v>
      </c>
      <c r="F50" s="16">
        <v>0</v>
      </c>
      <c r="G50" s="16">
        <v>0</v>
      </c>
      <c r="H50" s="16">
        <v>1</v>
      </c>
      <c r="I50" s="16">
        <v>0.731</v>
      </c>
      <c r="J50" s="16">
        <v>21.769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-5.528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7">
        <v>807</v>
      </c>
      <c r="B51" s="17" t="s">
        <v>150</v>
      </c>
      <c r="C51" s="17">
        <v>18934.211</v>
      </c>
      <c r="D51" s="17">
        <v>21296.725</v>
      </c>
      <c r="E51" s="17">
        <v>0</v>
      </c>
      <c r="F51" s="17">
        <v>1</v>
      </c>
      <c r="G51" s="16">
        <v>0</v>
      </c>
      <c r="H51" s="16">
        <v>0</v>
      </c>
      <c r="I51" s="16">
        <v>0</v>
      </c>
      <c r="J51" s="16">
        <v>0.429</v>
      </c>
      <c r="K51" s="20">
        <v>4</v>
      </c>
      <c r="L51" s="20">
        <v>2</v>
      </c>
      <c r="M51" s="20">
        <v>0</v>
      </c>
      <c r="N51" s="20">
        <v>1</v>
      </c>
      <c r="O51" s="20">
        <v>0</v>
      </c>
      <c r="P51" s="20">
        <v>-1.51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7">
        <v>399987</v>
      </c>
      <c r="B52" s="17" t="s">
        <v>151</v>
      </c>
      <c r="C52" s="17">
        <v>5340.57</v>
      </c>
      <c r="D52" s="17">
        <v>6214.024</v>
      </c>
      <c r="E52" s="17">
        <v>0</v>
      </c>
      <c r="F52" s="17">
        <v>1</v>
      </c>
      <c r="G52" s="16">
        <v>0</v>
      </c>
      <c r="H52" s="16">
        <v>0</v>
      </c>
      <c r="I52" s="16">
        <v>0</v>
      </c>
      <c r="J52" s="16">
        <v>0.266</v>
      </c>
      <c r="K52" s="20">
        <v>4</v>
      </c>
      <c r="L52" s="20">
        <v>2</v>
      </c>
      <c r="M52" s="20">
        <v>0</v>
      </c>
      <c r="N52" s="20">
        <v>1</v>
      </c>
      <c r="O52" s="20">
        <v>0</v>
      </c>
      <c r="P52" s="20">
        <v>-13.922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1</v>
      </c>
      <c r="B53" s="19" t="s">
        <v>152</v>
      </c>
      <c r="C53" s="19">
        <v>3074.783</v>
      </c>
      <c r="D53" s="19">
        <v>3446.619</v>
      </c>
      <c r="E53" s="19">
        <v>0</v>
      </c>
      <c r="F53" s="19">
        <v>0</v>
      </c>
      <c r="G53" s="19">
        <v>0</v>
      </c>
      <c r="H53" s="19">
        <v>1</v>
      </c>
      <c r="I53" s="16">
        <v>1.811</v>
      </c>
      <c r="J53" s="16">
        <v>12.404</v>
      </c>
      <c r="K53" s="20">
        <v>4</v>
      </c>
      <c r="L53" s="20">
        <v>2</v>
      </c>
      <c r="M53" s="20">
        <v>0</v>
      </c>
      <c r="N53" s="20">
        <v>1</v>
      </c>
      <c r="O53" s="20">
        <v>0</v>
      </c>
      <c r="P53" s="20">
        <v>-0.403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2</v>
      </c>
      <c r="B54" s="19" t="s">
        <v>153</v>
      </c>
      <c r="C54" s="19">
        <v>3222.612</v>
      </c>
      <c r="D54" s="19">
        <v>3612.262</v>
      </c>
      <c r="E54" s="19">
        <v>0</v>
      </c>
      <c r="F54" s="19">
        <v>0</v>
      </c>
      <c r="G54" s="19">
        <v>0</v>
      </c>
      <c r="H54" s="19">
        <v>1</v>
      </c>
      <c r="I54" s="16">
        <v>1.823</v>
      </c>
      <c r="J54" s="16">
        <v>12.413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-2.189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5</v>
      </c>
      <c r="B55" s="19" t="s">
        <v>154</v>
      </c>
      <c r="C55" s="19">
        <v>2424.03</v>
      </c>
      <c r="D55" s="19">
        <v>2751.255</v>
      </c>
      <c r="E55" s="19">
        <v>0</v>
      </c>
      <c r="F55" s="19">
        <v>0</v>
      </c>
      <c r="G55" s="19">
        <v>0</v>
      </c>
      <c r="H55" s="19">
        <v>1</v>
      </c>
      <c r="I55" s="16">
        <v>3.904</v>
      </c>
      <c r="J55" s="16">
        <v>15.334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-0.785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6</v>
      </c>
      <c r="B56" s="19" t="s">
        <v>155</v>
      </c>
      <c r="C56" s="19">
        <v>4218.99</v>
      </c>
      <c r="D56" s="19">
        <v>4783.477</v>
      </c>
      <c r="E56" s="19">
        <v>0</v>
      </c>
      <c r="F56" s="19">
        <v>0</v>
      </c>
      <c r="G56" s="19">
        <v>0</v>
      </c>
      <c r="H56" s="19">
        <v>1</v>
      </c>
      <c r="I56" s="16">
        <v>2.001</v>
      </c>
      <c r="J56" s="16">
        <v>13.565</v>
      </c>
      <c r="K56" s="20">
        <v>4</v>
      </c>
      <c r="L56" s="20">
        <v>1</v>
      </c>
      <c r="M56" s="20">
        <v>0</v>
      </c>
      <c r="N56" s="20">
        <v>0</v>
      </c>
      <c r="O56" s="20">
        <v>0</v>
      </c>
      <c r="P56" s="20">
        <v>-0.044</v>
      </c>
      <c r="Q56" s="20">
        <v>0</v>
      </c>
      <c r="R56" s="20">
        <v>1</v>
      </c>
      <c r="S56" s="21"/>
      <c r="T56" s="21"/>
      <c r="U56" s="21"/>
      <c r="V56" s="21"/>
      <c r="W56" s="21"/>
    </row>
    <row r="57" ht="16.5" spans="1:23">
      <c r="A57" s="19">
        <v>8</v>
      </c>
      <c r="B57" s="19" t="s">
        <v>156</v>
      </c>
      <c r="C57" s="19">
        <v>2983.334</v>
      </c>
      <c r="D57" s="19">
        <v>3359.056</v>
      </c>
      <c r="E57" s="19">
        <v>0</v>
      </c>
      <c r="F57" s="19">
        <v>0</v>
      </c>
      <c r="G57" s="19">
        <v>0</v>
      </c>
      <c r="H57" s="19">
        <v>1</v>
      </c>
      <c r="I57" s="16">
        <v>4.472</v>
      </c>
      <c r="J57" s="16">
        <v>15.157</v>
      </c>
      <c r="K57" s="20">
        <v>4</v>
      </c>
      <c r="L57" s="20">
        <v>2</v>
      </c>
      <c r="M57" s="20">
        <v>0</v>
      </c>
      <c r="N57" s="20">
        <v>1</v>
      </c>
      <c r="O57" s="20">
        <v>0</v>
      </c>
      <c r="P57" s="20">
        <v>-5.035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10</v>
      </c>
      <c r="B58" s="19" t="s">
        <v>157</v>
      </c>
      <c r="C58" s="19">
        <v>7863.731</v>
      </c>
      <c r="D58" s="19">
        <v>8791.955</v>
      </c>
      <c r="E58" s="19">
        <v>0</v>
      </c>
      <c r="F58" s="19">
        <v>0</v>
      </c>
      <c r="G58" s="19">
        <v>0</v>
      </c>
      <c r="H58" s="19">
        <v>1</v>
      </c>
      <c r="I58" s="16">
        <v>0.326</v>
      </c>
      <c r="J58" s="16">
        <v>10.849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0.769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12</v>
      </c>
      <c r="B59" s="19" t="s">
        <v>158</v>
      </c>
      <c r="C59" s="19">
        <v>222.638</v>
      </c>
      <c r="D59" s="19">
        <v>225.136</v>
      </c>
      <c r="E59" s="19">
        <v>0</v>
      </c>
      <c r="F59" s="19">
        <v>0</v>
      </c>
      <c r="G59" s="19">
        <v>0</v>
      </c>
      <c r="H59" s="19">
        <v>1</v>
      </c>
      <c r="I59" s="16">
        <v>0.357</v>
      </c>
      <c r="J59" s="16">
        <v>1.462</v>
      </c>
      <c r="K59" s="20">
        <v>4</v>
      </c>
      <c r="L59" s="20">
        <v>2</v>
      </c>
      <c r="M59" s="20">
        <v>0</v>
      </c>
      <c r="N59" s="20">
        <v>1</v>
      </c>
      <c r="O59" s="20">
        <v>0</v>
      </c>
      <c r="P59" s="20">
        <v>-2.793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13</v>
      </c>
      <c r="B60" s="19" t="s">
        <v>159</v>
      </c>
      <c r="C60" s="19">
        <v>295.92</v>
      </c>
      <c r="D60" s="19">
        <v>298.186</v>
      </c>
      <c r="E60" s="19">
        <v>0</v>
      </c>
      <c r="F60" s="19">
        <v>0</v>
      </c>
      <c r="G60" s="19">
        <v>0</v>
      </c>
      <c r="H60" s="19">
        <v>1</v>
      </c>
      <c r="I60" s="16">
        <v>0.447</v>
      </c>
      <c r="J60" s="16">
        <v>1.204</v>
      </c>
      <c r="K60" s="20">
        <v>4</v>
      </c>
      <c r="L60" s="20">
        <v>0</v>
      </c>
      <c r="M60" s="20">
        <v>0</v>
      </c>
      <c r="N60" s="20">
        <v>1</v>
      </c>
      <c r="O60" s="20">
        <v>0</v>
      </c>
      <c r="P60" s="20">
        <v>0.003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17</v>
      </c>
      <c r="B61" s="19" t="s">
        <v>160</v>
      </c>
      <c r="C61" s="19">
        <v>2598.287</v>
      </c>
      <c r="D61" s="19">
        <v>2912.609</v>
      </c>
      <c r="E61" s="19">
        <v>0</v>
      </c>
      <c r="F61" s="19">
        <v>0</v>
      </c>
      <c r="G61" s="19">
        <v>0</v>
      </c>
      <c r="H61" s="19">
        <v>1</v>
      </c>
      <c r="I61" s="16">
        <v>1.816</v>
      </c>
      <c r="J61" s="16">
        <v>12.412</v>
      </c>
      <c r="K61" s="20">
        <v>4</v>
      </c>
      <c r="L61" s="20">
        <v>2</v>
      </c>
      <c r="M61" s="20">
        <v>0</v>
      </c>
      <c r="N61" s="20">
        <v>0</v>
      </c>
      <c r="O61" s="20">
        <v>0</v>
      </c>
      <c r="P61" s="20">
        <v>-0.96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18</v>
      </c>
      <c r="B62" s="19" t="s">
        <v>161</v>
      </c>
      <c r="C62" s="19">
        <v>5011.155</v>
      </c>
      <c r="D62" s="19">
        <v>5765.192</v>
      </c>
      <c r="E62" s="19">
        <v>0</v>
      </c>
      <c r="F62" s="19">
        <v>0</v>
      </c>
      <c r="G62" s="19">
        <v>0</v>
      </c>
      <c r="H62" s="19">
        <v>1</v>
      </c>
      <c r="I62" s="16">
        <v>4.643</v>
      </c>
      <c r="J62" s="16">
        <v>17.115</v>
      </c>
      <c r="K62" s="20">
        <v>4</v>
      </c>
      <c r="L62" s="20">
        <v>2</v>
      </c>
      <c r="M62" s="20">
        <v>0</v>
      </c>
      <c r="N62" s="20">
        <v>1</v>
      </c>
      <c r="O62" s="20">
        <v>0</v>
      </c>
      <c r="P62" s="20">
        <v>-4.352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19</v>
      </c>
      <c r="B63" s="19" t="s">
        <v>162</v>
      </c>
      <c r="C63" s="19">
        <v>1039.914</v>
      </c>
      <c r="D63" s="19">
        <v>1149.601</v>
      </c>
      <c r="E63" s="19">
        <v>0</v>
      </c>
      <c r="F63" s="19">
        <v>0</v>
      </c>
      <c r="G63" s="19">
        <v>0</v>
      </c>
      <c r="H63" s="19">
        <v>1</v>
      </c>
      <c r="I63" s="16">
        <v>0.32</v>
      </c>
      <c r="J63" s="16">
        <v>9.831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0.712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21</v>
      </c>
      <c r="B64" s="19" t="s">
        <v>163</v>
      </c>
      <c r="C64" s="19">
        <v>920.155</v>
      </c>
      <c r="D64" s="19">
        <v>1018.228</v>
      </c>
      <c r="E64" s="19">
        <v>0</v>
      </c>
      <c r="F64" s="19">
        <v>0</v>
      </c>
      <c r="G64" s="19">
        <v>0</v>
      </c>
      <c r="H64" s="19">
        <v>1</v>
      </c>
      <c r="I64" s="16">
        <v>0.205</v>
      </c>
      <c r="J64" s="16">
        <v>9.817</v>
      </c>
      <c r="K64" s="20">
        <v>4</v>
      </c>
      <c r="L64" s="20">
        <v>2</v>
      </c>
      <c r="M64" s="20">
        <v>0</v>
      </c>
      <c r="N64" s="20">
        <v>1</v>
      </c>
      <c r="O64" s="20">
        <v>0</v>
      </c>
      <c r="P64" s="20">
        <v>0.845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22</v>
      </c>
      <c r="B65" s="19" t="s">
        <v>164</v>
      </c>
      <c r="C65" s="19">
        <v>248.235</v>
      </c>
      <c r="D65" s="19">
        <v>249.96</v>
      </c>
      <c r="E65" s="19">
        <v>0</v>
      </c>
      <c r="F65" s="19">
        <v>0</v>
      </c>
      <c r="G65" s="19">
        <v>0</v>
      </c>
      <c r="H65" s="19">
        <v>1</v>
      </c>
      <c r="I65" s="16">
        <v>0.436</v>
      </c>
      <c r="J65" s="16">
        <v>1.123</v>
      </c>
      <c r="K65" s="20">
        <v>4</v>
      </c>
      <c r="L65" s="20">
        <v>2</v>
      </c>
      <c r="M65" s="20">
        <v>0</v>
      </c>
      <c r="N65" s="20">
        <v>1</v>
      </c>
      <c r="O65" s="20">
        <v>0</v>
      </c>
      <c r="P65" s="20">
        <v>0.837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29</v>
      </c>
      <c r="B66" s="19" t="s">
        <v>165</v>
      </c>
      <c r="C66" s="19">
        <v>3841.989</v>
      </c>
      <c r="D66" s="19">
        <v>4344.131</v>
      </c>
      <c r="E66" s="19">
        <v>0</v>
      </c>
      <c r="F66" s="19">
        <v>0</v>
      </c>
      <c r="G66" s="19">
        <v>0</v>
      </c>
      <c r="H66" s="19">
        <v>1</v>
      </c>
      <c r="I66" s="16">
        <v>3.563</v>
      </c>
      <c r="J66" s="16">
        <v>14.711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-2.372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31</v>
      </c>
      <c r="B67" s="19" t="s">
        <v>166</v>
      </c>
      <c r="C67" s="19">
        <v>2774.055</v>
      </c>
      <c r="D67" s="19">
        <v>3122.329</v>
      </c>
      <c r="E67" s="19">
        <v>0</v>
      </c>
      <c r="F67" s="19">
        <v>0</v>
      </c>
      <c r="G67" s="19">
        <v>0</v>
      </c>
      <c r="H67" s="19">
        <v>1</v>
      </c>
      <c r="I67" s="16">
        <v>2.844</v>
      </c>
      <c r="J67" s="16">
        <v>13.681</v>
      </c>
      <c r="K67" s="20">
        <v>4</v>
      </c>
      <c r="L67" s="20">
        <v>2</v>
      </c>
      <c r="M67" s="20">
        <v>0</v>
      </c>
      <c r="N67" s="20">
        <v>0</v>
      </c>
      <c r="O67" s="20">
        <v>0</v>
      </c>
      <c r="P67" s="20">
        <v>-0.459</v>
      </c>
      <c r="Q67" s="20">
        <v>0</v>
      </c>
      <c r="R67" s="20">
        <v>1</v>
      </c>
      <c r="S67" s="21"/>
      <c r="T67" s="21"/>
      <c r="U67" s="21"/>
      <c r="V67" s="21"/>
      <c r="W67" s="21"/>
    </row>
    <row r="68" ht="16.5" spans="1:23">
      <c r="A68" s="19">
        <v>38</v>
      </c>
      <c r="B68" s="19" t="s">
        <v>167</v>
      </c>
      <c r="C68" s="19">
        <v>4989.787</v>
      </c>
      <c r="D68" s="19">
        <v>5744.396</v>
      </c>
      <c r="E68" s="19">
        <v>0</v>
      </c>
      <c r="F68" s="19">
        <v>0</v>
      </c>
      <c r="G68" s="19">
        <v>0</v>
      </c>
      <c r="H68" s="19">
        <v>1</v>
      </c>
      <c r="I68" s="16">
        <v>4.666</v>
      </c>
      <c r="J68" s="16">
        <v>17.19</v>
      </c>
      <c r="K68" s="20">
        <v>4</v>
      </c>
      <c r="L68" s="20">
        <v>2</v>
      </c>
      <c r="M68" s="20">
        <v>0</v>
      </c>
      <c r="N68" s="20">
        <v>1</v>
      </c>
      <c r="O68" s="20">
        <v>0</v>
      </c>
      <c r="P68" s="20">
        <v>1.784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42</v>
      </c>
      <c r="B69" s="19" t="s">
        <v>168</v>
      </c>
      <c r="C69" s="19">
        <v>1597.741</v>
      </c>
      <c r="D69" s="19">
        <v>1769.417</v>
      </c>
      <c r="E69" s="19">
        <v>0</v>
      </c>
      <c r="F69" s="19">
        <v>0</v>
      </c>
      <c r="G69" s="19">
        <v>0</v>
      </c>
      <c r="H69" s="19">
        <v>1</v>
      </c>
      <c r="I69" s="16">
        <v>1.538</v>
      </c>
      <c r="J69" s="16">
        <v>11.092</v>
      </c>
      <c r="K69" s="20">
        <v>4</v>
      </c>
      <c r="L69" s="20">
        <v>2</v>
      </c>
      <c r="M69" s="20">
        <v>-1</v>
      </c>
      <c r="N69" s="20">
        <v>1</v>
      </c>
      <c r="O69" s="20">
        <v>0</v>
      </c>
      <c r="P69" s="20">
        <v>-0.076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43</v>
      </c>
      <c r="B70" s="19" t="s">
        <v>169</v>
      </c>
      <c r="C70" s="19">
        <v>1980.173</v>
      </c>
      <c r="D70" s="19">
        <v>2201.446</v>
      </c>
      <c r="E70" s="19">
        <v>0</v>
      </c>
      <c r="F70" s="19">
        <v>0</v>
      </c>
      <c r="G70" s="19">
        <v>0</v>
      </c>
      <c r="H70" s="19">
        <v>1</v>
      </c>
      <c r="I70" s="16">
        <v>1.302</v>
      </c>
      <c r="J70" s="16">
        <v>11.222</v>
      </c>
      <c r="K70" s="20">
        <v>4</v>
      </c>
      <c r="L70" s="20">
        <v>2</v>
      </c>
      <c r="M70" s="20">
        <v>0</v>
      </c>
      <c r="N70" s="20">
        <v>0</v>
      </c>
      <c r="O70" s="20">
        <v>0</v>
      </c>
      <c r="P70" s="20">
        <v>0.184</v>
      </c>
      <c r="Q70" s="20">
        <v>0</v>
      </c>
      <c r="R70" s="20">
        <v>1</v>
      </c>
      <c r="S70" s="21"/>
      <c r="T70" s="21"/>
      <c r="U70" s="21"/>
      <c r="V70" s="21"/>
      <c r="W70" s="21"/>
    </row>
    <row r="71" ht="16.5" spans="1:23">
      <c r="A71" s="19">
        <v>44</v>
      </c>
      <c r="B71" s="19" t="s">
        <v>170</v>
      </c>
      <c r="C71" s="19">
        <v>3569.379</v>
      </c>
      <c r="D71" s="19">
        <v>4027.484</v>
      </c>
      <c r="E71" s="19">
        <v>0</v>
      </c>
      <c r="F71" s="19">
        <v>0</v>
      </c>
      <c r="G71" s="19">
        <v>0</v>
      </c>
      <c r="H71" s="19">
        <v>1</v>
      </c>
      <c r="I71" s="16">
        <v>2.318</v>
      </c>
      <c r="J71" s="16">
        <v>13.429</v>
      </c>
      <c r="K71" s="20">
        <v>4</v>
      </c>
      <c r="L71" s="20">
        <v>2</v>
      </c>
      <c r="M71" s="20">
        <v>0</v>
      </c>
      <c r="N71" s="20">
        <v>1</v>
      </c>
      <c r="O71" s="20">
        <v>0</v>
      </c>
      <c r="P71" s="20">
        <v>-1.042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46</v>
      </c>
      <c r="B72" s="19" t="s">
        <v>171</v>
      </c>
      <c r="C72" s="19">
        <v>3903.282</v>
      </c>
      <c r="D72" s="19">
        <v>4408.32</v>
      </c>
      <c r="E72" s="19">
        <v>0</v>
      </c>
      <c r="F72" s="19">
        <v>0</v>
      </c>
      <c r="G72" s="19">
        <v>0</v>
      </c>
      <c r="H72" s="19">
        <v>1</v>
      </c>
      <c r="I72" s="16">
        <v>1.467</v>
      </c>
      <c r="J72" s="16">
        <v>12.755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1.802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47</v>
      </c>
      <c r="B73" s="19" t="s">
        <v>172</v>
      </c>
      <c r="C73" s="19">
        <v>3104.251</v>
      </c>
      <c r="D73" s="19">
        <v>3472.642</v>
      </c>
      <c r="E73" s="19">
        <v>0</v>
      </c>
      <c r="F73" s="19">
        <v>0</v>
      </c>
      <c r="G73" s="19">
        <v>0</v>
      </c>
      <c r="H73" s="19">
        <v>1</v>
      </c>
      <c r="I73" s="16">
        <v>0.87</v>
      </c>
      <c r="J73" s="16">
        <v>11.386</v>
      </c>
      <c r="K73" s="20">
        <v>3</v>
      </c>
      <c r="L73" s="20">
        <v>1</v>
      </c>
      <c r="M73" s="20">
        <v>0</v>
      </c>
      <c r="N73" s="20">
        <v>0</v>
      </c>
      <c r="O73" s="20">
        <v>0</v>
      </c>
      <c r="P73" s="20">
        <v>3.601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51</v>
      </c>
      <c r="B74" s="19" t="s">
        <v>173</v>
      </c>
      <c r="C74" s="19">
        <v>7396.018</v>
      </c>
      <c r="D74" s="19">
        <v>8273.965</v>
      </c>
      <c r="E74" s="19">
        <v>0</v>
      </c>
      <c r="F74" s="19">
        <v>0</v>
      </c>
      <c r="G74" s="19">
        <v>0</v>
      </c>
      <c r="H74" s="19">
        <v>1</v>
      </c>
      <c r="I74" s="16">
        <v>0.436</v>
      </c>
      <c r="J74" s="16">
        <v>11.001</v>
      </c>
      <c r="K74" s="20">
        <v>4</v>
      </c>
      <c r="L74" s="20">
        <v>2</v>
      </c>
      <c r="M74" s="20">
        <v>0</v>
      </c>
      <c r="N74" s="20">
        <v>0</v>
      </c>
      <c r="O74" s="20">
        <v>0</v>
      </c>
      <c r="P74" s="20">
        <v>3.507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52</v>
      </c>
      <c r="B75" s="19" t="s">
        <v>174</v>
      </c>
      <c r="C75" s="19">
        <v>2573.137</v>
      </c>
      <c r="D75" s="19">
        <v>2876.629</v>
      </c>
      <c r="E75" s="19">
        <v>0</v>
      </c>
      <c r="F75" s="19">
        <v>0</v>
      </c>
      <c r="G75" s="19">
        <v>0</v>
      </c>
      <c r="H75" s="19">
        <v>1</v>
      </c>
      <c r="I75" s="16">
        <v>1.575</v>
      </c>
      <c r="J75" s="16">
        <v>11.959</v>
      </c>
      <c r="K75" s="20">
        <v>4</v>
      </c>
      <c r="L75" s="20">
        <v>2</v>
      </c>
      <c r="M75" s="20">
        <v>0</v>
      </c>
      <c r="N75" s="20">
        <v>1</v>
      </c>
      <c r="O75" s="20">
        <v>0</v>
      </c>
      <c r="P75" s="20">
        <v>-11.125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53</v>
      </c>
      <c r="B76" s="19" t="s">
        <v>175</v>
      </c>
      <c r="C76" s="19">
        <v>10583.01</v>
      </c>
      <c r="D76" s="19">
        <v>11851.447</v>
      </c>
      <c r="E76" s="19">
        <v>0</v>
      </c>
      <c r="F76" s="19">
        <v>0</v>
      </c>
      <c r="G76" s="19">
        <v>0</v>
      </c>
      <c r="H76" s="19">
        <v>1</v>
      </c>
      <c r="I76" s="16">
        <v>2.694</v>
      </c>
      <c r="J76" s="16">
        <v>13.108</v>
      </c>
      <c r="K76" s="20">
        <v>4</v>
      </c>
      <c r="L76" s="20">
        <v>1</v>
      </c>
      <c r="M76" s="20">
        <v>0</v>
      </c>
      <c r="N76" s="20">
        <v>0</v>
      </c>
      <c r="O76" s="20">
        <v>0</v>
      </c>
      <c r="P76" s="20">
        <v>2.601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54</v>
      </c>
      <c r="B77" s="19" t="s">
        <v>176</v>
      </c>
      <c r="C77" s="19">
        <v>1254.19</v>
      </c>
      <c r="D77" s="19">
        <v>1416.659</v>
      </c>
      <c r="E77" s="19">
        <v>0</v>
      </c>
      <c r="F77" s="19">
        <v>0</v>
      </c>
      <c r="G77" s="19">
        <v>0</v>
      </c>
      <c r="H77" s="19">
        <v>1</v>
      </c>
      <c r="I77" s="16">
        <v>2.971</v>
      </c>
      <c r="J77" s="16">
        <v>14.098</v>
      </c>
      <c r="K77" s="20">
        <v>4</v>
      </c>
      <c r="L77" s="20">
        <v>1</v>
      </c>
      <c r="M77" s="20">
        <v>0</v>
      </c>
      <c r="N77" s="20">
        <v>0</v>
      </c>
      <c r="O77" s="20">
        <v>0</v>
      </c>
      <c r="P77" s="20">
        <v>-1.595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55</v>
      </c>
      <c r="B78" s="19" t="s">
        <v>177</v>
      </c>
      <c r="C78" s="19">
        <v>1268.487</v>
      </c>
      <c r="D78" s="19">
        <v>1426.49</v>
      </c>
      <c r="E78" s="19">
        <v>0</v>
      </c>
      <c r="F78" s="19">
        <v>0</v>
      </c>
      <c r="G78" s="19">
        <v>0</v>
      </c>
      <c r="H78" s="19">
        <v>1</v>
      </c>
      <c r="I78" s="16">
        <v>1.472</v>
      </c>
      <c r="J78" s="16">
        <v>12.385</v>
      </c>
      <c r="K78" s="20">
        <v>4</v>
      </c>
      <c r="L78" s="20">
        <v>1</v>
      </c>
      <c r="M78" s="20">
        <v>0</v>
      </c>
      <c r="N78" s="20">
        <v>0</v>
      </c>
      <c r="O78" s="20">
        <v>0</v>
      </c>
      <c r="P78" s="20">
        <v>-2.741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56</v>
      </c>
      <c r="B79" s="19" t="s">
        <v>178</v>
      </c>
      <c r="C79" s="19">
        <v>1040.206</v>
      </c>
      <c r="D79" s="19">
        <v>1145.727</v>
      </c>
      <c r="E79" s="19">
        <v>0</v>
      </c>
      <c r="F79" s="19">
        <v>0</v>
      </c>
      <c r="G79" s="19">
        <v>0</v>
      </c>
      <c r="H79" s="19">
        <v>1</v>
      </c>
      <c r="I79" s="16">
        <v>0.773</v>
      </c>
      <c r="J79" s="16">
        <v>9.912</v>
      </c>
      <c r="K79" s="20">
        <v>4</v>
      </c>
      <c r="L79" s="20">
        <v>2</v>
      </c>
      <c r="M79" s="20">
        <v>0</v>
      </c>
      <c r="N79" s="20">
        <v>1</v>
      </c>
      <c r="O79" s="20">
        <v>0</v>
      </c>
      <c r="P79" s="20">
        <v>-0.116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58</v>
      </c>
      <c r="B80" s="19" t="s">
        <v>179</v>
      </c>
      <c r="C80" s="19">
        <v>3990.782</v>
      </c>
      <c r="D80" s="19">
        <v>4479.126</v>
      </c>
      <c r="E80" s="19">
        <v>0</v>
      </c>
      <c r="F80" s="19">
        <v>0</v>
      </c>
      <c r="G80" s="19">
        <v>0</v>
      </c>
      <c r="H80" s="19">
        <v>1</v>
      </c>
      <c r="I80" s="16">
        <v>3.207</v>
      </c>
      <c r="J80" s="16">
        <v>13.76</v>
      </c>
      <c r="K80" s="20">
        <v>4</v>
      </c>
      <c r="L80" s="20">
        <v>0</v>
      </c>
      <c r="M80" s="20">
        <v>-1</v>
      </c>
      <c r="N80" s="20">
        <v>1</v>
      </c>
      <c r="O80" s="20">
        <v>0</v>
      </c>
      <c r="P80" s="20">
        <v>-1.17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60</v>
      </c>
      <c r="B81" s="19" t="s">
        <v>180</v>
      </c>
      <c r="C81" s="19">
        <v>3664.587</v>
      </c>
      <c r="D81" s="19">
        <v>4104.004</v>
      </c>
      <c r="E81" s="19">
        <v>0</v>
      </c>
      <c r="F81" s="19">
        <v>0</v>
      </c>
      <c r="G81" s="19">
        <v>0</v>
      </c>
      <c r="H81" s="19">
        <v>1</v>
      </c>
      <c r="I81" s="16">
        <v>2.932</v>
      </c>
      <c r="J81" s="16">
        <v>13.325</v>
      </c>
      <c r="K81" s="20">
        <v>4</v>
      </c>
      <c r="L81" s="20">
        <v>2</v>
      </c>
      <c r="M81" s="20">
        <v>0</v>
      </c>
      <c r="N81" s="20">
        <v>0</v>
      </c>
      <c r="O81" s="20">
        <v>0</v>
      </c>
      <c r="P81" s="20">
        <v>-1.344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61</v>
      </c>
      <c r="B82" s="19" t="s">
        <v>181</v>
      </c>
      <c r="C82" s="19">
        <v>175.96</v>
      </c>
      <c r="D82" s="19">
        <v>178.104</v>
      </c>
      <c r="E82" s="19">
        <v>0</v>
      </c>
      <c r="F82" s="19">
        <v>0</v>
      </c>
      <c r="G82" s="19">
        <v>0</v>
      </c>
      <c r="H82" s="19">
        <v>1</v>
      </c>
      <c r="I82" s="16">
        <v>0.39</v>
      </c>
      <c r="J82" s="16">
        <v>1.589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-5.97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62</v>
      </c>
      <c r="B83" s="19" t="s">
        <v>182</v>
      </c>
      <c r="C83" s="19">
        <v>1695.818</v>
      </c>
      <c r="D83" s="19">
        <v>1937.577</v>
      </c>
      <c r="E83" s="19">
        <v>0</v>
      </c>
      <c r="F83" s="19">
        <v>0</v>
      </c>
      <c r="G83" s="19">
        <v>0</v>
      </c>
      <c r="H83" s="19">
        <v>1</v>
      </c>
      <c r="I83" s="16">
        <v>2.245</v>
      </c>
      <c r="J83" s="16">
        <v>14.442</v>
      </c>
      <c r="K83" s="20">
        <v>4</v>
      </c>
      <c r="L83" s="20">
        <v>2</v>
      </c>
      <c r="M83" s="20">
        <v>0</v>
      </c>
      <c r="N83" s="20">
        <v>-1</v>
      </c>
      <c r="O83" s="20">
        <v>0</v>
      </c>
      <c r="P83" s="20">
        <v>-2.448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63</v>
      </c>
      <c r="B84" s="19" t="s">
        <v>183</v>
      </c>
      <c r="C84" s="19">
        <v>3171.972</v>
      </c>
      <c r="D84" s="19">
        <v>3619.384</v>
      </c>
      <c r="E84" s="19">
        <v>0</v>
      </c>
      <c r="F84" s="19">
        <v>0</v>
      </c>
      <c r="G84" s="19">
        <v>0</v>
      </c>
      <c r="H84" s="19">
        <v>1</v>
      </c>
      <c r="I84" s="16">
        <v>3.547</v>
      </c>
      <c r="J84" s="16">
        <v>15.47</v>
      </c>
      <c r="K84" s="20">
        <v>4</v>
      </c>
      <c r="L84" s="20">
        <v>2</v>
      </c>
      <c r="M84" s="20">
        <v>0</v>
      </c>
      <c r="N84" s="20">
        <v>0</v>
      </c>
      <c r="O84" s="20">
        <v>0</v>
      </c>
      <c r="P84" s="20">
        <v>-0.339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68</v>
      </c>
      <c r="B85" s="19" t="s">
        <v>184</v>
      </c>
      <c r="C85" s="19">
        <v>2521.327</v>
      </c>
      <c r="D85" s="19">
        <v>2864.582</v>
      </c>
      <c r="E85" s="19">
        <v>0</v>
      </c>
      <c r="F85" s="19">
        <v>0</v>
      </c>
      <c r="G85" s="19">
        <v>0</v>
      </c>
      <c r="H85" s="19">
        <v>1</v>
      </c>
      <c r="I85" s="16">
        <v>0.764</v>
      </c>
      <c r="J85" s="16">
        <v>12.655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1.903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71</v>
      </c>
      <c r="B86" s="19" t="s">
        <v>185</v>
      </c>
      <c r="C86" s="19">
        <v>2843.423</v>
      </c>
      <c r="D86" s="19">
        <v>3252.925</v>
      </c>
      <c r="E86" s="19">
        <v>0</v>
      </c>
      <c r="F86" s="19">
        <v>0</v>
      </c>
      <c r="G86" s="19">
        <v>0</v>
      </c>
      <c r="H86" s="19">
        <v>1</v>
      </c>
      <c r="I86" s="16">
        <v>1.345</v>
      </c>
      <c r="J86" s="16">
        <v>13.764</v>
      </c>
      <c r="K86" s="20">
        <v>4</v>
      </c>
      <c r="L86" s="20">
        <v>0</v>
      </c>
      <c r="M86" s="20">
        <v>0</v>
      </c>
      <c r="N86" s="20">
        <v>0</v>
      </c>
      <c r="O86" s="20">
        <v>0</v>
      </c>
      <c r="P86" s="20">
        <v>-6.213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76</v>
      </c>
      <c r="B87" s="19" t="s">
        <v>186</v>
      </c>
      <c r="C87" s="19">
        <v>4844.452</v>
      </c>
      <c r="D87" s="19">
        <v>5593.548</v>
      </c>
      <c r="E87" s="19">
        <v>0</v>
      </c>
      <c r="F87" s="19">
        <v>0</v>
      </c>
      <c r="G87" s="19">
        <v>0</v>
      </c>
      <c r="H87" s="19">
        <v>1</v>
      </c>
      <c r="I87" s="16">
        <v>5.264</v>
      </c>
      <c r="J87" s="16">
        <v>17.951</v>
      </c>
      <c r="K87" s="20">
        <v>4</v>
      </c>
      <c r="L87" s="20">
        <v>2</v>
      </c>
      <c r="M87" s="20">
        <v>0</v>
      </c>
      <c r="N87" s="20">
        <v>1</v>
      </c>
      <c r="O87" s="20">
        <v>0</v>
      </c>
      <c r="P87" s="20">
        <v>-4.897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90</v>
      </c>
      <c r="B88" s="19" t="s">
        <v>187</v>
      </c>
      <c r="C88" s="19">
        <v>1108.881</v>
      </c>
      <c r="D88" s="19">
        <v>1253.832</v>
      </c>
      <c r="E88" s="19">
        <v>0</v>
      </c>
      <c r="F88" s="19">
        <v>0</v>
      </c>
      <c r="G88" s="19">
        <v>0</v>
      </c>
      <c r="H88" s="19">
        <v>1</v>
      </c>
      <c r="I88" s="16">
        <v>1.127</v>
      </c>
      <c r="J88" s="16">
        <v>12.557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2.03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91</v>
      </c>
      <c r="B89" s="19" t="s">
        <v>188</v>
      </c>
      <c r="C89" s="19">
        <v>9797.058</v>
      </c>
      <c r="D89" s="19">
        <v>12200.048</v>
      </c>
      <c r="E89" s="19">
        <v>0</v>
      </c>
      <c r="F89" s="19">
        <v>0</v>
      </c>
      <c r="G89" s="19">
        <v>0</v>
      </c>
      <c r="H89" s="19">
        <v>1</v>
      </c>
      <c r="I89" s="16">
        <v>1.494</v>
      </c>
      <c r="J89" s="16">
        <v>20.897</v>
      </c>
      <c r="K89" s="20">
        <v>4</v>
      </c>
      <c r="L89" s="20">
        <v>2</v>
      </c>
      <c r="M89" s="20">
        <v>-1</v>
      </c>
      <c r="N89" s="20">
        <v>1</v>
      </c>
      <c r="O89" s="20">
        <v>0</v>
      </c>
      <c r="P89" s="20">
        <v>-4.374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98</v>
      </c>
      <c r="B90" s="19" t="s">
        <v>189</v>
      </c>
      <c r="C90" s="19">
        <v>4640.811</v>
      </c>
      <c r="D90" s="19">
        <v>5183.853</v>
      </c>
      <c r="E90" s="19">
        <v>0</v>
      </c>
      <c r="F90" s="19">
        <v>0</v>
      </c>
      <c r="G90" s="19">
        <v>0</v>
      </c>
      <c r="H90" s="19">
        <v>1</v>
      </c>
      <c r="I90" s="16">
        <v>2.86</v>
      </c>
      <c r="J90" s="16">
        <v>13.036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0.004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99</v>
      </c>
      <c r="B91" s="19" t="s">
        <v>190</v>
      </c>
      <c r="C91" s="19">
        <v>7036.019</v>
      </c>
      <c r="D91" s="19">
        <v>8012.36</v>
      </c>
      <c r="E91" s="19">
        <v>0</v>
      </c>
      <c r="F91" s="19">
        <v>0</v>
      </c>
      <c r="G91" s="19">
        <v>0</v>
      </c>
      <c r="H91" s="19">
        <v>1</v>
      </c>
      <c r="I91" s="16">
        <v>0.236</v>
      </c>
      <c r="J91" s="16">
        <v>12.392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-4.314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100</v>
      </c>
      <c r="B92" s="19" t="s">
        <v>191</v>
      </c>
      <c r="C92" s="19">
        <v>5176.158</v>
      </c>
      <c r="D92" s="19">
        <v>5770.936</v>
      </c>
      <c r="E92" s="19">
        <v>0</v>
      </c>
      <c r="F92" s="19">
        <v>0</v>
      </c>
      <c r="G92" s="19">
        <v>0</v>
      </c>
      <c r="H92" s="19">
        <v>1</v>
      </c>
      <c r="I92" s="16">
        <v>2.73</v>
      </c>
      <c r="J92" s="16">
        <v>12.755</v>
      </c>
      <c r="K92" s="20">
        <v>4</v>
      </c>
      <c r="L92" s="20">
        <v>1</v>
      </c>
      <c r="M92" s="20">
        <v>0</v>
      </c>
      <c r="N92" s="20">
        <v>1</v>
      </c>
      <c r="O92" s="20">
        <v>0</v>
      </c>
      <c r="P92" s="20">
        <v>5.038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101</v>
      </c>
      <c r="B93" s="19" t="s">
        <v>192</v>
      </c>
      <c r="C93" s="19">
        <v>246.236</v>
      </c>
      <c r="D93" s="19">
        <v>247.907</v>
      </c>
      <c r="E93" s="19">
        <v>0</v>
      </c>
      <c r="F93" s="19">
        <v>0</v>
      </c>
      <c r="G93" s="19">
        <v>0</v>
      </c>
      <c r="H93" s="19">
        <v>1</v>
      </c>
      <c r="I93" s="16">
        <v>0.405</v>
      </c>
      <c r="J93" s="16">
        <v>1.076</v>
      </c>
      <c r="K93" s="20">
        <v>3</v>
      </c>
      <c r="L93" s="20">
        <v>2</v>
      </c>
      <c r="M93" s="20">
        <v>-1</v>
      </c>
      <c r="N93" s="20">
        <v>1</v>
      </c>
      <c r="O93" s="20">
        <v>0</v>
      </c>
      <c r="P93" s="20">
        <v>0.677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105</v>
      </c>
      <c r="B94" s="19" t="s">
        <v>193</v>
      </c>
      <c r="C94" s="19">
        <v>3495.725</v>
      </c>
      <c r="D94" s="19">
        <v>4033.392</v>
      </c>
      <c r="E94" s="19">
        <v>0</v>
      </c>
      <c r="F94" s="19">
        <v>0</v>
      </c>
      <c r="G94" s="19">
        <v>0</v>
      </c>
      <c r="H94" s="19">
        <v>1</v>
      </c>
      <c r="I94" s="16">
        <v>1.653</v>
      </c>
      <c r="J94" s="16">
        <v>14.763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2.281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110</v>
      </c>
      <c r="B95" s="19" t="s">
        <v>194</v>
      </c>
      <c r="C95" s="19">
        <v>3440.995</v>
      </c>
      <c r="D95" s="19">
        <v>3962.736</v>
      </c>
      <c r="E95" s="19">
        <v>0</v>
      </c>
      <c r="F95" s="19">
        <v>0</v>
      </c>
      <c r="G95" s="19">
        <v>0</v>
      </c>
      <c r="H95" s="19">
        <v>1</v>
      </c>
      <c r="I95" s="16">
        <v>8.148</v>
      </c>
      <c r="J95" s="16">
        <v>20.242</v>
      </c>
      <c r="K95" s="20">
        <v>4</v>
      </c>
      <c r="L95" s="20">
        <v>0</v>
      </c>
      <c r="M95" s="20">
        <v>0</v>
      </c>
      <c r="N95" s="20">
        <v>0</v>
      </c>
      <c r="O95" s="20">
        <v>0</v>
      </c>
      <c r="P95" s="20">
        <v>-1.783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114</v>
      </c>
      <c r="B96" s="19" t="s">
        <v>195</v>
      </c>
      <c r="C96" s="19">
        <v>1075.321</v>
      </c>
      <c r="D96" s="19">
        <v>1177.835</v>
      </c>
      <c r="E96" s="19">
        <v>0</v>
      </c>
      <c r="F96" s="19">
        <v>0</v>
      </c>
      <c r="G96" s="19">
        <v>0</v>
      </c>
      <c r="H96" s="19">
        <v>1</v>
      </c>
      <c r="I96" s="16">
        <v>0.665</v>
      </c>
      <c r="J96" s="16">
        <v>9.311</v>
      </c>
      <c r="K96" s="20">
        <v>4</v>
      </c>
      <c r="L96" s="20">
        <v>0</v>
      </c>
      <c r="M96" s="20">
        <v>-1</v>
      </c>
      <c r="N96" s="20">
        <v>1</v>
      </c>
      <c r="O96" s="20">
        <v>0</v>
      </c>
      <c r="P96" s="20">
        <v>3.979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116</v>
      </c>
      <c r="B97" s="19" t="s">
        <v>196</v>
      </c>
      <c r="C97" s="19">
        <v>196.055</v>
      </c>
      <c r="D97" s="19">
        <v>197.341</v>
      </c>
      <c r="E97" s="19">
        <v>0</v>
      </c>
      <c r="F97" s="19">
        <v>0</v>
      </c>
      <c r="G97" s="19">
        <v>0</v>
      </c>
      <c r="H97" s="19">
        <v>1</v>
      </c>
      <c r="I97" s="16">
        <v>0.374</v>
      </c>
      <c r="J97" s="16">
        <v>1.023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5.337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118</v>
      </c>
      <c r="B98" s="19" t="s">
        <v>197</v>
      </c>
      <c r="C98" s="19">
        <v>8229.602</v>
      </c>
      <c r="D98" s="19">
        <v>9008.874</v>
      </c>
      <c r="E98" s="19">
        <v>0</v>
      </c>
      <c r="F98" s="19">
        <v>0</v>
      </c>
      <c r="G98" s="19">
        <v>0</v>
      </c>
      <c r="H98" s="19">
        <v>1</v>
      </c>
      <c r="I98" s="16">
        <v>2.155</v>
      </c>
      <c r="J98" s="16">
        <v>10.619</v>
      </c>
      <c r="K98" s="20">
        <v>4</v>
      </c>
      <c r="L98" s="20">
        <v>0</v>
      </c>
      <c r="M98" s="20">
        <v>-1</v>
      </c>
      <c r="N98" s="20">
        <v>1</v>
      </c>
      <c r="O98" s="20">
        <v>0</v>
      </c>
      <c r="P98" s="20">
        <v>7.954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120</v>
      </c>
      <c r="B99" s="19" t="s">
        <v>198</v>
      </c>
      <c r="C99" s="19">
        <v>7508.703</v>
      </c>
      <c r="D99" s="19">
        <v>8396.219</v>
      </c>
      <c r="E99" s="19">
        <v>0</v>
      </c>
      <c r="F99" s="19">
        <v>0</v>
      </c>
      <c r="G99" s="19">
        <v>0</v>
      </c>
      <c r="H99" s="19">
        <v>1</v>
      </c>
      <c r="I99" s="16">
        <v>1.746</v>
      </c>
      <c r="J99" s="16">
        <v>12.132</v>
      </c>
      <c r="K99" s="20">
        <v>4</v>
      </c>
      <c r="L99" s="20">
        <v>2</v>
      </c>
      <c r="M99" s="20">
        <v>-1</v>
      </c>
      <c r="N99" s="20">
        <v>1</v>
      </c>
      <c r="O99" s="20">
        <v>0</v>
      </c>
      <c r="P99" s="20">
        <v>7.631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125</v>
      </c>
      <c r="B100" s="19" t="s">
        <v>199</v>
      </c>
      <c r="C100" s="19">
        <v>10461.817</v>
      </c>
      <c r="D100" s="19">
        <v>11554.895</v>
      </c>
      <c r="E100" s="19">
        <v>0</v>
      </c>
      <c r="F100" s="19">
        <v>0</v>
      </c>
      <c r="G100" s="19">
        <v>0</v>
      </c>
      <c r="H100" s="19">
        <v>1</v>
      </c>
      <c r="I100" s="16">
        <v>0.877</v>
      </c>
      <c r="J100" s="16">
        <v>10.254</v>
      </c>
      <c r="K100" s="20">
        <v>4</v>
      </c>
      <c r="L100" s="20">
        <v>0</v>
      </c>
      <c r="M100" s="20">
        <v>0</v>
      </c>
      <c r="N100" s="20">
        <v>0</v>
      </c>
      <c r="O100" s="20">
        <v>0</v>
      </c>
      <c r="P100" s="20">
        <v>2.316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128</v>
      </c>
      <c r="B101" s="19" t="s">
        <v>200</v>
      </c>
      <c r="C101" s="19">
        <v>7200.79</v>
      </c>
      <c r="D101" s="19">
        <v>8031.707</v>
      </c>
      <c r="E101" s="19">
        <v>0</v>
      </c>
      <c r="F101" s="19">
        <v>0</v>
      </c>
      <c r="G101" s="19">
        <v>0</v>
      </c>
      <c r="H101" s="19">
        <v>1</v>
      </c>
      <c r="I101" s="16">
        <v>1.414</v>
      </c>
      <c r="J101" s="16">
        <v>11.614</v>
      </c>
      <c r="K101" s="20">
        <v>4</v>
      </c>
      <c r="L101" s="20">
        <v>0</v>
      </c>
      <c r="M101" s="20">
        <v>-1</v>
      </c>
      <c r="N101" s="20">
        <v>1</v>
      </c>
      <c r="O101" s="20">
        <v>0</v>
      </c>
      <c r="P101" s="20">
        <v>-4.273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129</v>
      </c>
      <c r="B102" s="19" t="s">
        <v>201</v>
      </c>
      <c r="C102" s="19">
        <v>13431.397</v>
      </c>
      <c r="D102" s="19">
        <v>14824.063</v>
      </c>
      <c r="E102" s="19">
        <v>0</v>
      </c>
      <c r="F102" s="19">
        <v>0</v>
      </c>
      <c r="G102" s="19">
        <v>0</v>
      </c>
      <c r="H102" s="19">
        <v>1</v>
      </c>
      <c r="I102" s="16">
        <v>1.629</v>
      </c>
      <c r="J102" s="16">
        <v>10.87</v>
      </c>
      <c r="K102" s="20">
        <v>3</v>
      </c>
      <c r="L102" s="20">
        <v>0</v>
      </c>
      <c r="M102" s="20">
        <v>-1</v>
      </c>
      <c r="N102" s="20">
        <v>1</v>
      </c>
      <c r="O102" s="20">
        <v>0</v>
      </c>
      <c r="P102" s="20">
        <v>-1.234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130</v>
      </c>
      <c r="B103" s="19" t="s">
        <v>202</v>
      </c>
      <c r="C103" s="19">
        <v>11314.408</v>
      </c>
      <c r="D103" s="19">
        <v>12342.75</v>
      </c>
      <c r="E103" s="19">
        <v>0</v>
      </c>
      <c r="F103" s="19">
        <v>0</v>
      </c>
      <c r="G103" s="19">
        <v>0</v>
      </c>
      <c r="H103" s="19">
        <v>1</v>
      </c>
      <c r="I103" s="16">
        <v>1.777</v>
      </c>
      <c r="J103" s="16">
        <v>9.961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-0.237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133</v>
      </c>
      <c r="B104" s="19" t="s">
        <v>203</v>
      </c>
      <c r="C104" s="19">
        <v>4167.891</v>
      </c>
      <c r="D104" s="19">
        <v>5297.604</v>
      </c>
      <c r="E104" s="19">
        <v>0</v>
      </c>
      <c r="F104" s="19">
        <v>0</v>
      </c>
      <c r="G104" s="19">
        <v>0</v>
      </c>
      <c r="H104" s="19">
        <v>1</v>
      </c>
      <c r="I104" s="16">
        <v>2.107</v>
      </c>
      <c r="J104" s="16">
        <v>22.983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2.501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134</v>
      </c>
      <c r="B105" s="19" t="s">
        <v>204</v>
      </c>
      <c r="C105" s="19">
        <v>939.076</v>
      </c>
      <c r="D105" s="19">
        <v>1082.405</v>
      </c>
      <c r="E105" s="19">
        <v>0</v>
      </c>
      <c r="F105" s="19">
        <v>0</v>
      </c>
      <c r="G105" s="19">
        <v>0</v>
      </c>
      <c r="H105" s="19">
        <v>1</v>
      </c>
      <c r="I105" s="16">
        <v>4.733</v>
      </c>
      <c r="J105" s="16">
        <v>17.348</v>
      </c>
      <c r="K105" s="20">
        <v>4</v>
      </c>
      <c r="L105" s="20">
        <v>0</v>
      </c>
      <c r="M105" s="20">
        <v>-1</v>
      </c>
      <c r="N105" s="20">
        <v>1</v>
      </c>
      <c r="O105" s="20">
        <v>0</v>
      </c>
      <c r="P105" s="20">
        <v>-0.001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135</v>
      </c>
      <c r="B106" s="19" t="s">
        <v>205</v>
      </c>
      <c r="C106" s="19">
        <v>4572.228</v>
      </c>
      <c r="D106" s="19">
        <v>5361.904</v>
      </c>
      <c r="E106" s="19">
        <v>0</v>
      </c>
      <c r="F106" s="19">
        <v>0</v>
      </c>
      <c r="G106" s="19">
        <v>0</v>
      </c>
      <c r="H106" s="19">
        <v>1</v>
      </c>
      <c r="I106" s="16">
        <v>1.86</v>
      </c>
      <c r="J106" s="16">
        <v>16.313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0.169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138</v>
      </c>
      <c r="B107" s="19" t="s">
        <v>206</v>
      </c>
      <c r="C107" s="19">
        <v>6759.379</v>
      </c>
      <c r="D107" s="19">
        <v>7384.166</v>
      </c>
      <c r="E107" s="19">
        <v>0</v>
      </c>
      <c r="F107" s="19">
        <v>0</v>
      </c>
      <c r="G107" s="19">
        <v>0</v>
      </c>
      <c r="H107" s="19">
        <v>1</v>
      </c>
      <c r="I107" s="16">
        <v>1.338</v>
      </c>
      <c r="J107" s="16">
        <v>9.686</v>
      </c>
      <c r="K107" s="20">
        <v>4</v>
      </c>
      <c r="L107" s="20">
        <v>2</v>
      </c>
      <c r="M107" s="20">
        <v>-1</v>
      </c>
      <c r="N107" s="20">
        <v>1</v>
      </c>
      <c r="O107" s="20">
        <v>0</v>
      </c>
      <c r="P107" s="20">
        <v>4.421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139</v>
      </c>
      <c r="B108" s="19" t="s">
        <v>207</v>
      </c>
      <c r="C108" s="19">
        <v>362.938</v>
      </c>
      <c r="D108" s="19">
        <v>387.015</v>
      </c>
      <c r="E108" s="19">
        <v>0</v>
      </c>
      <c r="F108" s="19">
        <v>0</v>
      </c>
      <c r="G108" s="19">
        <v>0</v>
      </c>
      <c r="H108" s="19">
        <v>1</v>
      </c>
      <c r="I108" s="16">
        <v>2.494</v>
      </c>
      <c r="J108" s="16">
        <v>8.56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0.871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142</v>
      </c>
      <c r="B109" s="19" t="s">
        <v>208</v>
      </c>
      <c r="C109" s="19">
        <v>7848.855</v>
      </c>
      <c r="D109" s="19">
        <v>8666.667</v>
      </c>
      <c r="E109" s="19">
        <v>0</v>
      </c>
      <c r="F109" s="19">
        <v>0</v>
      </c>
      <c r="G109" s="19">
        <v>0</v>
      </c>
      <c r="H109" s="19">
        <v>1</v>
      </c>
      <c r="I109" s="16">
        <v>0.856</v>
      </c>
      <c r="J109" s="16">
        <v>10.212</v>
      </c>
      <c r="K109" s="20">
        <v>4</v>
      </c>
      <c r="L109" s="20">
        <v>2</v>
      </c>
      <c r="M109" s="20">
        <v>-1</v>
      </c>
      <c r="N109" s="20">
        <v>1</v>
      </c>
      <c r="O109" s="20">
        <v>0</v>
      </c>
      <c r="P109" s="20">
        <v>4.334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145</v>
      </c>
      <c r="B110" s="19" t="s">
        <v>209</v>
      </c>
      <c r="C110" s="19">
        <v>4831.916</v>
      </c>
      <c r="D110" s="19">
        <v>5520.794</v>
      </c>
      <c r="E110" s="19">
        <v>0</v>
      </c>
      <c r="F110" s="19">
        <v>0</v>
      </c>
      <c r="G110" s="19">
        <v>0</v>
      </c>
      <c r="H110" s="19">
        <v>1</v>
      </c>
      <c r="I110" s="16">
        <v>1.379</v>
      </c>
      <c r="J110" s="16">
        <v>13.685</v>
      </c>
      <c r="K110" s="20">
        <v>4</v>
      </c>
      <c r="L110" s="20">
        <v>0</v>
      </c>
      <c r="M110" s="20">
        <v>-1</v>
      </c>
      <c r="N110" s="20">
        <v>1</v>
      </c>
      <c r="O110" s="20">
        <v>0</v>
      </c>
      <c r="P110" s="20">
        <v>8.173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149</v>
      </c>
      <c r="B111" s="19" t="s">
        <v>210</v>
      </c>
      <c r="C111" s="19">
        <v>3617.417</v>
      </c>
      <c r="D111" s="19">
        <v>4051.35</v>
      </c>
      <c r="E111" s="19">
        <v>0</v>
      </c>
      <c r="F111" s="19">
        <v>0</v>
      </c>
      <c r="G111" s="19">
        <v>0</v>
      </c>
      <c r="H111" s="19">
        <v>1</v>
      </c>
      <c r="I111" s="16">
        <v>1.768</v>
      </c>
      <c r="J111" s="16">
        <v>12.289</v>
      </c>
      <c r="K111" s="20">
        <v>4</v>
      </c>
      <c r="L111" s="20">
        <v>0</v>
      </c>
      <c r="M111" s="20">
        <v>-1</v>
      </c>
      <c r="N111" s="20">
        <v>1</v>
      </c>
      <c r="O111" s="20">
        <v>0</v>
      </c>
      <c r="P111" s="20">
        <v>0.151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152</v>
      </c>
      <c r="B112" s="19" t="s">
        <v>211</v>
      </c>
      <c r="C112" s="19">
        <v>2526.027</v>
      </c>
      <c r="D112" s="19">
        <v>2788.767</v>
      </c>
      <c r="E112" s="19">
        <v>0</v>
      </c>
      <c r="F112" s="19">
        <v>0</v>
      </c>
      <c r="G112" s="19">
        <v>0</v>
      </c>
      <c r="H112" s="19">
        <v>1</v>
      </c>
      <c r="I112" s="16">
        <v>2.047</v>
      </c>
      <c r="J112" s="16">
        <v>11.275</v>
      </c>
      <c r="K112" s="20">
        <v>4</v>
      </c>
      <c r="L112" s="20">
        <v>2</v>
      </c>
      <c r="M112" s="20">
        <v>0</v>
      </c>
      <c r="N112" s="20">
        <v>0</v>
      </c>
      <c r="O112" s="20">
        <v>0</v>
      </c>
      <c r="P112" s="20">
        <v>1.426</v>
      </c>
      <c r="Q112" s="20">
        <v>0</v>
      </c>
      <c r="R112" s="20">
        <v>1</v>
      </c>
      <c r="S112" s="21"/>
      <c r="T112" s="21"/>
      <c r="U112" s="21"/>
      <c r="V112" s="21"/>
      <c r="W112" s="21"/>
    </row>
    <row r="113" ht="16.5" spans="1:23">
      <c r="A113" s="19">
        <v>155</v>
      </c>
      <c r="B113" s="19" t="s">
        <v>212</v>
      </c>
      <c r="C113" s="19">
        <v>2635.455</v>
      </c>
      <c r="D113" s="19">
        <v>2945.148</v>
      </c>
      <c r="E113" s="19">
        <v>0</v>
      </c>
      <c r="F113" s="19">
        <v>0</v>
      </c>
      <c r="G113" s="19">
        <v>0</v>
      </c>
      <c r="H113" s="19">
        <v>1</v>
      </c>
      <c r="I113" s="16">
        <v>0.855</v>
      </c>
      <c r="J113" s="16">
        <v>11.281</v>
      </c>
      <c r="K113" s="20">
        <v>4</v>
      </c>
      <c r="L113" s="20">
        <v>2</v>
      </c>
      <c r="M113" s="20">
        <v>0</v>
      </c>
      <c r="N113" s="20">
        <v>1</v>
      </c>
      <c r="O113" s="20">
        <v>0</v>
      </c>
      <c r="P113" s="20">
        <v>-11.718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159</v>
      </c>
      <c r="B114" s="19" t="s">
        <v>213</v>
      </c>
      <c r="C114" s="19">
        <v>2838.623</v>
      </c>
      <c r="D114" s="19">
        <v>3194.208</v>
      </c>
      <c r="E114" s="19">
        <v>0</v>
      </c>
      <c r="F114" s="19">
        <v>0</v>
      </c>
      <c r="G114" s="19">
        <v>0</v>
      </c>
      <c r="H114" s="19">
        <v>1</v>
      </c>
      <c r="I114" s="16">
        <v>0.906</v>
      </c>
      <c r="J114" s="16">
        <v>11.937</v>
      </c>
      <c r="K114" s="20">
        <v>3</v>
      </c>
      <c r="L114" s="20">
        <v>2</v>
      </c>
      <c r="M114" s="20">
        <v>0</v>
      </c>
      <c r="N114" s="20">
        <v>0</v>
      </c>
      <c r="O114" s="20">
        <v>0</v>
      </c>
      <c r="P114" s="20">
        <v>-1.888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300</v>
      </c>
      <c r="B115" s="19" t="s">
        <v>214</v>
      </c>
      <c r="C115" s="19">
        <v>3552.894</v>
      </c>
      <c r="D115" s="19">
        <v>4007.679</v>
      </c>
      <c r="E115" s="19">
        <v>0</v>
      </c>
      <c r="F115" s="19">
        <v>0</v>
      </c>
      <c r="G115" s="19">
        <v>0</v>
      </c>
      <c r="H115" s="19">
        <v>1</v>
      </c>
      <c r="I115" s="16">
        <v>0.178</v>
      </c>
      <c r="J115" s="16">
        <v>11.505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2.111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683</v>
      </c>
      <c r="B116" s="19" t="s">
        <v>215</v>
      </c>
      <c r="C116" s="19">
        <v>887.231</v>
      </c>
      <c r="D116" s="19">
        <v>1066.554</v>
      </c>
      <c r="E116" s="19">
        <v>0</v>
      </c>
      <c r="F116" s="19">
        <v>0</v>
      </c>
      <c r="G116" s="19">
        <v>0</v>
      </c>
      <c r="H116" s="19">
        <v>1</v>
      </c>
      <c r="I116" s="16">
        <v>3.267</v>
      </c>
      <c r="J116" s="16">
        <v>19.531</v>
      </c>
      <c r="K116" s="20">
        <v>4</v>
      </c>
      <c r="L116" s="20">
        <v>2</v>
      </c>
      <c r="M116" s="20">
        <v>0</v>
      </c>
      <c r="N116" s="20">
        <v>1</v>
      </c>
      <c r="O116" s="20">
        <v>0</v>
      </c>
      <c r="P116" s="20">
        <v>-16.895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819</v>
      </c>
      <c r="B117" s="19" t="s">
        <v>216</v>
      </c>
      <c r="C117" s="19">
        <v>4580.347</v>
      </c>
      <c r="D117" s="19">
        <v>5509.971</v>
      </c>
      <c r="E117" s="19">
        <v>0</v>
      </c>
      <c r="F117" s="19">
        <v>0</v>
      </c>
      <c r="G117" s="19">
        <v>0</v>
      </c>
      <c r="H117" s="19">
        <v>1</v>
      </c>
      <c r="I117" s="16">
        <v>1.928</v>
      </c>
      <c r="J117" s="16">
        <v>18.474</v>
      </c>
      <c r="K117" s="20">
        <v>4</v>
      </c>
      <c r="L117" s="20">
        <v>2</v>
      </c>
      <c r="M117" s="20">
        <v>-1</v>
      </c>
      <c r="N117" s="20">
        <v>1</v>
      </c>
      <c r="O117" s="20">
        <v>0</v>
      </c>
      <c r="P117" s="20">
        <v>3.36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821</v>
      </c>
      <c r="B118" s="19" t="s">
        <v>217</v>
      </c>
      <c r="C118" s="19">
        <v>5983.075</v>
      </c>
      <c r="D118" s="19">
        <v>6617.802</v>
      </c>
      <c r="E118" s="19">
        <v>0</v>
      </c>
      <c r="F118" s="19">
        <v>0</v>
      </c>
      <c r="G118" s="19">
        <v>0</v>
      </c>
      <c r="H118" s="19">
        <v>1</v>
      </c>
      <c r="I118" s="16">
        <v>2.344</v>
      </c>
      <c r="J118" s="16">
        <v>11.71</v>
      </c>
      <c r="K118" s="20">
        <v>4</v>
      </c>
      <c r="L118" s="20">
        <v>2</v>
      </c>
      <c r="M118" s="20">
        <v>0</v>
      </c>
      <c r="N118" s="20">
        <v>0</v>
      </c>
      <c r="O118" s="20">
        <v>0</v>
      </c>
      <c r="P118" s="20">
        <v>6.937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823</v>
      </c>
      <c r="B119" s="19" t="s">
        <v>218</v>
      </c>
      <c r="C119" s="19">
        <v>5293.618</v>
      </c>
      <c r="D119" s="19">
        <v>6316.265</v>
      </c>
      <c r="E119" s="19">
        <v>0</v>
      </c>
      <c r="F119" s="19">
        <v>0</v>
      </c>
      <c r="G119" s="19">
        <v>0</v>
      </c>
      <c r="H119" s="19">
        <v>1</v>
      </c>
      <c r="I119" s="16">
        <v>2.256</v>
      </c>
      <c r="J119" s="16">
        <v>18.081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-2.134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824</v>
      </c>
      <c r="B120" s="19" t="s">
        <v>219</v>
      </c>
      <c r="C120" s="19">
        <v>1935.808</v>
      </c>
      <c r="D120" s="19">
        <v>2116.432</v>
      </c>
      <c r="E120" s="19">
        <v>0</v>
      </c>
      <c r="F120" s="19">
        <v>0</v>
      </c>
      <c r="G120" s="19">
        <v>0</v>
      </c>
      <c r="H120" s="19">
        <v>1</v>
      </c>
      <c r="I120" s="16">
        <v>1.017</v>
      </c>
      <c r="J120" s="16">
        <v>9.465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7.713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825</v>
      </c>
      <c r="B121" s="19" t="s">
        <v>220</v>
      </c>
      <c r="C121" s="19">
        <v>2957.653</v>
      </c>
      <c r="D121" s="19">
        <v>3260.034</v>
      </c>
      <c r="E121" s="19">
        <v>0</v>
      </c>
      <c r="F121" s="19">
        <v>0</v>
      </c>
      <c r="G121" s="19">
        <v>0</v>
      </c>
      <c r="H121" s="19">
        <v>1</v>
      </c>
      <c r="I121" s="16">
        <v>2.247</v>
      </c>
      <c r="J121" s="16">
        <v>11.314</v>
      </c>
      <c r="K121" s="20">
        <v>4</v>
      </c>
      <c r="L121" s="20">
        <v>2</v>
      </c>
      <c r="M121" s="20">
        <v>0</v>
      </c>
      <c r="N121" s="20">
        <v>1</v>
      </c>
      <c r="O121" s="20">
        <v>0</v>
      </c>
      <c r="P121" s="20">
        <v>-3.472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832</v>
      </c>
      <c r="B122" s="19" t="s">
        <v>221</v>
      </c>
      <c r="C122" s="19">
        <v>410.948</v>
      </c>
      <c r="D122" s="19">
        <v>440.547</v>
      </c>
      <c r="E122" s="19">
        <v>0</v>
      </c>
      <c r="F122" s="19">
        <v>0</v>
      </c>
      <c r="G122" s="19">
        <v>0</v>
      </c>
      <c r="H122" s="19">
        <v>1</v>
      </c>
      <c r="I122" s="16">
        <v>2.285</v>
      </c>
      <c r="J122" s="16">
        <v>8.85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2.955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847</v>
      </c>
      <c r="B123" s="19" t="s">
        <v>222</v>
      </c>
      <c r="C123" s="19">
        <v>2598.658</v>
      </c>
      <c r="D123" s="19">
        <v>3033.989</v>
      </c>
      <c r="E123" s="19">
        <v>0</v>
      </c>
      <c r="F123" s="19">
        <v>0</v>
      </c>
      <c r="G123" s="19">
        <v>0</v>
      </c>
      <c r="H123" s="19">
        <v>1</v>
      </c>
      <c r="I123" s="16">
        <v>0.903</v>
      </c>
      <c r="J123" s="16">
        <v>15.122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-37.069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849</v>
      </c>
      <c r="B124" s="19" t="s">
        <v>223</v>
      </c>
      <c r="C124" s="19">
        <v>8485.283</v>
      </c>
      <c r="D124" s="19">
        <v>10076.089</v>
      </c>
      <c r="E124" s="19">
        <v>0</v>
      </c>
      <c r="F124" s="19">
        <v>0</v>
      </c>
      <c r="G124" s="19">
        <v>0</v>
      </c>
      <c r="H124" s="19">
        <v>1</v>
      </c>
      <c r="I124" s="16">
        <v>2.978</v>
      </c>
      <c r="J124" s="16">
        <v>18.296</v>
      </c>
      <c r="K124" s="20">
        <v>4</v>
      </c>
      <c r="L124" s="20">
        <v>0</v>
      </c>
      <c r="M124" s="20">
        <v>-1</v>
      </c>
      <c r="N124" s="20">
        <v>0</v>
      </c>
      <c r="O124" s="20">
        <v>0</v>
      </c>
      <c r="P124" s="20">
        <v>-1.127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851</v>
      </c>
      <c r="B125" s="19" t="s">
        <v>224</v>
      </c>
      <c r="C125" s="19">
        <v>13320.135</v>
      </c>
      <c r="D125" s="19">
        <v>16132.617</v>
      </c>
      <c r="E125" s="19">
        <v>0</v>
      </c>
      <c r="F125" s="19">
        <v>0</v>
      </c>
      <c r="G125" s="19">
        <v>0</v>
      </c>
      <c r="H125" s="19">
        <v>1</v>
      </c>
      <c r="I125" s="16">
        <v>4.294</v>
      </c>
      <c r="J125" s="16">
        <v>20.979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0.273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854</v>
      </c>
      <c r="B126" s="19" t="s">
        <v>225</v>
      </c>
      <c r="C126" s="19">
        <v>3599.442</v>
      </c>
      <c r="D126" s="19">
        <v>4136.157</v>
      </c>
      <c r="E126" s="19">
        <v>0</v>
      </c>
      <c r="F126" s="19">
        <v>0</v>
      </c>
      <c r="G126" s="19">
        <v>0</v>
      </c>
      <c r="H126" s="19">
        <v>1</v>
      </c>
      <c r="I126" s="16">
        <v>1.627</v>
      </c>
      <c r="J126" s="16">
        <v>14.392</v>
      </c>
      <c r="K126" s="20">
        <v>4</v>
      </c>
      <c r="L126" s="20">
        <v>0</v>
      </c>
      <c r="M126" s="20">
        <v>-1</v>
      </c>
      <c r="N126" s="20">
        <v>1</v>
      </c>
      <c r="O126" s="20">
        <v>0</v>
      </c>
      <c r="P126" s="20">
        <v>-0.203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863</v>
      </c>
      <c r="B127" s="19" t="s">
        <v>226</v>
      </c>
      <c r="C127" s="19">
        <v>2073.941</v>
      </c>
      <c r="D127" s="19">
        <v>2580.343</v>
      </c>
      <c r="E127" s="19">
        <v>0</v>
      </c>
      <c r="F127" s="19">
        <v>0</v>
      </c>
      <c r="G127" s="19">
        <v>0</v>
      </c>
      <c r="H127" s="19">
        <v>1</v>
      </c>
      <c r="I127" s="16">
        <v>3.146</v>
      </c>
      <c r="J127" s="16">
        <v>22.154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1.894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865</v>
      </c>
      <c r="B128" s="19" t="s">
        <v>227</v>
      </c>
      <c r="C128" s="19">
        <v>1224.093</v>
      </c>
      <c r="D128" s="19">
        <v>1372.5</v>
      </c>
      <c r="E128" s="19">
        <v>0</v>
      </c>
      <c r="F128" s="19">
        <v>0</v>
      </c>
      <c r="G128" s="19">
        <v>0</v>
      </c>
      <c r="H128" s="19">
        <v>1</v>
      </c>
      <c r="I128" s="16">
        <v>1.76</v>
      </c>
      <c r="J128" s="16">
        <v>12.382</v>
      </c>
      <c r="K128" s="20">
        <v>4</v>
      </c>
      <c r="L128" s="20">
        <v>1</v>
      </c>
      <c r="M128" s="20">
        <v>-1</v>
      </c>
      <c r="N128" s="20">
        <v>1</v>
      </c>
      <c r="O128" s="20">
        <v>0</v>
      </c>
      <c r="P128" s="20">
        <v>0.464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867</v>
      </c>
      <c r="B129" s="19" t="s">
        <v>228</v>
      </c>
      <c r="C129" s="19">
        <v>1882.045</v>
      </c>
      <c r="D129" s="19">
        <v>2389.845</v>
      </c>
      <c r="E129" s="19">
        <v>0</v>
      </c>
      <c r="F129" s="19">
        <v>0</v>
      </c>
      <c r="G129" s="19">
        <v>0</v>
      </c>
      <c r="H129" s="19">
        <v>1</v>
      </c>
      <c r="I129" s="16">
        <v>6.588</v>
      </c>
      <c r="J129" s="16">
        <v>26.436</v>
      </c>
      <c r="K129" s="20">
        <v>4</v>
      </c>
      <c r="L129" s="20">
        <v>2</v>
      </c>
      <c r="M129" s="20">
        <v>0</v>
      </c>
      <c r="N129" s="20">
        <v>0</v>
      </c>
      <c r="O129" s="20">
        <v>0</v>
      </c>
      <c r="P129" s="20">
        <v>-1.138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869</v>
      </c>
      <c r="B130" s="19" t="s">
        <v>229</v>
      </c>
      <c r="C130" s="19">
        <v>3183.986</v>
      </c>
      <c r="D130" s="19">
        <v>3943.168</v>
      </c>
      <c r="E130" s="19">
        <v>0</v>
      </c>
      <c r="F130" s="19">
        <v>0</v>
      </c>
      <c r="G130" s="19">
        <v>0</v>
      </c>
      <c r="H130" s="19">
        <v>1</v>
      </c>
      <c r="I130" s="16">
        <v>6.224</v>
      </c>
      <c r="J130" s="16">
        <v>24.278</v>
      </c>
      <c r="K130" s="20">
        <v>4</v>
      </c>
      <c r="L130" s="20">
        <v>0</v>
      </c>
      <c r="M130" s="20">
        <v>-1</v>
      </c>
      <c r="N130" s="20">
        <v>0</v>
      </c>
      <c r="O130" s="20">
        <v>0</v>
      </c>
      <c r="P130" s="20">
        <v>-4.71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888</v>
      </c>
      <c r="B131" s="19" t="s">
        <v>230</v>
      </c>
      <c r="C131" s="19">
        <v>3437.263</v>
      </c>
      <c r="D131" s="19">
        <v>3863.606</v>
      </c>
      <c r="E131" s="19">
        <v>0</v>
      </c>
      <c r="F131" s="19">
        <v>0</v>
      </c>
      <c r="G131" s="19">
        <v>0</v>
      </c>
      <c r="H131" s="19">
        <v>1</v>
      </c>
      <c r="I131" s="16">
        <v>2.736</v>
      </c>
      <c r="J131" s="16">
        <v>13.469</v>
      </c>
      <c r="K131" s="20">
        <v>4</v>
      </c>
      <c r="L131" s="20">
        <v>1</v>
      </c>
      <c r="M131" s="20">
        <v>0</v>
      </c>
      <c r="N131" s="20">
        <v>0</v>
      </c>
      <c r="O131" s="20">
        <v>0</v>
      </c>
      <c r="P131" s="20">
        <v>2.41</v>
      </c>
      <c r="Q131" s="20">
        <v>1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901</v>
      </c>
      <c r="B132" s="19" t="s">
        <v>231</v>
      </c>
      <c r="C132" s="19">
        <v>5318.876</v>
      </c>
      <c r="D132" s="19">
        <v>5891.815</v>
      </c>
      <c r="E132" s="19">
        <v>0</v>
      </c>
      <c r="F132" s="19">
        <v>0</v>
      </c>
      <c r="G132" s="19">
        <v>0</v>
      </c>
      <c r="H132" s="19">
        <v>1</v>
      </c>
      <c r="I132" s="16">
        <v>1.451</v>
      </c>
      <c r="J132" s="16">
        <v>11.034</v>
      </c>
      <c r="K132" s="20">
        <v>4</v>
      </c>
      <c r="L132" s="20">
        <v>2</v>
      </c>
      <c r="M132" s="20">
        <v>0</v>
      </c>
      <c r="N132" s="20">
        <v>0</v>
      </c>
      <c r="O132" s="20">
        <v>0</v>
      </c>
      <c r="P132" s="20">
        <v>5.172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914</v>
      </c>
      <c r="B133" s="19" t="s">
        <v>232</v>
      </c>
      <c r="C133" s="19">
        <v>5684.285</v>
      </c>
      <c r="D133" s="19">
        <v>6543.588</v>
      </c>
      <c r="E133" s="19">
        <v>0</v>
      </c>
      <c r="F133" s="19">
        <v>0</v>
      </c>
      <c r="G133" s="19">
        <v>0</v>
      </c>
      <c r="H133" s="19">
        <v>1</v>
      </c>
      <c r="I133" s="16">
        <v>4.571</v>
      </c>
      <c r="J133" s="16">
        <v>17.103</v>
      </c>
      <c r="K133" s="20">
        <v>4</v>
      </c>
      <c r="L133" s="20">
        <v>2</v>
      </c>
      <c r="M133" s="20">
        <v>0</v>
      </c>
      <c r="N133" s="20">
        <v>1</v>
      </c>
      <c r="O133" s="20">
        <v>0</v>
      </c>
      <c r="P133" s="20">
        <v>-9.517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916</v>
      </c>
      <c r="B134" s="19" t="s">
        <v>233</v>
      </c>
      <c r="C134" s="19">
        <v>2546.145</v>
      </c>
      <c r="D134" s="19">
        <v>3164.544</v>
      </c>
      <c r="E134" s="19">
        <v>0</v>
      </c>
      <c r="F134" s="19">
        <v>0</v>
      </c>
      <c r="G134" s="19">
        <v>0</v>
      </c>
      <c r="H134" s="19">
        <v>1</v>
      </c>
      <c r="I134" s="16">
        <v>1.2</v>
      </c>
      <c r="J134" s="16">
        <v>20.507</v>
      </c>
      <c r="K134" s="20">
        <v>4</v>
      </c>
      <c r="L134" s="20">
        <v>2</v>
      </c>
      <c r="M134" s="20">
        <v>-1</v>
      </c>
      <c r="N134" s="20">
        <v>1</v>
      </c>
      <c r="O134" s="20">
        <v>0</v>
      </c>
      <c r="P134" s="20">
        <v>4.786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919</v>
      </c>
      <c r="B135" s="19" t="s">
        <v>234</v>
      </c>
      <c r="C135" s="19">
        <v>4545.812</v>
      </c>
      <c r="D135" s="19">
        <v>5098.386</v>
      </c>
      <c r="E135" s="19">
        <v>0</v>
      </c>
      <c r="F135" s="19">
        <v>0</v>
      </c>
      <c r="G135" s="19">
        <v>0</v>
      </c>
      <c r="H135" s="19">
        <v>1</v>
      </c>
      <c r="I135" s="16">
        <v>2.788</v>
      </c>
      <c r="J135" s="16">
        <v>13.324</v>
      </c>
      <c r="K135" s="20">
        <v>4</v>
      </c>
      <c r="L135" s="20">
        <v>2</v>
      </c>
      <c r="M135" s="20">
        <v>0</v>
      </c>
      <c r="N135" s="20">
        <v>1</v>
      </c>
      <c r="O135" s="20">
        <v>0</v>
      </c>
      <c r="P135" s="20">
        <v>-1.685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922</v>
      </c>
      <c r="B136" s="19" t="s">
        <v>235</v>
      </c>
      <c r="C136" s="19">
        <v>5088.403</v>
      </c>
      <c r="D136" s="19">
        <v>5532.535</v>
      </c>
      <c r="E136" s="19">
        <v>0</v>
      </c>
      <c r="F136" s="19">
        <v>0</v>
      </c>
      <c r="G136" s="19">
        <v>0</v>
      </c>
      <c r="H136" s="19">
        <v>1</v>
      </c>
      <c r="I136" s="16">
        <v>0.386</v>
      </c>
      <c r="J136" s="16">
        <v>8.383</v>
      </c>
      <c r="K136" s="20">
        <v>4</v>
      </c>
      <c r="L136" s="20">
        <v>2</v>
      </c>
      <c r="M136" s="20">
        <v>-1</v>
      </c>
      <c r="N136" s="20">
        <v>1</v>
      </c>
      <c r="O136" s="20">
        <v>0</v>
      </c>
      <c r="P136" s="20">
        <v>-3.562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923</v>
      </c>
      <c r="B137" s="19" t="s">
        <v>236</v>
      </c>
      <c r="C137" s="19">
        <v>248.844</v>
      </c>
      <c r="D137" s="19">
        <v>250.61</v>
      </c>
      <c r="E137" s="19">
        <v>0</v>
      </c>
      <c r="F137" s="19">
        <v>0</v>
      </c>
      <c r="G137" s="19">
        <v>0</v>
      </c>
      <c r="H137" s="19">
        <v>1</v>
      </c>
      <c r="I137" s="16">
        <v>0.454</v>
      </c>
      <c r="J137" s="16">
        <v>1.156</v>
      </c>
      <c r="K137" s="20">
        <v>4</v>
      </c>
      <c r="L137" s="20">
        <v>2</v>
      </c>
      <c r="M137" s="20">
        <v>-1</v>
      </c>
      <c r="N137" s="20">
        <v>1</v>
      </c>
      <c r="O137" s="20">
        <v>0</v>
      </c>
      <c r="P137" s="20">
        <v>-0.803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925</v>
      </c>
      <c r="B138" s="19" t="s">
        <v>237</v>
      </c>
      <c r="C138" s="19">
        <v>4124.419</v>
      </c>
      <c r="D138" s="19">
        <v>4627.884</v>
      </c>
      <c r="E138" s="19">
        <v>0</v>
      </c>
      <c r="F138" s="19">
        <v>0</v>
      </c>
      <c r="G138" s="19">
        <v>0</v>
      </c>
      <c r="H138" s="19">
        <v>1</v>
      </c>
      <c r="I138" s="16">
        <v>2.816</v>
      </c>
      <c r="J138" s="16">
        <v>13.389</v>
      </c>
      <c r="K138" s="20">
        <v>4</v>
      </c>
      <c r="L138" s="20">
        <v>2</v>
      </c>
      <c r="M138" s="20">
        <v>0</v>
      </c>
      <c r="N138" s="20">
        <v>0</v>
      </c>
      <c r="O138" s="20">
        <v>0</v>
      </c>
      <c r="P138" s="20">
        <v>-1.035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926</v>
      </c>
      <c r="B139" s="19" t="s">
        <v>238</v>
      </c>
      <c r="C139" s="19">
        <v>1952.819</v>
      </c>
      <c r="D139" s="19">
        <v>2170.487</v>
      </c>
      <c r="E139" s="19">
        <v>0</v>
      </c>
      <c r="F139" s="19">
        <v>0</v>
      </c>
      <c r="G139" s="19">
        <v>0</v>
      </c>
      <c r="H139" s="19">
        <v>1</v>
      </c>
      <c r="I139" s="16">
        <v>1.722</v>
      </c>
      <c r="J139" s="16">
        <v>11.577</v>
      </c>
      <c r="K139" s="20">
        <v>4</v>
      </c>
      <c r="L139" s="20">
        <v>2</v>
      </c>
      <c r="M139" s="20">
        <v>-1</v>
      </c>
      <c r="N139" s="20">
        <v>1</v>
      </c>
      <c r="O139" s="20">
        <v>0</v>
      </c>
      <c r="P139" s="20">
        <v>-1.928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927</v>
      </c>
      <c r="B140" s="19" t="s">
        <v>239</v>
      </c>
      <c r="C140" s="19">
        <v>1746.828</v>
      </c>
      <c r="D140" s="19">
        <v>1926.249</v>
      </c>
      <c r="E140" s="19">
        <v>0</v>
      </c>
      <c r="F140" s="19">
        <v>0</v>
      </c>
      <c r="G140" s="19">
        <v>0</v>
      </c>
      <c r="H140" s="19">
        <v>1</v>
      </c>
      <c r="I140" s="16">
        <v>1.339</v>
      </c>
      <c r="J140" s="16">
        <v>10.529</v>
      </c>
      <c r="K140" s="20">
        <v>4</v>
      </c>
      <c r="L140" s="20">
        <v>2</v>
      </c>
      <c r="M140" s="20">
        <v>0</v>
      </c>
      <c r="N140" s="20">
        <v>1</v>
      </c>
      <c r="O140" s="20">
        <v>0</v>
      </c>
      <c r="P140" s="20">
        <v>-0.326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934</v>
      </c>
      <c r="B141" s="19" t="s">
        <v>240</v>
      </c>
      <c r="C141" s="19">
        <v>5306.682</v>
      </c>
      <c r="D141" s="19">
        <v>6089.779</v>
      </c>
      <c r="E141" s="19">
        <v>0</v>
      </c>
      <c r="F141" s="19">
        <v>0</v>
      </c>
      <c r="G141" s="19">
        <v>0</v>
      </c>
      <c r="H141" s="19">
        <v>1</v>
      </c>
      <c r="I141" s="16">
        <v>4.753</v>
      </c>
      <c r="J141" s="16">
        <v>17.001</v>
      </c>
      <c r="K141" s="20">
        <v>3</v>
      </c>
      <c r="L141" s="20">
        <v>2</v>
      </c>
      <c r="M141" s="20">
        <v>0</v>
      </c>
      <c r="N141" s="20">
        <v>0</v>
      </c>
      <c r="O141" s="20">
        <v>0</v>
      </c>
      <c r="P141" s="20">
        <v>-0.554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936</v>
      </c>
      <c r="B142" s="19" t="s">
        <v>241</v>
      </c>
      <c r="C142" s="19">
        <v>4951.913</v>
      </c>
      <c r="D142" s="19">
        <v>6153.897</v>
      </c>
      <c r="E142" s="19">
        <v>0</v>
      </c>
      <c r="F142" s="19">
        <v>0</v>
      </c>
      <c r="G142" s="19">
        <v>0</v>
      </c>
      <c r="H142" s="19">
        <v>1</v>
      </c>
      <c r="I142" s="16">
        <v>0.164</v>
      </c>
      <c r="J142" s="16">
        <v>19.664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-0.37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959</v>
      </c>
      <c r="B143" s="19" t="s">
        <v>242</v>
      </c>
      <c r="C143" s="19">
        <v>6486.312</v>
      </c>
      <c r="D143" s="19">
        <v>7312.781</v>
      </c>
      <c r="E143" s="19">
        <v>0</v>
      </c>
      <c r="F143" s="19">
        <v>0</v>
      </c>
      <c r="G143" s="19">
        <v>0</v>
      </c>
      <c r="H143" s="19">
        <v>1</v>
      </c>
      <c r="I143" s="16">
        <v>3.346</v>
      </c>
      <c r="J143" s="16">
        <v>14.269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4.979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965</v>
      </c>
      <c r="B144" s="19" t="s">
        <v>243</v>
      </c>
      <c r="C144" s="19">
        <v>4734.743</v>
      </c>
      <c r="D144" s="19">
        <v>5278.694</v>
      </c>
      <c r="E144" s="19">
        <v>0</v>
      </c>
      <c r="F144" s="19">
        <v>0</v>
      </c>
      <c r="G144" s="19">
        <v>0</v>
      </c>
      <c r="H144" s="19">
        <v>1</v>
      </c>
      <c r="I144" s="16">
        <v>2.414</v>
      </c>
      <c r="J144" s="16">
        <v>12.47</v>
      </c>
      <c r="K144" s="20">
        <v>4</v>
      </c>
      <c r="L144" s="20">
        <v>2</v>
      </c>
      <c r="M144" s="20">
        <v>0</v>
      </c>
      <c r="N144" s="20">
        <v>1</v>
      </c>
      <c r="O144" s="20">
        <v>0</v>
      </c>
      <c r="P144" s="20">
        <v>9.534</v>
      </c>
      <c r="Q144" s="20">
        <v>0</v>
      </c>
      <c r="R144" s="20">
        <v>1</v>
      </c>
      <c r="S144" s="21"/>
      <c r="T144" s="21"/>
      <c r="U144" s="21"/>
      <c r="V144" s="21"/>
      <c r="W144" s="21"/>
    </row>
    <row r="145" ht="16.5" spans="1:23">
      <c r="A145" s="19">
        <v>967</v>
      </c>
      <c r="B145" s="19" t="s">
        <v>244</v>
      </c>
      <c r="C145" s="19">
        <v>5320.371</v>
      </c>
      <c r="D145" s="19">
        <v>5936.428</v>
      </c>
      <c r="E145" s="19">
        <v>0</v>
      </c>
      <c r="F145" s="19">
        <v>0</v>
      </c>
      <c r="G145" s="19">
        <v>0</v>
      </c>
      <c r="H145" s="19">
        <v>1</v>
      </c>
      <c r="I145" s="16">
        <v>2.05</v>
      </c>
      <c r="J145" s="16">
        <v>12.215</v>
      </c>
      <c r="K145" s="20">
        <v>4</v>
      </c>
      <c r="L145" s="20">
        <v>0</v>
      </c>
      <c r="M145" s="20">
        <v>-1</v>
      </c>
      <c r="N145" s="20">
        <v>1</v>
      </c>
      <c r="O145" s="20">
        <v>0</v>
      </c>
      <c r="P145" s="20">
        <v>-0.458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974</v>
      </c>
      <c r="B146" s="19" t="s">
        <v>245</v>
      </c>
      <c r="C146" s="19">
        <v>5924.764</v>
      </c>
      <c r="D146" s="19">
        <v>6822.453</v>
      </c>
      <c r="E146" s="19">
        <v>0</v>
      </c>
      <c r="F146" s="19">
        <v>0</v>
      </c>
      <c r="G146" s="19">
        <v>0</v>
      </c>
      <c r="H146" s="19">
        <v>1</v>
      </c>
      <c r="I146" s="16">
        <v>4.878</v>
      </c>
      <c r="J146" s="16">
        <v>17.394</v>
      </c>
      <c r="K146" s="20">
        <v>4</v>
      </c>
      <c r="L146" s="20">
        <v>2</v>
      </c>
      <c r="M146" s="20">
        <v>0</v>
      </c>
      <c r="N146" s="20">
        <v>1</v>
      </c>
      <c r="O146" s="20">
        <v>0</v>
      </c>
      <c r="P146" s="20">
        <v>-0.97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979</v>
      </c>
      <c r="B147" s="19" t="s">
        <v>246</v>
      </c>
      <c r="C147" s="19">
        <v>4471.27</v>
      </c>
      <c r="D147" s="19">
        <v>5009.812</v>
      </c>
      <c r="E147" s="19">
        <v>0</v>
      </c>
      <c r="F147" s="19">
        <v>0</v>
      </c>
      <c r="G147" s="19">
        <v>0</v>
      </c>
      <c r="H147" s="19">
        <v>1</v>
      </c>
      <c r="I147" s="16">
        <v>1.407</v>
      </c>
      <c r="J147" s="16">
        <v>12.005</v>
      </c>
      <c r="K147" s="20">
        <v>3</v>
      </c>
      <c r="L147" s="20">
        <v>2</v>
      </c>
      <c r="M147" s="20">
        <v>0</v>
      </c>
      <c r="N147" s="20">
        <v>1</v>
      </c>
      <c r="O147" s="20">
        <v>0</v>
      </c>
      <c r="P147" s="20">
        <v>-0.349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980</v>
      </c>
      <c r="B148" s="19" t="s">
        <v>247</v>
      </c>
      <c r="C148" s="19">
        <v>2773.609</v>
      </c>
      <c r="D148" s="19">
        <v>3086.322</v>
      </c>
      <c r="E148" s="19">
        <v>0</v>
      </c>
      <c r="F148" s="19">
        <v>0</v>
      </c>
      <c r="G148" s="19">
        <v>0</v>
      </c>
      <c r="H148" s="19">
        <v>1</v>
      </c>
      <c r="I148" s="16">
        <v>0.967</v>
      </c>
      <c r="J148" s="16">
        <v>11.001</v>
      </c>
      <c r="K148" s="20">
        <v>2</v>
      </c>
      <c r="L148" s="20">
        <v>0</v>
      </c>
      <c r="M148" s="20">
        <v>0</v>
      </c>
      <c r="N148" s="20">
        <v>0</v>
      </c>
      <c r="O148" s="20">
        <v>0</v>
      </c>
      <c r="P148" s="20">
        <v>0.896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992</v>
      </c>
      <c r="B149" s="19" t="s">
        <v>248</v>
      </c>
      <c r="C149" s="19">
        <v>5062.356</v>
      </c>
      <c r="D149" s="19">
        <v>5808.961</v>
      </c>
      <c r="E149" s="19">
        <v>0</v>
      </c>
      <c r="F149" s="19">
        <v>0</v>
      </c>
      <c r="G149" s="19">
        <v>0</v>
      </c>
      <c r="H149" s="19">
        <v>1</v>
      </c>
      <c r="I149" s="16">
        <v>4.859</v>
      </c>
      <c r="J149" s="16">
        <v>17.087</v>
      </c>
      <c r="K149" s="20">
        <v>2</v>
      </c>
      <c r="L149" s="20">
        <v>0</v>
      </c>
      <c r="M149" s="20">
        <v>0</v>
      </c>
      <c r="N149" s="20">
        <v>0</v>
      </c>
      <c r="O149" s="20">
        <v>0</v>
      </c>
      <c r="P149" s="20">
        <v>0.867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399003</v>
      </c>
      <c r="B150" s="19" t="s">
        <v>249</v>
      </c>
      <c r="C150" s="19">
        <v>7588.69</v>
      </c>
      <c r="D150" s="19">
        <v>8340.753</v>
      </c>
      <c r="E150" s="19">
        <v>0</v>
      </c>
      <c r="F150" s="19">
        <v>0</v>
      </c>
      <c r="G150" s="19">
        <v>0</v>
      </c>
      <c r="H150" s="19">
        <v>1</v>
      </c>
      <c r="I150" s="16">
        <v>0.455</v>
      </c>
      <c r="J150" s="16">
        <v>9.431</v>
      </c>
      <c r="K150" s="20">
        <v>1</v>
      </c>
      <c r="L150" s="20">
        <v>0</v>
      </c>
      <c r="M150" s="20">
        <v>0</v>
      </c>
      <c r="N150" s="20">
        <v>-1</v>
      </c>
      <c r="O150" s="20">
        <v>0</v>
      </c>
      <c r="P150" s="20">
        <v>2.137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399101</v>
      </c>
      <c r="B151" s="19" t="s">
        <v>250</v>
      </c>
      <c r="C151" s="19">
        <v>9917.737</v>
      </c>
      <c r="D151" s="19">
        <v>12034.466</v>
      </c>
      <c r="E151" s="19">
        <v>0</v>
      </c>
      <c r="F151" s="19">
        <v>0</v>
      </c>
      <c r="G151" s="19">
        <v>0</v>
      </c>
      <c r="H151" s="19">
        <v>1</v>
      </c>
      <c r="I151" s="16">
        <v>0.638</v>
      </c>
      <c r="J151" s="16">
        <v>18.115</v>
      </c>
      <c r="K151" s="20">
        <v>4</v>
      </c>
      <c r="L151" s="20">
        <v>0</v>
      </c>
      <c r="M151" s="20">
        <v>0</v>
      </c>
      <c r="N151" s="20">
        <v>0</v>
      </c>
      <c r="O151" s="20">
        <v>0</v>
      </c>
      <c r="P151" s="20">
        <v>1.402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399103</v>
      </c>
      <c r="B152" s="19" t="s">
        <v>79</v>
      </c>
      <c r="C152" s="19">
        <v>6597.317</v>
      </c>
      <c r="D152" s="19">
        <v>7609.709</v>
      </c>
      <c r="E152" s="19">
        <v>0</v>
      </c>
      <c r="F152" s="19">
        <v>0</v>
      </c>
      <c r="G152" s="19">
        <v>0</v>
      </c>
      <c r="H152" s="19">
        <v>1</v>
      </c>
      <c r="I152" s="16">
        <v>0.712</v>
      </c>
      <c r="J152" s="16">
        <v>13.921</v>
      </c>
      <c r="K152" s="20">
        <v>2</v>
      </c>
      <c r="L152" s="20">
        <v>0</v>
      </c>
      <c r="M152" s="20">
        <v>0</v>
      </c>
      <c r="N152" s="20">
        <v>-1</v>
      </c>
      <c r="O152" s="20">
        <v>0</v>
      </c>
      <c r="P152" s="20">
        <v>3.039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399106</v>
      </c>
      <c r="B153" s="19" t="s">
        <v>251</v>
      </c>
      <c r="C153" s="19">
        <v>1737.287</v>
      </c>
      <c r="D153" s="19">
        <v>2105.673</v>
      </c>
      <c r="E153" s="19">
        <v>0</v>
      </c>
      <c r="F153" s="19">
        <v>0</v>
      </c>
      <c r="G153" s="19">
        <v>0</v>
      </c>
      <c r="H153" s="19">
        <v>1</v>
      </c>
      <c r="I153" s="16">
        <v>0.532</v>
      </c>
      <c r="J153" s="16">
        <v>17.934</v>
      </c>
      <c r="K153" s="20">
        <v>4</v>
      </c>
      <c r="L153" s="20">
        <v>0</v>
      </c>
      <c r="M153" s="20">
        <v>0</v>
      </c>
      <c r="N153" s="20">
        <v>0</v>
      </c>
      <c r="O153" s="20">
        <v>0</v>
      </c>
      <c r="P153" s="20">
        <v>-0.724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399107</v>
      </c>
      <c r="B154" s="19" t="s">
        <v>252</v>
      </c>
      <c r="C154" s="19">
        <v>1817.057</v>
      </c>
      <c r="D154" s="19">
        <v>2202.725</v>
      </c>
      <c r="E154" s="19">
        <v>0</v>
      </c>
      <c r="F154" s="19">
        <v>0</v>
      </c>
      <c r="G154" s="19">
        <v>0</v>
      </c>
      <c r="H154" s="19">
        <v>1</v>
      </c>
      <c r="I154" s="16">
        <v>0.53</v>
      </c>
      <c r="J154" s="16">
        <v>17.946</v>
      </c>
      <c r="K154" s="20">
        <v>1</v>
      </c>
      <c r="L154" s="20">
        <v>2</v>
      </c>
      <c r="M154" s="20">
        <v>0</v>
      </c>
      <c r="N154" s="20">
        <v>0</v>
      </c>
      <c r="O154" s="20">
        <v>0</v>
      </c>
      <c r="P154" s="20">
        <v>1.346</v>
      </c>
      <c r="Q154" s="20">
        <v>-1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399108</v>
      </c>
      <c r="B155" s="19" t="s">
        <v>253</v>
      </c>
      <c r="C155" s="19">
        <v>1123.554</v>
      </c>
      <c r="D155" s="19">
        <v>1237.943</v>
      </c>
      <c r="E155" s="19">
        <v>0</v>
      </c>
      <c r="F155" s="19">
        <v>0</v>
      </c>
      <c r="G155" s="19">
        <v>0</v>
      </c>
      <c r="H155" s="19">
        <v>1</v>
      </c>
      <c r="I155" s="16">
        <v>1.103</v>
      </c>
      <c r="J155" s="16">
        <v>10.241</v>
      </c>
      <c r="K155" s="20">
        <v>4</v>
      </c>
      <c r="L155" s="20">
        <v>1</v>
      </c>
      <c r="M155" s="20">
        <v>0</v>
      </c>
      <c r="N155" s="20">
        <v>0</v>
      </c>
      <c r="O155" s="20">
        <v>0</v>
      </c>
      <c r="P155" s="20">
        <v>-0.581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399232</v>
      </c>
      <c r="B156" s="19" t="s">
        <v>254</v>
      </c>
      <c r="C156" s="19">
        <v>2331.412</v>
      </c>
      <c r="D156" s="19">
        <v>2807.4</v>
      </c>
      <c r="E156" s="19">
        <v>0</v>
      </c>
      <c r="F156" s="19">
        <v>0</v>
      </c>
      <c r="G156" s="19">
        <v>0</v>
      </c>
      <c r="H156" s="19">
        <v>1</v>
      </c>
      <c r="I156" s="16">
        <v>4.363</v>
      </c>
      <c r="J156" s="16">
        <v>20.578</v>
      </c>
      <c r="K156" s="20">
        <v>3</v>
      </c>
      <c r="L156" s="20">
        <v>0</v>
      </c>
      <c r="M156" s="20">
        <v>0</v>
      </c>
      <c r="N156" s="20">
        <v>-1</v>
      </c>
      <c r="O156" s="20">
        <v>0</v>
      </c>
      <c r="P156" s="20">
        <v>1.855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399234</v>
      </c>
      <c r="B157" s="19" t="s">
        <v>255</v>
      </c>
      <c r="C157" s="19">
        <v>785.16</v>
      </c>
      <c r="D157" s="19">
        <v>879.865</v>
      </c>
      <c r="E157" s="19">
        <v>0</v>
      </c>
      <c r="F157" s="19">
        <v>0</v>
      </c>
      <c r="G157" s="19">
        <v>0</v>
      </c>
      <c r="H157" s="19">
        <v>1</v>
      </c>
      <c r="I157" s="16">
        <v>3.196</v>
      </c>
      <c r="J157" s="16">
        <v>13.616</v>
      </c>
      <c r="K157" s="20">
        <v>2</v>
      </c>
      <c r="L157" s="20">
        <v>0</v>
      </c>
      <c r="M157" s="20">
        <v>0</v>
      </c>
      <c r="N157" s="20">
        <v>0</v>
      </c>
      <c r="O157" s="20">
        <v>0</v>
      </c>
      <c r="P157" s="20">
        <v>0.557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399237</v>
      </c>
      <c r="B158" s="19" t="s">
        <v>256</v>
      </c>
      <c r="C158" s="19">
        <v>1031.91</v>
      </c>
      <c r="D158" s="19">
        <v>1170.887</v>
      </c>
      <c r="E158" s="19">
        <v>0</v>
      </c>
      <c r="F158" s="19">
        <v>0</v>
      </c>
      <c r="G158" s="19">
        <v>0</v>
      </c>
      <c r="H158" s="19">
        <v>1</v>
      </c>
      <c r="I158" s="16">
        <v>0.39</v>
      </c>
      <c r="J158" s="16">
        <v>12.213</v>
      </c>
      <c r="K158" s="20">
        <v>4</v>
      </c>
      <c r="L158" s="20">
        <v>1</v>
      </c>
      <c r="M158" s="20">
        <v>0</v>
      </c>
      <c r="N158" s="20">
        <v>0</v>
      </c>
      <c r="O158" s="20">
        <v>0</v>
      </c>
      <c r="P158" s="20">
        <v>-1.66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399240</v>
      </c>
      <c r="B159" s="19" t="s">
        <v>257</v>
      </c>
      <c r="C159" s="19">
        <v>1243.719</v>
      </c>
      <c r="D159" s="19">
        <v>1499.624</v>
      </c>
      <c r="E159" s="19">
        <v>0</v>
      </c>
      <c r="F159" s="19">
        <v>0</v>
      </c>
      <c r="G159" s="19">
        <v>0</v>
      </c>
      <c r="H159" s="19">
        <v>1</v>
      </c>
      <c r="I159" s="16">
        <v>4.065</v>
      </c>
      <c r="J159" s="16">
        <v>20.436</v>
      </c>
      <c r="K159" s="20">
        <v>4</v>
      </c>
      <c r="L159" s="20">
        <v>0</v>
      </c>
      <c r="M159" s="20">
        <v>0</v>
      </c>
      <c r="N159" s="20">
        <v>-1</v>
      </c>
      <c r="O159" s="20">
        <v>0</v>
      </c>
      <c r="P159" s="20">
        <v>-0.46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399244</v>
      </c>
      <c r="B160" s="19" t="s">
        <v>258</v>
      </c>
      <c r="C160" s="19">
        <v>464.161</v>
      </c>
      <c r="D160" s="19">
        <v>560.563</v>
      </c>
      <c r="E160" s="19">
        <v>0</v>
      </c>
      <c r="F160" s="19">
        <v>0</v>
      </c>
      <c r="G160" s="19">
        <v>0</v>
      </c>
      <c r="H160" s="19">
        <v>1</v>
      </c>
      <c r="I160" s="16">
        <v>0.368</v>
      </c>
      <c r="J160" s="16">
        <v>17.502</v>
      </c>
      <c r="K160" s="20">
        <v>4</v>
      </c>
      <c r="L160" s="20">
        <v>2</v>
      </c>
      <c r="M160" s="20">
        <v>0</v>
      </c>
      <c r="N160" s="20">
        <v>0</v>
      </c>
      <c r="O160" s="20">
        <v>0</v>
      </c>
      <c r="P160" s="20">
        <v>0.916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399261</v>
      </c>
      <c r="B161" s="19" t="s">
        <v>259</v>
      </c>
      <c r="C161" s="19">
        <v>2761.799</v>
      </c>
      <c r="D161" s="19">
        <v>3517.356</v>
      </c>
      <c r="E161" s="19">
        <v>0</v>
      </c>
      <c r="F161" s="19">
        <v>0</v>
      </c>
      <c r="G161" s="19">
        <v>0</v>
      </c>
      <c r="H161" s="19">
        <v>1</v>
      </c>
      <c r="I161" s="16">
        <v>1.571</v>
      </c>
      <c r="J161" s="16">
        <v>22.715</v>
      </c>
      <c r="K161" s="20">
        <v>4</v>
      </c>
      <c r="L161" s="20">
        <v>0</v>
      </c>
      <c r="M161" s="20">
        <v>0</v>
      </c>
      <c r="N161" s="20">
        <v>0</v>
      </c>
      <c r="O161" s="20">
        <v>0</v>
      </c>
      <c r="P161" s="20">
        <v>0.304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399269</v>
      </c>
      <c r="B162" s="19" t="s">
        <v>260</v>
      </c>
      <c r="C162" s="19">
        <v>3561.648</v>
      </c>
      <c r="D162" s="19">
        <v>4603.807</v>
      </c>
      <c r="E162" s="19">
        <v>0</v>
      </c>
      <c r="F162" s="19">
        <v>0</v>
      </c>
      <c r="G162" s="19">
        <v>0</v>
      </c>
      <c r="H162" s="19">
        <v>1</v>
      </c>
      <c r="I162" s="16">
        <v>2.407</v>
      </c>
      <c r="J162" s="16">
        <v>24.499</v>
      </c>
      <c r="K162" s="20">
        <v>4</v>
      </c>
      <c r="L162" s="20">
        <v>0</v>
      </c>
      <c r="M162" s="20">
        <v>0</v>
      </c>
      <c r="N162" s="20">
        <v>0</v>
      </c>
      <c r="O162" s="20">
        <v>0</v>
      </c>
      <c r="P162" s="20">
        <v>0.408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399289</v>
      </c>
      <c r="B163" s="19" t="s">
        <v>261</v>
      </c>
      <c r="C163" s="19">
        <v>118.024</v>
      </c>
      <c r="D163" s="19">
        <v>119.17</v>
      </c>
      <c r="E163" s="19">
        <v>0</v>
      </c>
      <c r="F163" s="19">
        <v>0</v>
      </c>
      <c r="G163" s="19">
        <v>0</v>
      </c>
      <c r="H163" s="19">
        <v>1</v>
      </c>
      <c r="I163" s="16">
        <v>0.449</v>
      </c>
      <c r="J163" s="16">
        <v>1.407</v>
      </c>
      <c r="K163" s="20">
        <v>3</v>
      </c>
      <c r="L163" s="20">
        <v>0</v>
      </c>
      <c r="M163" s="20">
        <v>-1</v>
      </c>
      <c r="N163" s="20">
        <v>0</v>
      </c>
      <c r="O163" s="20">
        <v>0</v>
      </c>
      <c r="P163" s="20">
        <v>0.834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399290</v>
      </c>
      <c r="B164" s="19" t="s">
        <v>262</v>
      </c>
      <c r="C164" s="19">
        <v>159.528</v>
      </c>
      <c r="D164" s="19">
        <v>169.943</v>
      </c>
      <c r="E164" s="19">
        <v>0</v>
      </c>
      <c r="F164" s="19">
        <v>0</v>
      </c>
      <c r="G164" s="19">
        <v>0</v>
      </c>
      <c r="H164" s="19">
        <v>1</v>
      </c>
      <c r="I164" s="16">
        <v>1.338</v>
      </c>
      <c r="J164" s="16">
        <v>7.384</v>
      </c>
      <c r="K164" s="20">
        <v>4</v>
      </c>
      <c r="L164" s="20">
        <v>1</v>
      </c>
      <c r="M164" s="20">
        <v>-1</v>
      </c>
      <c r="N164" s="20">
        <v>1</v>
      </c>
      <c r="O164" s="20">
        <v>0</v>
      </c>
      <c r="P164" s="20">
        <v>3.591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399297</v>
      </c>
      <c r="B165" s="19" t="s">
        <v>263</v>
      </c>
      <c r="C165" s="19">
        <v>4471.981</v>
      </c>
      <c r="D165" s="19">
        <v>5398.346</v>
      </c>
      <c r="E165" s="19">
        <v>0</v>
      </c>
      <c r="F165" s="19">
        <v>0</v>
      </c>
      <c r="G165" s="19">
        <v>0</v>
      </c>
      <c r="H165" s="19">
        <v>1</v>
      </c>
      <c r="I165" s="16">
        <v>1.236</v>
      </c>
      <c r="J165" s="16">
        <v>18.184</v>
      </c>
      <c r="K165" s="20">
        <v>4</v>
      </c>
      <c r="L165" s="20">
        <v>2</v>
      </c>
      <c r="M165" s="20">
        <v>0</v>
      </c>
      <c r="N165" s="20">
        <v>0</v>
      </c>
      <c r="O165" s="20">
        <v>0</v>
      </c>
      <c r="P165" s="20">
        <v>0.785</v>
      </c>
      <c r="Q165" s="20">
        <v>0</v>
      </c>
      <c r="R165" s="20">
        <v>1</v>
      </c>
      <c r="S165" s="21"/>
      <c r="T165" s="21"/>
      <c r="U165" s="21"/>
      <c r="V165" s="21"/>
      <c r="W165" s="21"/>
    </row>
    <row r="166" ht="16.5" spans="1:23">
      <c r="A166" s="19">
        <v>399298</v>
      </c>
      <c r="B166" s="19" t="s">
        <v>264</v>
      </c>
      <c r="C166" s="19">
        <v>209.423</v>
      </c>
      <c r="D166" s="19">
        <v>211.126</v>
      </c>
      <c r="E166" s="19">
        <v>0</v>
      </c>
      <c r="F166" s="19">
        <v>0</v>
      </c>
      <c r="G166" s="19">
        <v>0</v>
      </c>
      <c r="H166" s="19">
        <v>1</v>
      </c>
      <c r="I166" s="16">
        <v>0.436</v>
      </c>
      <c r="J166" s="16">
        <v>1.239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5.276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399299</v>
      </c>
      <c r="B167" s="19" t="s">
        <v>265</v>
      </c>
      <c r="C167" s="19">
        <v>240.665</v>
      </c>
      <c r="D167" s="19">
        <v>242.807</v>
      </c>
      <c r="E167" s="19">
        <v>0</v>
      </c>
      <c r="F167" s="19">
        <v>0</v>
      </c>
      <c r="G167" s="19">
        <v>0</v>
      </c>
      <c r="H167" s="19">
        <v>1</v>
      </c>
      <c r="I167" s="16">
        <v>0.449</v>
      </c>
      <c r="J167" s="16">
        <v>1.327</v>
      </c>
      <c r="K167" s="20">
        <v>3</v>
      </c>
      <c r="L167" s="20">
        <v>0</v>
      </c>
      <c r="M167" s="20">
        <v>0</v>
      </c>
      <c r="N167" s="20">
        <v>0</v>
      </c>
      <c r="O167" s="20">
        <v>0</v>
      </c>
      <c r="P167" s="20">
        <v>21.26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399300</v>
      </c>
      <c r="B168" s="19" t="s">
        <v>214</v>
      </c>
      <c r="C168" s="19">
        <v>3552.893</v>
      </c>
      <c r="D168" s="19">
        <v>4007.679</v>
      </c>
      <c r="E168" s="19">
        <v>0</v>
      </c>
      <c r="F168" s="19">
        <v>0</v>
      </c>
      <c r="G168" s="19">
        <v>0</v>
      </c>
      <c r="H168" s="19">
        <v>1</v>
      </c>
      <c r="I168" s="16">
        <v>0.178</v>
      </c>
      <c r="J168" s="16">
        <v>11.505</v>
      </c>
      <c r="K168" s="20">
        <v>4</v>
      </c>
      <c r="L168" s="20">
        <v>2</v>
      </c>
      <c r="M168" s="20">
        <v>0</v>
      </c>
      <c r="N168" s="20">
        <v>1</v>
      </c>
      <c r="O168" s="20">
        <v>0</v>
      </c>
      <c r="P168" s="20">
        <v>12.068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399301</v>
      </c>
      <c r="B169" s="19" t="s">
        <v>266</v>
      </c>
      <c r="C169" s="19">
        <v>213.201</v>
      </c>
      <c r="D169" s="19">
        <v>214.935</v>
      </c>
      <c r="E169" s="19">
        <v>0</v>
      </c>
      <c r="F169" s="19">
        <v>0</v>
      </c>
      <c r="G169" s="19">
        <v>0</v>
      </c>
      <c r="H169" s="19">
        <v>1</v>
      </c>
      <c r="I169" s="16">
        <v>0.436</v>
      </c>
      <c r="J169" s="16">
        <v>1.239</v>
      </c>
      <c r="K169" s="20">
        <v>4</v>
      </c>
      <c r="L169" s="20">
        <v>2</v>
      </c>
      <c r="M169" s="20">
        <v>0</v>
      </c>
      <c r="N169" s="20">
        <v>0</v>
      </c>
      <c r="O169" s="20">
        <v>0</v>
      </c>
      <c r="P169" s="20">
        <v>-0.964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399302</v>
      </c>
      <c r="B170" s="19" t="s">
        <v>267</v>
      </c>
      <c r="C170" s="19">
        <v>217.068</v>
      </c>
      <c r="D170" s="19">
        <v>218.951</v>
      </c>
      <c r="E170" s="19">
        <v>0</v>
      </c>
      <c r="F170" s="19">
        <v>0</v>
      </c>
      <c r="G170" s="19">
        <v>0</v>
      </c>
      <c r="H170" s="19">
        <v>1</v>
      </c>
      <c r="I170" s="16">
        <v>0.505</v>
      </c>
      <c r="J170" s="16">
        <v>1.361</v>
      </c>
      <c r="K170" s="20">
        <v>4</v>
      </c>
      <c r="L170" s="20">
        <v>1</v>
      </c>
      <c r="M170" s="20">
        <v>-1</v>
      </c>
      <c r="N170" s="20">
        <v>1</v>
      </c>
      <c r="O170" s="20">
        <v>0</v>
      </c>
      <c r="P170" s="20">
        <v>-1.305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399307</v>
      </c>
      <c r="B171" s="19" t="s">
        <v>268</v>
      </c>
      <c r="C171" s="19">
        <v>293.695</v>
      </c>
      <c r="D171" s="19">
        <v>317.167</v>
      </c>
      <c r="E171" s="19">
        <v>0</v>
      </c>
      <c r="F171" s="19">
        <v>0</v>
      </c>
      <c r="G171" s="19">
        <v>0</v>
      </c>
      <c r="H171" s="19">
        <v>1</v>
      </c>
      <c r="I171" s="16">
        <v>1.869</v>
      </c>
      <c r="J171" s="16">
        <v>9.131</v>
      </c>
      <c r="K171" s="20">
        <v>4</v>
      </c>
      <c r="L171" s="20">
        <v>2</v>
      </c>
      <c r="M171" s="20">
        <v>0</v>
      </c>
      <c r="N171" s="20">
        <v>0</v>
      </c>
      <c r="O171" s="20">
        <v>0</v>
      </c>
      <c r="P171" s="20">
        <v>-0.327</v>
      </c>
      <c r="Q171" s="20">
        <v>0</v>
      </c>
      <c r="R171" s="20">
        <v>1</v>
      </c>
      <c r="S171" s="21"/>
      <c r="T171" s="21"/>
      <c r="U171" s="21"/>
      <c r="V171" s="21"/>
      <c r="W171" s="21"/>
    </row>
    <row r="172" ht="16.5" spans="1:23">
      <c r="A172" s="19">
        <v>399313</v>
      </c>
      <c r="B172" s="19" t="s">
        <v>269</v>
      </c>
      <c r="C172" s="19">
        <v>4294.727</v>
      </c>
      <c r="D172" s="19">
        <v>4836.39</v>
      </c>
      <c r="E172" s="19">
        <v>0</v>
      </c>
      <c r="F172" s="19">
        <v>0</v>
      </c>
      <c r="G172" s="19">
        <v>0</v>
      </c>
      <c r="H172" s="19">
        <v>1</v>
      </c>
      <c r="I172" s="16">
        <v>0.392</v>
      </c>
      <c r="J172" s="16">
        <v>11.548</v>
      </c>
      <c r="K172" s="20">
        <v>4</v>
      </c>
      <c r="L172" s="20">
        <v>2</v>
      </c>
      <c r="M172" s="20">
        <v>0</v>
      </c>
      <c r="N172" s="20">
        <v>1</v>
      </c>
      <c r="O172" s="20">
        <v>0</v>
      </c>
      <c r="P172" s="20">
        <v>13.922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399314</v>
      </c>
      <c r="B173" s="19" t="s">
        <v>270</v>
      </c>
      <c r="C173" s="19">
        <v>3943.711</v>
      </c>
      <c r="D173" s="19">
        <v>4444.096</v>
      </c>
      <c r="E173" s="19">
        <v>0</v>
      </c>
      <c r="F173" s="19">
        <v>0</v>
      </c>
      <c r="G173" s="19">
        <v>0</v>
      </c>
      <c r="H173" s="19">
        <v>1</v>
      </c>
      <c r="I173" s="16">
        <v>0.471</v>
      </c>
      <c r="J173" s="16">
        <v>11.678</v>
      </c>
      <c r="K173" s="20">
        <v>3</v>
      </c>
      <c r="L173" s="20">
        <v>0</v>
      </c>
      <c r="M173" s="20">
        <v>0</v>
      </c>
      <c r="N173" s="20">
        <v>0</v>
      </c>
      <c r="O173" s="20">
        <v>0</v>
      </c>
      <c r="P173" s="20">
        <v>21.905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399317</v>
      </c>
      <c r="B174" s="19" t="s">
        <v>271</v>
      </c>
      <c r="C174" s="19">
        <v>4880.523</v>
      </c>
      <c r="D174" s="19">
        <v>5722.009</v>
      </c>
      <c r="E174" s="19">
        <v>0</v>
      </c>
      <c r="F174" s="19">
        <v>0</v>
      </c>
      <c r="G174" s="19">
        <v>0</v>
      </c>
      <c r="H174" s="19">
        <v>1</v>
      </c>
      <c r="I174" s="16">
        <v>1.207</v>
      </c>
      <c r="J174" s="16">
        <v>15.736</v>
      </c>
      <c r="K174" s="20">
        <v>4</v>
      </c>
      <c r="L174" s="20">
        <v>2</v>
      </c>
      <c r="M174" s="20">
        <v>0</v>
      </c>
      <c r="N174" s="20">
        <v>0</v>
      </c>
      <c r="O174" s="20">
        <v>0</v>
      </c>
      <c r="P174" s="20">
        <v>0.011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399321</v>
      </c>
      <c r="B175" s="19" t="s">
        <v>272</v>
      </c>
      <c r="C175" s="19">
        <v>6866.847</v>
      </c>
      <c r="D175" s="19">
        <v>7650.898</v>
      </c>
      <c r="E175" s="19">
        <v>0</v>
      </c>
      <c r="F175" s="19">
        <v>0</v>
      </c>
      <c r="G175" s="19">
        <v>0</v>
      </c>
      <c r="H175" s="19">
        <v>1</v>
      </c>
      <c r="I175" s="16">
        <v>0.68</v>
      </c>
      <c r="J175" s="16">
        <v>10.858</v>
      </c>
      <c r="K175" s="20">
        <v>3</v>
      </c>
      <c r="L175" s="20">
        <v>2</v>
      </c>
      <c r="M175" s="20">
        <v>0</v>
      </c>
      <c r="N175" s="20">
        <v>1</v>
      </c>
      <c r="O175" s="20">
        <v>0</v>
      </c>
      <c r="P175" s="20">
        <v>-0.25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399326</v>
      </c>
      <c r="B176" s="19" t="s">
        <v>273</v>
      </c>
      <c r="C176" s="19">
        <v>3360.394</v>
      </c>
      <c r="D176" s="19">
        <v>4246.152</v>
      </c>
      <c r="E176" s="19">
        <v>0</v>
      </c>
      <c r="F176" s="19">
        <v>0</v>
      </c>
      <c r="G176" s="19">
        <v>0</v>
      </c>
      <c r="H176" s="19">
        <v>1</v>
      </c>
      <c r="I176" s="16">
        <v>0.68</v>
      </c>
      <c r="J176" s="16">
        <v>21.398</v>
      </c>
      <c r="K176" s="20">
        <v>4</v>
      </c>
      <c r="L176" s="20">
        <v>2</v>
      </c>
      <c r="M176" s="20">
        <v>0</v>
      </c>
      <c r="N176" s="20">
        <v>1</v>
      </c>
      <c r="O176" s="20">
        <v>0</v>
      </c>
      <c r="P176" s="20">
        <v>-10.794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399354</v>
      </c>
      <c r="B177" s="19" t="s">
        <v>274</v>
      </c>
      <c r="C177" s="19">
        <v>6575.558</v>
      </c>
      <c r="D177" s="19">
        <v>7376.138</v>
      </c>
      <c r="E177" s="19">
        <v>0</v>
      </c>
      <c r="F177" s="19">
        <v>0</v>
      </c>
      <c r="G177" s="19">
        <v>0</v>
      </c>
      <c r="H177" s="19">
        <v>1</v>
      </c>
      <c r="I177" s="16">
        <v>0.211</v>
      </c>
      <c r="J177" s="16">
        <v>11.042</v>
      </c>
      <c r="K177" s="20">
        <v>4</v>
      </c>
      <c r="L177" s="20">
        <v>2</v>
      </c>
      <c r="M177" s="20">
        <v>0</v>
      </c>
      <c r="N177" s="20">
        <v>0</v>
      </c>
      <c r="O177" s="20">
        <v>0</v>
      </c>
      <c r="P177" s="20">
        <v>-1.109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399355</v>
      </c>
      <c r="B178" s="19" t="s">
        <v>275</v>
      </c>
      <c r="C178" s="19">
        <v>2889.843</v>
      </c>
      <c r="D178" s="19">
        <v>3334.847</v>
      </c>
      <c r="E178" s="19">
        <v>0</v>
      </c>
      <c r="F178" s="19">
        <v>0</v>
      </c>
      <c r="G178" s="19">
        <v>0</v>
      </c>
      <c r="H178" s="19">
        <v>1</v>
      </c>
      <c r="I178" s="16">
        <v>2.693</v>
      </c>
      <c r="J178" s="16">
        <v>15.678</v>
      </c>
      <c r="K178" s="20">
        <v>4</v>
      </c>
      <c r="L178" s="20">
        <v>2</v>
      </c>
      <c r="M178" s="20">
        <v>-1</v>
      </c>
      <c r="N178" s="20">
        <v>1</v>
      </c>
      <c r="O178" s="20">
        <v>0</v>
      </c>
      <c r="P178" s="20">
        <v>-1.734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399357</v>
      </c>
      <c r="B179" s="19" t="s">
        <v>276</v>
      </c>
      <c r="C179" s="19">
        <v>2718.482</v>
      </c>
      <c r="D179" s="19">
        <v>3001.898</v>
      </c>
      <c r="E179" s="19">
        <v>0</v>
      </c>
      <c r="F179" s="19">
        <v>0</v>
      </c>
      <c r="G179" s="19">
        <v>0</v>
      </c>
      <c r="H179" s="19">
        <v>1</v>
      </c>
      <c r="I179" s="16">
        <v>1.795</v>
      </c>
      <c r="J179" s="16">
        <v>11.067</v>
      </c>
      <c r="K179" s="20">
        <v>4</v>
      </c>
      <c r="L179" s="20">
        <v>2</v>
      </c>
      <c r="M179" s="20">
        <v>-1</v>
      </c>
      <c r="N179" s="20">
        <v>1</v>
      </c>
      <c r="O179" s="20">
        <v>0</v>
      </c>
      <c r="P179" s="20">
        <v>-3.489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399366</v>
      </c>
      <c r="B180" s="19" t="s">
        <v>277</v>
      </c>
      <c r="C180" s="19">
        <v>1342.631</v>
      </c>
      <c r="D180" s="19">
        <v>1613.218</v>
      </c>
      <c r="E180" s="19">
        <v>0</v>
      </c>
      <c r="F180" s="19">
        <v>0</v>
      </c>
      <c r="G180" s="19">
        <v>0</v>
      </c>
      <c r="H180" s="19">
        <v>1</v>
      </c>
      <c r="I180" s="16">
        <v>4.638</v>
      </c>
      <c r="J180" s="16">
        <v>20.633</v>
      </c>
      <c r="K180" s="20">
        <v>4</v>
      </c>
      <c r="L180" s="20">
        <v>2</v>
      </c>
      <c r="M180" s="20">
        <v>-1</v>
      </c>
      <c r="N180" s="20">
        <v>1</v>
      </c>
      <c r="O180" s="20">
        <v>0</v>
      </c>
      <c r="P180" s="20">
        <v>-0.504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399371</v>
      </c>
      <c r="B181" s="19" t="s">
        <v>278</v>
      </c>
      <c r="C181" s="19">
        <v>5979</v>
      </c>
      <c r="D181" s="19">
        <v>6655.685</v>
      </c>
      <c r="E181" s="19">
        <v>0</v>
      </c>
      <c r="F181" s="19">
        <v>0</v>
      </c>
      <c r="G181" s="19">
        <v>0</v>
      </c>
      <c r="H181" s="19">
        <v>1</v>
      </c>
      <c r="I181" s="16">
        <v>2.27</v>
      </c>
      <c r="J181" s="16">
        <v>12.206</v>
      </c>
      <c r="K181" s="20">
        <v>4</v>
      </c>
      <c r="L181" s="20">
        <v>2</v>
      </c>
      <c r="M181" s="20">
        <v>0</v>
      </c>
      <c r="N181" s="20">
        <v>1</v>
      </c>
      <c r="O181" s="20">
        <v>0</v>
      </c>
      <c r="P181" s="20">
        <v>1.183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399373</v>
      </c>
      <c r="B182" s="19" t="s">
        <v>279</v>
      </c>
      <c r="C182" s="19">
        <v>7402.323</v>
      </c>
      <c r="D182" s="19">
        <v>8320.468</v>
      </c>
      <c r="E182" s="19">
        <v>0</v>
      </c>
      <c r="F182" s="19">
        <v>0</v>
      </c>
      <c r="G182" s="19">
        <v>0</v>
      </c>
      <c r="H182" s="19">
        <v>1</v>
      </c>
      <c r="I182" s="16">
        <v>2.414</v>
      </c>
      <c r="J182" s="16">
        <v>13.182</v>
      </c>
      <c r="K182" s="20">
        <v>4</v>
      </c>
      <c r="L182" s="20">
        <v>0</v>
      </c>
      <c r="M182" s="20">
        <v>-1</v>
      </c>
      <c r="N182" s="20">
        <v>1</v>
      </c>
      <c r="O182" s="20">
        <v>0</v>
      </c>
      <c r="P182" s="20">
        <v>-0.178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399377</v>
      </c>
      <c r="B183" s="19" t="s">
        <v>280</v>
      </c>
      <c r="C183" s="19">
        <v>5931.2</v>
      </c>
      <c r="D183" s="19">
        <v>6700.797</v>
      </c>
      <c r="E183" s="19">
        <v>0</v>
      </c>
      <c r="F183" s="19">
        <v>0</v>
      </c>
      <c r="G183" s="19">
        <v>0</v>
      </c>
      <c r="H183" s="19">
        <v>1</v>
      </c>
      <c r="I183" s="16">
        <v>0.455</v>
      </c>
      <c r="J183" s="16">
        <v>11.888</v>
      </c>
      <c r="K183" s="20">
        <v>4</v>
      </c>
      <c r="L183" s="20">
        <v>2</v>
      </c>
      <c r="M183" s="20">
        <v>0</v>
      </c>
      <c r="N183" s="20">
        <v>1</v>
      </c>
      <c r="O183" s="20">
        <v>0</v>
      </c>
      <c r="P183" s="20">
        <v>13.137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399379</v>
      </c>
      <c r="B184" s="19" t="s">
        <v>281</v>
      </c>
      <c r="C184" s="19">
        <v>7021.375</v>
      </c>
      <c r="D184" s="19">
        <v>7931.18</v>
      </c>
      <c r="E184" s="19">
        <v>0</v>
      </c>
      <c r="F184" s="19">
        <v>0</v>
      </c>
      <c r="G184" s="19">
        <v>0</v>
      </c>
      <c r="H184" s="19">
        <v>1</v>
      </c>
      <c r="I184" s="16">
        <v>0.731</v>
      </c>
      <c r="J184" s="16">
        <v>12.119</v>
      </c>
      <c r="K184" s="20">
        <v>4</v>
      </c>
      <c r="L184" s="20">
        <v>2</v>
      </c>
      <c r="M184" s="20">
        <v>-1</v>
      </c>
      <c r="N184" s="20">
        <v>1</v>
      </c>
      <c r="O184" s="20">
        <v>0</v>
      </c>
      <c r="P184" s="20">
        <v>-0.901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399387</v>
      </c>
      <c r="B185" s="19" t="s">
        <v>282</v>
      </c>
      <c r="C185" s="19">
        <v>4744.568</v>
      </c>
      <c r="D185" s="19">
        <v>5465.586</v>
      </c>
      <c r="E185" s="19">
        <v>0</v>
      </c>
      <c r="F185" s="19">
        <v>0</v>
      </c>
      <c r="G185" s="19">
        <v>0</v>
      </c>
      <c r="H185" s="19">
        <v>1</v>
      </c>
      <c r="I185" s="16">
        <v>5.065</v>
      </c>
      <c r="J185" s="16">
        <v>17.589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-2.829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399389</v>
      </c>
      <c r="B186" s="19" t="s">
        <v>283</v>
      </c>
      <c r="C186" s="19">
        <v>3710.031</v>
      </c>
      <c r="D186" s="19">
        <v>4801.069</v>
      </c>
      <c r="E186" s="19">
        <v>0</v>
      </c>
      <c r="F186" s="19">
        <v>0</v>
      </c>
      <c r="G186" s="19">
        <v>0</v>
      </c>
      <c r="H186" s="19">
        <v>1</v>
      </c>
      <c r="I186" s="16">
        <v>0.495</v>
      </c>
      <c r="J186" s="16">
        <v>23.107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17.429</v>
      </c>
      <c r="Q186" s="20">
        <v>0</v>
      </c>
      <c r="R186" s="20">
        <v>1</v>
      </c>
      <c r="S186" s="21"/>
      <c r="T186" s="21"/>
      <c r="U186" s="21"/>
      <c r="V186" s="21"/>
      <c r="W186" s="21"/>
    </row>
    <row r="187" ht="16.5" spans="1:23">
      <c r="A187" s="19">
        <v>399400</v>
      </c>
      <c r="B187" s="19" t="s">
        <v>284</v>
      </c>
      <c r="C187" s="19">
        <v>3162.335</v>
      </c>
      <c r="D187" s="19">
        <v>3574.228</v>
      </c>
      <c r="E187" s="19">
        <v>0</v>
      </c>
      <c r="F187" s="19">
        <v>0</v>
      </c>
      <c r="G187" s="19">
        <v>0</v>
      </c>
      <c r="H187" s="19">
        <v>1</v>
      </c>
      <c r="I187" s="16">
        <v>0.31</v>
      </c>
      <c r="J187" s="16">
        <v>11.798</v>
      </c>
      <c r="K187" s="20">
        <v>4</v>
      </c>
      <c r="L187" s="20">
        <v>2</v>
      </c>
      <c r="M187" s="20">
        <v>-1</v>
      </c>
      <c r="N187" s="20">
        <v>0</v>
      </c>
      <c r="O187" s="20">
        <v>0</v>
      </c>
      <c r="P187" s="20">
        <v>-6.331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399404</v>
      </c>
      <c r="B188" s="19" t="s">
        <v>285</v>
      </c>
      <c r="C188" s="19">
        <v>6073.034</v>
      </c>
      <c r="D188" s="19">
        <v>6681.427</v>
      </c>
      <c r="E188" s="19">
        <v>0</v>
      </c>
      <c r="F188" s="19">
        <v>0</v>
      </c>
      <c r="G188" s="19">
        <v>0</v>
      </c>
      <c r="H188" s="19">
        <v>1</v>
      </c>
      <c r="I188" s="16">
        <v>1.799</v>
      </c>
      <c r="J188" s="16">
        <v>10.741</v>
      </c>
      <c r="K188" s="20">
        <v>4</v>
      </c>
      <c r="L188" s="20">
        <v>1</v>
      </c>
      <c r="M188" s="20">
        <v>-1</v>
      </c>
      <c r="N188" s="20">
        <v>1</v>
      </c>
      <c r="O188" s="20">
        <v>0</v>
      </c>
      <c r="P188" s="20">
        <v>2.7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399406</v>
      </c>
      <c r="B189" s="19" t="s">
        <v>286</v>
      </c>
      <c r="C189" s="19">
        <v>11404.269</v>
      </c>
      <c r="D189" s="19">
        <v>12424.704</v>
      </c>
      <c r="E189" s="19">
        <v>0</v>
      </c>
      <c r="F189" s="19">
        <v>0</v>
      </c>
      <c r="G189" s="19">
        <v>0</v>
      </c>
      <c r="H189" s="19">
        <v>1</v>
      </c>
      <c r="I189" s="16">
        <v>0.908</v>
      </c>
      <c r="J189" s="16">
        <v>9.046</v>
      </c>
      <c r="K189" s="20">
        <v>4</v>
      </c>
      <c r="L189" s="20">
        <v>1</v>
      </c>
      <c r="M189" s="20">
        <v>0</v>
      </c>
      <c r="N189" s="20">
        <v>0</v>
      </c>
      <c r="O189" s="20">
        <v>0</v>
      </c>
      <c r="P189" s="20">
        <v>0.252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399408</v>
      </c>
      <c r="B190" s="19" t="s">
        <v>287</v>
      </c>
      <c r="C190" s="19">
        <v>12804.973</v>
      </c>
      <c r="D190" s="19">
        <v>14063.703</v>
      </c>
      <c r="E190" s="19">
        <v>0</v>
      </c>
      <c r="F190" s="19">
        <v>0</v>
      </c>
      <c r="G190" s="19">
        <v>0</v>
      </c>
      <c r="H190" s="19">
        <v>1</v>
      </c>
      <c r="I190" s="16">
        <v>0.729</v>
      </c>
      <c r="J190" s="16">
        <v>9.614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3.663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399410</v>
      </c>
      <c r="B191" s="19" t="s">
        <v>288</v>
      </c>
      <c r="C191" s="19">
        <v>1514.151</v>
      </c>
      <c r="D191" s="19">
        <v>1939.557</v>
      </c>
      <c r="E191" s="19">
        <v>0</v>
      </c>
      <c r="F191" s="19">
        <v>0</v>
      </c>
      <c r="G191" s="19">
        <v>0</v>
      </c>
      <c r="H191" s="19">
        <v>1</v>
      </c>
      <c r="I191" s="16">
        <v>3.886</v>
      </c>
      <c r="J191" s="16">
        <v>24.967</v>
      </c>
      <c r="K191" s="20">
        <v>4</v>
      </c>
      <c r="L191" s="20">
        <v>2</v>
      </c>
      <c r="M191" s="20">
        <v>0</v>
      </c>
      <c r="N191" s="20">
        <v>1</v>
      </c>
      <c r="O191" s="20">
        <v>0</v>
      </c>
      <c r="P191" s="20">
        <v>-0.195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399413</v>
      </c>
      <c r="B192" s="19" t="s">
        <v>289</v>
      </c>
      <c r="C192" s="19">
        <v>152.787</v>
      </c>
      <c r="D192" s="19">
        <v>163.584</v>
      </c>
      <c r="E192" s="19">
        <v>0</v>
      </c>
      <c r="F192" s="19">
        <v>0</v>
      </c>
      <c r="G192" s="19">
        <v>0</v>
      </c>
      <c r="H192" s="19">
        <v>1</v>
      </c>
      <c r="I192" s="16">
        <v>2.246</v>
      </c>
      <c r="J192" s="16">
        <v>8.698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1.721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399415</v>
      </c>
      <c r="B193" s="19" t="s">
        <v>290</v>
      </c>
      <c r="C193" s="19">
        <v>5079.62</v>
      </c>
      <c r="D193" s="19">
        <v>6109.604</v>
      </c>
      <c r="E193" s="19">
        <v>0</v>
      </c>
      <c r="F193" s="19">
        <v>0</v>
      </c>
      <c r="G193" s="19">
        <v>0</v>
      </c>
      <c r="H193" s="19">
        <v>1</v>
      </c>
      <c r="I193" s="16">
        <v>2.38</v>
      </c>
      <c r="J193" s="16">
        <v>18.837</v>
      </c>
      <c r="K193" s="20">
        <v>4</v>
      </c>
      <c r="L193" s="20">
        <v>1</v>
      </c>
      <c r="M193" s="20">
        <v>0</v>
      </c>
      <c r="N193" s="20">
        <v>0</v>
      </c>
      <c r="O193" s="20">
        <v>0</v>
      </c>
      <c r="P193" s="20">
        <v>5.189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399416</v>
      </c>
      <c r="B194" s="19" t="s">
        <v>291</v>
      </c>
      <c r="C194" s="19">
        <v>3123.301</v>
      </c>
      <c r="D194" s="19">
        <v>3873.612</v>
      </c>
      <c r="E194" s="19">
        <v>0</v>
      </c>
      <c r="F194" s="19">
        <v>0</v>
      </c>
      <c r="G194" s="19">
        <v>0</v>
      </c>
      <c r="H194" s="19">
        <v>1</v>
      </c>
      <c r="I194" s="16">
        <v>4.16</v>
      </c>
      <c r="J194" s="16">
        <v>22.724</v>
      </c>
      <c r="K194" s="20">
        <v>4</v>
      </c>
      <c r="L194" s="20">
        <v>0</v>
      </c>
      <c r="M194" s="20">
        <v>0</v>
      </c>
      <c r="N194" s="20">
        <v>0</v>
      </c>
      <c r="O194" s="20">
        <v>0</v>
      </c>
      <c r="P194" s="20">
        <v>-0.555</v>
      </c>
      <c r="Q194" s="20">
        <v>0</v>
      </c>
      <c r="R194" s="20">
        <v>-1</v>
      </c>
      <c r="S194" s="21"/>
      <c r="T194" s="21"/>
      <c r="U194" s="21"/>
      <c r="V194" s="21"/>
      <c r="W194" s="21"/>
    </row>
    <row r="195" ht="16.5" spans="1:23">
      <c r="A195" s="19">
        <v>399420</v>
      </c>
      <c r="B195" s="19" t="s">
        <v>292</v>
      </c>
      <c r="C195" s="19">
        <v>1224.612</v>
      </c>
      <c r="D195" s="19">
        <v>1451.981</v>
      </c>
      <c r="E195" s="19">
        <v>0</v>
      </c>
      <c r="F195" s="19">
        <v>0</v>
      </c>
      <c r="G195" s="19">
        <v>0</v>
      </c>
      <c r="H195" s="19">
        <v>1</v>
      </c>
      <c r="I195" s="16">
        <v>2.799</v>
      </c>
      <c r="J195" s="16">
        <v>18.02</v>
      </c>
      <c r="K195" s="20">
        <v>4</v>
      </c>
      <c r="L195" s="20">
        <v>2</v>
      </c>
      <c r="M195" s="20">
        <v>0</v>
      </c>
      <c r="N195" s="20">
        <v>1</v>
      </c>
      <c r="O195" s="20">
        <v>0</v>
      </c>
      <c r="P195" s="20">
        <v>-0.083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399427</v>
      </c>
      <c r="B196" s="19" t="s">
        <v>293</v>
      </c>
      <c r="C196" s="19">
        <v>2139.628</v>
      </c>
      <c r="D196" s="19">
        <v>2475.492</v>
      </c>
      <c r="E196" s="19">
        <v>0</v>
      </c>
      <c r="F196" s="19">
        <v>0</v>
      </c>
      <c r="G196" s="19">
        <v>0</v>
      </c>
      <c r="H196" s="19">
        <v>1</v>
      </c>
      <c r="I196" s="16">
        <v>1.685</v>
      </c>
      <c r="J196" s="16">
        <v>15.024</v>
      </c>
      <c r="K196" s="20">
        <v>4</v>
      </c>
      <c r="L196" s="20">
        <v>2</v>
      </c>
      <c r="M196" s="20">
        <v>0</v>
      </c>
      <c r="N196" s="20">
        <v>0</v>
      </c>
      <c r="O196" s="20">
        <v>0</v>
      </c>
      <c r="P196" s="20">
        <v>-0.145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399428</v>
      </c>
      <c r="B197" s="19" t="s">
        <v>294</v>
      </c>
      <c r="C197" s="19">
        <v>2672.85</v>
      </c>
      <c r="D197" s="19">
        <v>3381.92</v>
      </c>
      <c r="E197" s="19">
        <v>0</v>
      </c>
      <c r="F197" s="19">
        <v>0</v>
      </c>
      <c r="G197" s="19">
        <v>0</v>
      </c>
      <c r="H197" s="19">
        <v>1</v>
      </c>
      <c r="I197" s="16">
        <v>3.823</v>
      </c>
      <c r="J197" s="16">
        <v>23.988</v>
      </c>
      <c r="K197" s="20">
        <v>4</v>
      </c>
      <c r="L197" s="20">
        <v>2</v>
      </c>
      <c r="M197" s="20">
        <v>0</v>
      </c>
      <c r="N197" s="20">
        <v>0</v>
      </c>
      <c r="O197" s="20">
        <v>0</v>
      </c>
      <c r="P197" s="20">
        <v>0.123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399429</v>
      </c>
      <c r="B198" s="19" t="s">
        <v>295</v>
      </c>
      <c r="C198" s="19">
        <v>1133.307</v>
      </c>
      <c r="D198" s="19">
        <v>1312.998</v>
      </c>
      <c r="E198" s="19">
        <v>0</v>
      </c>
      <c r="F198" s="19">
        <v>0</v>
      </c>
      <c r="G198" s="19">
        <v>0</v>
      </c>
      <c r="H198" s="19">
        <v>1</v>
      </c>
      <c r="I198" s="16">
        <v>0.775</v>
      </c>
      <c r="J198" s="16">
        <v>14.354</v>
      </c>
      <c r="K198" s="20">
        <v>4</v>
      </c>
      <c r="L198" s="20">
        <v>1</v>
      </c>
      <c r="M198" s="20">
        <v>-1</v>
      </c>
      <c r="N198" s="20">
        <v>1</v>
      </c>
      <c r="O198" s="20">
        <v>0</v>
      </c>
      <c r="P198" s="20">
        <v>7.361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399431</v>
      </c>
      <c r="B199" s="19" t="s">
        <v>296</v>
      </c>
      <c r="C199" s="19">
        <v>7209.791</v>
      </c>
      <c r="D199" s="19">
        <v>8300.897</v>
      </c>
      <c r="E199" s="19">
        <v>0</v>
      </c>
      <c r="F199" s="19">
        <v>0</v>
      </c>
      <c r="G199" s="19">
        <v>0</v>
      </c>
      <c r="H199" s="19">
        <v>1</v>
      </c>
      <c r="I199" s="16">
        <v>4.832</v>
      </c>
      <c r="J199" s="16">
        <v>17.341</v>
      </c>
      <c r="K199" s="20">
        <v>4</v>
      </c>
      <c r="L199" s="20">
        <v>2</v>
      </c>
      <c r="M199" s="20">
        <v>0</v>
      </c>
      <c r="N199" s="20">
        <v>1</v>
      </c>
      <c r="O199" s="20">
        <v>0</v>
      </c>
      <c r="P199" s="20">
        <v>0.622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399481</v>
      </c>
      <c r="B200" s="19" t="s">
        <v>159</v>
      </c>
      <c r="C200" s="19">
        <v>127.817</v>
      </c>
      <c r="D200" s="19">
        <v>127.942</v>
      </c>
      <c r="E200" s="19">
        <v>0</v>
      </c>
      <c r="F200" s="19">
        <v>0</v>
      </c>
      <c r="G200" s="19">
        <v>0</v>
      </c>
      <c r="H200" s="19">
        <v>1</v>
      </c>
      <c r="I200" s="16">
        <v>0.078</v>
      </c>
      <c r="J200" s="16">
        <v>0.176</v>
      </c>
      <c r="K200" s="20">
        <v>3</v>
      </c>
      <c r="L200" s="20">
        <v>2</v>
      </c>
      <c r="M200" s="20">
        <v>0</v>
      </c>
      <c r="N200" s="20">
        <v>1</v>
      </c>
      <c r="O200" s="20">
        <v>0</v>
      </c>
      <c r="P200" s="20">
        <v>3.759</v>
      </c>
      <c r="Q200" s="20">
        <v>0</v>
      </c>
      <c r="R200" s="20">
        <v>1</v>
      </c>
      <c r="S200" s="21"/>
      <c r="T200" s="21"/>
      <c r="U200" s="21"/>
      <c r="V200" s="21"/>
      <c r="W200" s="21"/>
    </row>
    <row r="201" ht="16.5" spans="1:23">
      <c r="A201" s="19">
        <v>399550</v>
      </c>
      <c r="B201" s="19" t="s">
        <v>297</v>
      </c>
      <c r="C201" s="19">
        <v>6854.784</v>
      </c>
      <c r="D201" s="19">
        <v>7600.377</v>
      </c>
      <c r="E201" s="19">
        <v>0</v>
      </c>
      <c r="F201" s="19">
        <v>0</v>
      </c>
      <c r="G201" s="19">
        <v>0</v>
      </c>
      <c r="H201" s="19">
        <v>1</v>
      </c>
      <c r="I201" s="16">
        <v>0.202</v>
      </c>
      <c r="J201" s="16">
        <v>9.992</v>
      </c>
      <c r="K201" s="20">
        <v>4</v>
      </c>
      <c r="L201" s="20">
        <v>2</v>
      </c>
      <c r="M201" s="20">
        <v>0</v>
      </c>
      <c r="N201" s="20">
        <v>1</v>
      </c>
      <c r="O201" s="20">
        <v>0</v>
      </c>
      <c r="P201" s="20">
        <v>2.281</v>
      </c>
      <c r="Q201" s="20">
        <v>0</v>
      </c>
      <c r="R201" s="20">
        <v>1</v>
      </c>
      <c r="S201" s="21"/>
      <c r="T201" s="21"/>
      <c r="U201" s="21"/>
      <c r="V201" s="21"/>
      <c r="W201" s="21"/>
    </row>
    <row r="202" ht="16.5" spans="1:23">
      <c r="A202" s="19">
        <v>399554</v>
      </c>
      <c r="B202" s="19" t="s">
        <v>298</v>
      </c>
      <c r="C202" s="19">
        <v>6624.726</v>
      </c>
      <c r="D202" s="19">
        <v>7357.148</v>
      </c>
      <c r="E202" s="19">
        <v>0</v>
      </c>
      <c r="F202" s="19">
        <v>0</v>
      </c>
      <c r="G202" s="19">
        <v>0</v>
      </c>
      <c r="H202" s="19">
        <v>1</v>
      </c>
      <c r="I202" s="16">
        <v>0.277</v>
      </c>
      <c r="J202" s="16">
        <v>10.205</v>
      </c>
      <c r="K202" s="20">
        <v>3</v>
      </c>
      <c r="L202" s="20">
        <v>2</v>
      </c>
      <c r="M202" s="20">
        <v>0</v>
      </c>
      <c r="N202" s="20">
        <v>1</v>
      </c>
      <c r="O202" s="20">
        <v>0</v>
      </c>
      <c r="P202" s="20">
        <v>-1.293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399555</v>
      </c>
      <c r="B203" s="19" t="s">
        <v>299</v>
      </c>
      <c r="C203" s="19">
        <v>4732.476</v>
      </c>
      <c r="D203" s="19">
        <v>5283.472</v>
      </c>
      <c r="E203" s="19">
        <v>0</v>
      </c>
      <c r="F203" s="19">
        <v>0</v>
      </c>
      <c r="G203" s="19">
        <v>0</v>
      </c>
      <c r="H203" s="19">
        <v>1</v>
      </c>
      <c r="I203" s="16">
        <v>1.275</v>
      </c>
      <c r="J203" s="16">
        <v>11.571</v>
      </c>
      <c r="K203" s="20">
        <v>4</v>
      </c>
      <c r="L203" s="20">
        <v>0</v>
      </c>
      <c r="M203" s="20">
        <v>-1</v>
      </c>
      <c r="N203" s="20">
        <v>1</v>
      </c>
      <c r="O203" s="20">
        <v>0</v>
      </c>
      <c r="P203" s="20">
        <v>0.214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399619</v>
      </c>
      <c r="B204" s="19" t="s">
        <v>300</v>
      </c>
      <c r="C204" s="19">
        <v>5882.573</v>
      </c>
      <c r="D204" s="19">
        <v>6828.699</v>
      </c>
      <c r="E204" s="19">
        <v>0</v>
      </c>
      <c r="F204" s="19">
        <v>0</v>
      </c>
      <c r="G204" s="19">
        <v>0</v>
      </c>
      <c r="H204" s="19">
        <v>1</v>
      </c>
      <c r="I204" s="16">
        <v>4.773</v>
      </c>
      <c r="J204" s="16">
        <v>17.967</v>
      </c>
      <c r="K204" s="20">
        <v>4</v>
      </c>
      <c r="L204" s="20">
        <v>2</v>
      </c>
      <c r="M204" s="20">
        <v>0</v>
      </c>
      <c r="N204" s="20">
        <v>1</v>
      </c>
      <c r="O204" s="20">
        <v>0</v>
      </c>
      <c r="P204" s="20">
        <v>-7.051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399621</v>
      </c>
      <c r="B205" s="19" t="s">
        <v>301</v>
      </c>
      <c r="C205" s="19">
        <v>3611.346</v>
      </c>
      <c r="D205" s="19">
        <v>5328.547</v>
      </c>
      <c r="E205" s="19">
        <v>0</v>
      </c>
      <c r="F205" s="19">
        <v>0</v>
      </c>
      <c r="G205" s="19">
        <v>0</v>
      </c>
      <c r="H205" s="19">
        <v>1</v>
      </c>
      <c r="I205" s="16">
        <v>5.634</v>
      </c>
      <c r="J205" s="16">
        <v>36.045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-0.078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399622</v>
      </c>
      <c r="B206" s="19" t="s">
        <v>302</v>
      </c>
      <c r="C206" s="19">
        <v>1494.008</v>
      </c>
      <c r="D206" s="19">
        <v>1650.812</v>
      </c>
      <c r="E206" s="19">
        <v>0</v>
      </c>
      <c r="F206" s="19">
        <v>0</v>
      </c>
      <c r="G206" s="19">
        <v>0</v>
      </c>
      <c r="H206" s="19">
        <v>1</v>
      </c>
      <c r="I206" s="16">
        <v>1.772</v>
      </c>
      <c r="J206" s="16">
        <v>11.102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0.408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399634</v>
      </c>
      <c r="B207" s="19" t="s">
        <v>303</v>
      </c>
      <c r="C207" s="19">
        <v>2911.115</v>
      </c>
      <c r="D207" s="19">
        <v>3416.667</v>
      </c>
      <c r="E207" s="19">
        <v>0</v>
      </c>
      <c r="F207" s="19">
        <v>0</v>
      </c>
      <c r="G207" s="19">
        <v>0</v>
      </c>
      <c r="H207" s="19">
        <v>1</v>
      </c>
      <c r="I207" s="16">
        <v>0.219</v>
      </c>
      <c r="J207" s="16">
        <v>14.983</v>
      </c>
      <c r="K207" s="20">
        <v>4</v>
      </c>
      <c r="L207" s="20">
        <v>2</v>
      </c>
      <c r="M207" s="20">
        <v>0</v>
      </c>
      <c r="N207" s="20">
        <v>0</v>
      </c>
      <c r="O207" s="20">
        <v>0</v>
      </c>
      <c r="P207" s="20">
        <v>-1.044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399636</v>
      </c>
      <c r="B208" s="19" t="s">
        <v>304</v>
      </c>
      <c r="C208" s="19">
        <v>4074.25</v>
      </c>
      <c r="D208" s="19">
        <v>5048.469</v>
      </c>
      <c r="E208" s="19">
        <v>0</v>
      </c>
      <c r="F208" s="19">
        <v>0</v>
      </c>
      <c r="G208" s="19">
        <v>0</v>
      </c>
      <c r="H208" s="19">
        <v>1</v>
      </c>
      <c r="I208" s="16">
        <v>0.85</v>
      </c>
      <c r="J208" s="16">
        <v>19.983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2.984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399639</v>
      </c>
      <c r="B209" s="19" t="s">
        <v>305</v>
      </c>
      <c r="C209" s="19">
        <v>1458.816</v>
      </c>
      <c r="D209" s="19">
        <v>1623.785</v>
      </c>
      <c r="E209" s="19">
        <v>0</v>
      </c>
      <c r="F209" s="19">
        <v>0</v>
      </c>
      <c r="G209" s="19">
        <v>0</v>
      </c>
      <c r="H209" s="19">
        <v>1</v>
      </c>
      <c r="I209" s="16">
        <v>0.779</v>
      </c>
      <c r="J209" s="16">
        <v>10.86</v>
      </c>
      <c r="K209" s="20">
        <v>4</v>
      </c>
      <c r="L209" s="20">
        <v>2</v>
      </c>
      <c r="M209" s="20">
        <v>0</v>
      </c>
      <c r="N209" s="20">
        <v>1</v>
      </c>
      <c r="O209" s="20">
        <v>0</v>
      </c>
      <c r="P209" s="20">
        <v>-0.217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399649</v>
      </c>
      <c r="B210" s="19" t="s">
        <v>306</v>
      </c>
      <c r="C210" s="19">
        <v>2446.063</v>
      </c>
      <c r="D210" s="19">
        <v>2797.016</v>
      </c>
      <c r="E210" s="19">
        <v>0</v>
      </c>
      <c r="F210" s="19">
        <v>0</v>
      </c>
      <c r="G210" s="19">
        <v>0</v>
      </c>
      <c r="H210" s="19">
        <v>1</v>
      </c>
      <c r="I210" s="16">
        <v>1.148</v>
      </c>
      <c r="J210" s="16">
        <v>13.551</v>
      </c>
      <c r="K210" s="20">
        <v>4</v>
      </c>
      <c r="L210" s="20">
        <v>2</v>
      </c>
      <c r="M210" s="20">
        <v>-1</v>
      </c>
      <c r="N210" s="20">
        <v>1</v>
      </c>
      <c r="O210" s="20">
        <v>0</v>
      </c>
      <c r="P210" s="20">
        <v>0.746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399663</v>
      </c>
      <c r="B211" s="19" t="s">
        <v>307</v>
      </c>
      <c r="C211" s="19">
        <v>1622.491</v>
      </c>
      <c r="D211" s="19">
        <v>1791.603</v>
      </c>
      <c r="E211" s="19">
        <v>0</v>
      </c>
      <c r="F211" s="19">
        <v>0</v>
      </c>
      <c r="G211" s="19">
        <v>0</v>
      </c>
      <c r="H211" s="19">
        <v>1</v>
      </c>
      <c r="I211" s="16">
        <v>0.348</v>
      </c>
      <c r="J211" s="16">
        <v>9.755</v>
      </c>
      <c r="K211" s="20">
        <v>4</v>
      </c>
      <c r="L211" s="20">
        <v>2</v>
      </c>
      <c r="M211" s="20">
        <v>0</v>
      </c>
      <c r="N211" s="20">
        <v>0</v>
      </c>
      <c r="O211" s="20">
        <v>0</v>
      </c>
      <c r="P211" s="20">
        <v>-1.354</v>
      </c>
      <c r="Q211" s="20">
        <v>0</v>
      </c>
      <c r="R211" s="20">
        <v>1</v>
      </c>
      <c r="S211" s="21"/>
      <c r="T211" s="21"/>
      <c r="U211" s="21"/>
      <c r="V211" s="21"/>
      <c r="W211" s="21"/>
    </row>
    <row r="212" ht="16.5" spans="1:23">
      <c r="A212" s="19">
        <v>399667</v>
      </c>
      <c r="B212" s="19" t="s">
        <v>308</v>
      </c>
      <c r="C212" s="19">
        <v>2642.952</v>
      </c>
      <c r="D212" s="19">
        <v>3425.368</v>
      </c>
      <c r="E212" s="19">
        <v>0</v>
      </c>
      <c r="F212" s="19">
        <v>0</v>
      </c>
      <c r="G212" s="19">
        <v>0</v>
      </c>
      <c r="H212" s="19">
        <v>1</v>
      </c>
      <c r="I212" s="16">
        <v>1.234</v>
      </c>
      <c r="J212" s="16">
        <v>23.794</v>
      </c>
      <c r="K212" s="20">
        <v>4</v>
      </c>
      <c r="L212" s="20">
        <v>2</v>
      </c>
      <c r="M212" s="20">
        <v>0</v>
      </c>
      <c r="N212" s="20">
        <v>0</v>
      </c>
      <c r="O212" s="20">
        <v>0</v>
      </c>
      <c r="P212" s="20">
        <v>-3.103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399671</v>
      </c>
      <c r="B213" s="19" t="s">
        <v>309</v>
      </c>
      <c r="C213" s="19">
        <v>6331.679</v>
      </c>
      <c r="D213" s="19">
        <v>7180.755</v>
      </c>
      <c r="E213" s="19">
        <v>0</v>
      </c>
      <c r="F213" s="19">
        <v>0</v>
      </c>
      <c r="G213" s="19">
        <v>0</v>
      </c>
      <c r="H213" s="19">
        <v>1</v>
      </c>
      <c r="I213" s="16">
        <v>1.074</v>
      </c>
      <c r="J213" s="16">
        <v>12.771</v>
      </c>
      <c r="K213" s="20">
        <v>4</v>
      </c>
      <c r="L213" s="20">
        <v>2</v>
      </c>
      <c r="M213" s="20">
        <v>0</v>
      </c>
      <c r="N213" s="20">
        <v>1</v>
      </c>
      <c r="O213" s="20">
        <v>0</v>
      </c>
      <c r="P213" s="20">
        <v>-0.857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399676</v>
      </c>
      <c r="B214" s="19" t="s">
        <v>310</v>
      </c>
      <c r="C214" s="19">
        <v>2682.132</v>
      </c>
      <c r="D214" s="19">
        <v>3381.99</v>
      </c>
      <c r="E214" s="19">
        <v>0</v>
      </c>
      <c r="F214" s="19">
        <v>0</v>
      </c>
      <c r="G214" s="19">
        <v>0</v>
      </c>
      <c r="H214" s="19">
        <v>1</v>
      </c>
      <c r="I214" s="16">
        <v>5.031</v>
      </c>
      <c r="J214" s="16">
        <v>24.684</v>
      </c>
      <c r="K214" s="20">
        <v>3</v>
      </c>
      <c r="L214" s="20">
        <v>0</v>
      </c>
      <c r="M214" s="20">
        <v>0</v>
      </c>
      <c r="N214" s="20">
        <v>0</v>
      </c>
      <c r="O214" s="20">
        <v>0</v>
      </c>
      <c r="P214" s="20">
        <v>-0.227</v>
      </c>
      <c r="Q214" s="20">
        <v>-1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399686</v>
      </c>
      <c r="B215" s="19" t="s">
        <v>311</v>
      </c>
      <c r="C215" s="19">
        <v>1755.008</v>
      </c>
      <c r="D215" s="19">
        <v>2098.389</v>
      </c>
      <c r="E215" s="19">
        <v>0</v>
      </c>
      <c r="F215" s="19">
        <v>0</v>
      </c>
      <c r="G215" s="19">
        <v>0</v>
      </c>
      <c r="H215" s="19">
        <v>1</v>
      </c>
      <c r="I215" s="16">
        <v>3.566</v>
      </c>
      <c r="J215" s="16">
        <v>19.347</v>
      </c>
      <c r="K215" s="20">
        <v>3</v>
      </c>
      <c r="L215" s="20">
        <v>2</v>
      </c>
      <c r="M215" s="20">
        <v>0</v>
      </c>
      <c r="N215" s="20">
        <v>0</v>
      </c>
      <c r="O215" s="20">
        <v>0</v>
      </c>
      <c r="P215" s="20">
        <v>18.23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399688</v>
      </c>
      <c r="B216" s="19" t="s">
        <v>312</v>
      </c>
      <c r="C216" s="19">
        <v>1719.844</v>
      </c>
      <c r="D216" s="19">
        <v>2573.83</v>
      </c>
      <c r="E216" s="19">
        <v>0</v>
      </c>
      <c r="F216" s="19">
        <v>0</v>
      </c>
      <c r="G216" s="19">
        <v>0</v>
      </c>
      <c r="H216" s="19">
        <v>1</v>
      </c>
      <c r="I216" s="16">
        <v>6.307</v>
      </c>
      <c r="J216" s="16">
        <v>37.394</v>
      </c>
      <c r="K216" s="20">
        <v>4</v>
      </c>
      <c r="L216" s="20">
        <v>2</v>
      </c>
      <c r="M216" s="20">
        <v>0</v>
      </c>
      <c r="N216" s="20">
        <v>1</v>
      </c>
      <c r="O216" s="20">
        <v>0</v>
      </c>
      <c r="P216" s="20">
        <v>15.516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399689</v>
      </c>
      <c r="B217" s="19" t="s">
        <v>313</v>
      </c>
      <c r="C217" s="19">
        <v>752.388</v>
      </c>
      <c r="D217" s="19">
        <v>832.795</v>
      </c>
      <c r="E217" s="19">
        <v>0</v>
      </c>
      <c r="F217" s="19">
        <v>0</v>
      </c>
      <c r="G217" s="19">
        <v>0</v>
      </c>
      <c r="H217" s="19">
        <v>1</v>
      </c>
      <c r="I217" s="16">
        <v>1.393</v>
      </c>
      <c r="J217" s="16">
        <v>10.913</v>
      </c>
      <c r="K217" s="20">
        <v>4</v>
      </c>
      <c r="L217" s="20">
        <v>2</v>
      </c>
      <c r="M217" s="20">
        <v>0</v>
      </c>
      <c r="N217" s="20">
        <v>1</v>
      </c>
      <c r="O217" s="20">
        <v>0</v>
      </c>
      <c r="P217" s="20">
        <v>-6.581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399698</v>
      </c>
      <c r="B218" s="19" t="s">
        <v>314</v>
      </c>
      <c r="C218" s="19">
        <v>34307.566</v>
      </c>
      <c r="D218" s="19">
        <v>44766.031</v>
      </c>
      <c r="E218" s="19">
        <v>0</v>
      </c>
      <c r="F218" s="19">
        <v>0</v>
      </c>
      <c r="G218" s="19">
        <v>0</v>
      </c>
      <c r="H218" s="19">
        <v>1</v>
      </c>
      <c r="I218" s="16">
        <v>4.457</v>
      </c>
      <c r="J218" s="16">
        <v>26.778</v>
      </c>
      <c r="K218" s="20">
        <v>4</v>
      </c>
      <c r="L218" s="20">
        <v>2</v>
      </c>
      <c r="M218" s="20">
        <v>0</v>
      </c>
      <c r="N218" s="20">
        <v>0</v>
      </c>
      <c r="O218" s="20">
        <v>0</v>
      </c>
      <c r="P218" s="20">
        <v>1.156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399804</v>
      </c>
      <c r="B219" s="19" t="s">
        <v>315</v>
      </c>
      <c r="C219" s="19">
        <v>1328.309</v>
      </c>
      <c r="D219" s="19">
        <v>1734.021</v>
      </c>
      <c r="E219" s="19">
        <v>0</v>
      </c>
      <c r="F219" s="19">
        <v>0</v>
      </c>
      <c r="G219" s="19">
        <v>0</v>
      </c>
      <c r="H219" s="19">
        <v>1</v>
      </c>
      <c r="I219" s="16">
        <v>2.45</v>
      </c>
      <c r="J219" s="16">
        <v>25.274</v>
      </c>
      <c r="K219" s="20">
        <v>4</v>
      </c>
      <c r="L219" s="20">
        <v>1</v>
      </c>
      <c r="M219" s="20">
        <v>0</v>
      </c>
      <c r="N219" s="20">
        <v>1</v>
      </c>
      <c r="O219" s="20">
        <v>0</v>
      </c>
      <c r="P219" s="20">
        <v>-5.188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399805</v>
      </c>
      <c r="B220" s="19" t="s">
        <v>316</v>
      </c>
      <c r="C220" s="19">
        <v>2823.993</v>
      </c>
      <c r="D220" s="19">
        <v>3725.311</v>
      </c>
      <c r="E220" s="19">
        <v>0</v>
      </c>
      <c r="F220" s="19">
        <v>0</v>
      </c>
      <c r="G220" s="19">
        <v>0</v>
      </c>
      <c r="H220" s="19">
        <v>1</v>
      </c>
      <c r="I220" s="16">
        <v>6.912</v>
      </c>
      <c r="J220" s="16">
        <v>29.434</v>
      </c>
      <c r="K220" s="20">
        <v>2</v>
      </c>
      <c r="L220" s="20">
        <v>1</v>
      </c>
      <c r="M220" s="20">
        <v>0</v>
      </c>
      <c r="N220" s="20">
        <v>-1</v>
      </c>
      <c r="O220" s="20">
        <v>0</v>
      </c>
      <c r="P220" s="20">
        <v>0.875</v>
      </c>
      <c r="Q220" s="20">
        <v>-1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399806</v>
      </c>
      <c r="B221" s="19" t="s">
        <v>317</v>
      </c>
      <c r="C221" s="19">
        <v>1080.354</v>
      </c>
      <c r="D221" s="19">
        <v>1252.714</v>
      </c>
      <c r="E221" s="19">
        <v>0</v>
      </c>
      <c r="F221" s="19">
        <v>0</v>
      </c>
      <c r="G221" s="19">
        <v>0</v>
      </c>
      <c r="H221" s="19">
        <v>1</v>
      </c>
      <c r="I221" s="16">
        <v>2.438</v>
      </c>
      <c r="J221" s="16">
        <v>15.862</v>
      </c>
      <c r="K221" s="20">
        <v>4</v>
      </c>
      <c r="L221" s="20">
        <v>1</v>
      </c>
      <c r="M221" s="20">
        <v>0</v>
      </c>
      <c r="N221" s="20">
        <v>0</v>
      </c>
      <c r="O221" s="20">
        <v>0</v>
      </c>
      <c r="P221" s="20">
        <v>-0.266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399809</v>
      </c>
      <c r="B222" s="19" t="s">
        <v>318</v>
      </c>
      <c r="C222" s="19">
        <v>1962.345</v>
      </c>
      <c r="D222" s="19">
        <v>2311.146</v>
      </c>
      <c r="E222" s="19">
        <v>0</v>
      </c>
      <c r="F222" s="19">
        <v>0</v>
      </c>
      <c r="G222" s="19">
        <v>0</v>
      </c>
      <c r="H222" s="19">
        <v>1</v>
      </c>
      <c r="I222" s="16">
        <v>4.587</v>
      </c>
      <c r="J222" s="16">
        <v>18.987</v>
      </c>
      <c r="K222" s="20">
        <v>4</v>
      </c>
      <c r="L222" s="20">
        <v>2</v>
      </c>
      <c r="M222" s="20">
        <v>0</v>
      </c>
      <c r="N222" s="20">
        <v>1</v>
      </c>
      <c r="O222" s="20">
        <v>0</v>
      </c>
      <c r="P222" s="20">
        <v>-5.406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399901</v>
      </c>
      <c r="B223" s="19" t="s">
        <v>231</v>
      </c>
      <c r="C223" s="19">
        <v>5318.875</v>
      </c>
      <c r="D223" s="19">
        <v>5891.815</v>
      </c>
      <c r="E223" s="19">
        <v>0</v>
      </c>
      <c r="F223" s="19">
        <v>0</v>
      </c>
      <c r="G223" s="19">
        <v>0</v>
      </c>
      <c r="H223" s="19">
        <v>1</v>
      </c>
      <c r="I223" s="16">
        <v>1.451</v>
      </c>
      <c r="J223" s="16">
        <v>11.034</v>
      </c>
      <c r="K223" s="20">
        <v>4</v>
      </c>
      <c r="L223" s="20">
        <v>2</v>
      </c>
      <c r="M223" s="20">
        <v>-1</v>
      </c>
      <c r="N223" s="20">
        <v>1</v>
      </c>
      <c r="O223" s="20">
        <v>0</v>
      </c>
      <c r="P223" s="20">
        <v>-5.688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399914</v>
      </c>
      <c r="B224" s="19" t="s">
        <v>319</v>
      </c>
      <c r="C224" s="19">
        <v>5684.284</v>
      </c>
      <c r="D224" s="19">
        <v>6543.588</v>
      </c>
      <c r="E224" s="19">
        <v>0</v>
      </c>
      <c r="F224" s="19">
        <v>0</v>
      </c>
      <c r="G224" s="19">
        <v>0</v>
      </c>
      <c r="H224" s="19">
        <v>1</v>
      </c>
      <c r="I224" s="16">
        <v>4.571</v>
      </c>
      <c r="J224" s="16">
        <v>17.103</v>
      </c>
      <c r="K224" s="20">
        <v>4</v>
      </c>
      <c r="L224" s="20">
        <v>0</v>
      </c>
      <c r="M224" s="20">
        <v>-1</v>
      </c>
      <c r="N224" s="20">
        <v>1</v>
      </c>
      <c r="O224" s="20">
        <v>0</v>
      </c>
      <c r="P224" s="20">
        <v>0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399934</v>
      </c>
      <c r="B225" s="19" t="s">
        <v>240</v>
      </c>
      <c r="C225" s="19">
        <v>5306.681</v>
      </c>
      <c r="D225" s="19">
        <v>6089.779</v>
      </c>
      <c r="E225" s="19">
        <v>0</v>
      </c>
      <c r="F225" s="19">
        <v>0</v>
      </c>
      <c r="G225" s="19">
        <v>0</v>
      </c>
      <c r="H225" s="19">
        <v>1</v>
      </c>
      <c r="I225" s="16">
        <v>4.753</v>
      </c>
      <c r="J225" s="16">
        <v>17.001</v>
      </c>
      <c r="K225" s="20">
        <v>4</v>
      </c>
      <c r="L225" s="20">
        <v>2</v>
      </c>
      <c r="M225" s="20">
        <v>0</v>
      </c>
      <c r="N225" s="20">
        <v>1</v>
      </c>
      <c r="O225" s="20">
        <v>0</v>
      </c>
      <c r="P225" s="20">
        <v>-4.806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399966</v>
      </c>
      <c r="B226" s="19" t="s">
        <v>320</v>
      </c>
      <c r="C226" s="19">
        <v>5156.525</v>
      </c>
      <c r="D226" s="19">
        <v>6109.116</v>
      </c>
      <c r="E226" s="19">
        <v>0</v>
      </c>
      <c r="F226" s="19">
        <v>0</v>
      </c>
      <c r="G226" s="19">
        <v>0</v>
      </c>
      <c r="H226" s="19">
        <v>1</v>
      </c>
      <c r="I226" s="16">
        <v>2.806</v>
      </c>
      <c r="J226" s="16">
        <v>17.962</v>
      </c>
      <c r="K226" s="20">
        <v>4</v>
      </c>
      <c r="L226" s="20">
        <v>2</v>
      </c>
      <c r="M226" s="20">
        <v>0</v>
      </c>
      <c r="N226" s="20">
        <v>1</v>
      </c>
      <c r="O226" s="20">
        <v>0</v>
      </c>
      <c r="P226" s="20">
        <v>-0.033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399986</v>
      </c>
      <c r="B227" s="19" t="s">
        <v>321</v>
      </c>
      <c r="C227" s="19">
        <v>6852.327</v>
      </c>
      <c r="D227" s="19">
        <v>7895.635</v>
      </c>
      <c r="E227" s="19">
        <v>0</v>
      </c>
      <c r="F227" s="19">
        <v>0</v>
      </c>
      <c r="G227" s="19">
        <v>0</v>
      </c>
      <c r="H227" s="19">
        <v>1</v>
      </c>
      <c r="I227" s="16">
        <v>4.841</v>
      </c>
      <c r="J227" s="16">
        <v>17.415</v>
      </c>
      <c r="K227" s="20">
        <v>4</v>
      </c>
      <c r="L227" s="20">
        <v>2</v>
      </c>
      <c r="M227" s="20">
        <v>0</v>
      </c>
      <c r="N227" s="20">
        <v>0</v>
      </c>
      <c r="O227" s="20">
        <v>0</v>
      </c>
      <c r="P227" s="20">
        <v>-0.482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399991</v>
      </c>
      <c r="B228" s="19" t="s">
        <v>322</v>
      </c>
      <c r="C228" s="19">
        <v>1800.626</v>
      </c>
      <c r="D228" s="19">
        <v>2067.778</v>
      </c>
      <c r="E228" s="19">
        <v>0</v>
      </c>
      <c r="F228" s="19">
        <v>0</v>
      </c>
      <c r="G228" s="19">
        <v>0</v>
      </c>
      <c r="H228" s="19">
        <v>1</v>
      </c>
      <c r="I228" s="16">
        <v>0.9</v>
      </c>
      <c r="J228" s="16">
        <v>13.704</v>
      </c>
      <c r="K228" s="20">
        <v>4</v>
      </c>
      <c r="L228" s="20">
        <v>2</v>
      </c>
      <c r="M228" s="20">
        <v>0</v>
      </c>
      <c r="N228" s="20">
        <v>1</v>
      </c>
      <c r="O228" s="20">
        <v>0</v>
      </c>
      <c r="P228" s="20">
        <v>-0.165</v>
      </c>
      <c r="Q228" s="20">
        <v>0</v>
      </c>
      <c r="R228" s="20">
        <v>1</v>
      </c>
      <c r="S228" s="21"/>
      <c r="T228" s="21"/>
      <c r="U228" s="21"/>
      <c r="V228" s="21"/>
      <c r="W228" s="21"/>
    </row>
    <row r="229" ht="16.5" spans="1:23">
      <c r="A229" s="19">
        <v>399993</v>
      </c>
      <c r="B229" s="19" t="s">
        <v>323</v>
      </c>
      <c r="C229" s="19">
        <v>2142.208</v>
      </c>
      <c r="D229" s="19">
        <v>2599.716</v>
      </c>
      <c r="E229" s="19">
        <v>0</v>
      </c>
      <c r="F229" s="19">
        <v>0</v>
      </c>
      <c r="G229" s="19">
        <v>0</v>
      </c>
      <c r="H229" s="19">
        <v>1</v>
      </c>
      <c r="I229" s="16">
        <v>3.12</v>
      </c>
      <c r="J229" s="16">
        <v>20.169</v>
      </c>
      <c r="K229" s="20">
        <v>4</v>
      </c>
      <c r="L229" s="20">
        <v>2</v>
      </c>
      <c r="M229" s="20">
        <v>0</v>
      </c>
      <c r="N229" s="20">
        <v>0</v>
      </c>
      <c r="O229" s="20">
        <v>0</v>
      </c>
      <c r="P229" s="20">
        <v>-1.015</v>
      </c>
      <c r="Q229" s="20">
        <v>0</v>
      </c>
      <c r="R229" s="20">
        <v>1</v>
      </c>
      <c r="S229" s="21"/>
      <c r="T229" s="21"/>
      <c r="U229" s="21"/>
      <c r="V229" s="21"/>
      <c r="W229" s="21"/>
    </row>
    <row r="230" ht="16.5" spans="1:23">
      <c r="A230" s="19">
        <v>980035</v>
      </c>
      <c r="B230" s="19" t="s">
        <v>324</v>
      </c>
      <c r="C230" s="19">
        <v>1484.079</v>
      </c>
      <c r="D230" s="19">
        <v>1711.787</v>
      </c>
      <c r="E230" s="19">
        <v>0</v>
      </c>
      <c r="F230" s="19">
        <v>0</v>
      </c>
      <c r="G230" s="19">
        <v>0</v>
      </c>
      <c r="H230" s="19">
        <v>1</v>
      </c>
      <c r="I230" s="16">
        <v>1.4</v>
      </c>
      <c r="J230" s="16">
        <v>14.517</v>
      </c>
      <c r="K230" s="20">
        <v>4</v>
      </c>
      <c r="L230" s="20">
        <v>2</v>
      </c>
      <c r="M230" s="20">
        <v>0</v>
      </c>
      <c r="N230" s="20">
        <v>1</v>
      </c>
      <c r="O230" s="20">
        <v>0</v>
      </c>
      <c r="P230" s="20">
        <v>-0.554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980068</v>
      </c>
      <c r="B231" s="19" t="s">
        <v>325</v>
      </c>
      <c r="C231" s="19">
        <v>2550.264</v>
      </c>
      <c r="D231" s="19">
        <v>3141.809</v>
      </c>
      <c r="E231" s="19">
        <v>0</v>
      </c>
      <c r="F231" s="19">
        <v>0</v>
      </c>
      <c r="G231" s="19">
        <v>0</v>
      </c>
      <c r="H231" s="19">
        <v>1</v>
      </c>
      <c r="I231" s="16">
        <v>1.012</v>
      </c>
      <c r="J231" s="16">
        <v>19.649</v>
      </c>
      <c r="K231" s="20">
        <v>3</v>
      </c>
      <c r="L231" s="20">
        <v>2</v>
      </c>
      <c r="M231" s="20">
        <v>0</v>
      </c>
      <c r="N231" s="20">
        <v>0</v>
      </c>
      <c r="O231" s="20">
        <v>0</v>
      </c>
      <c r="P231" s="20">
        <v>-0.186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988106</v>
      </c>
      <c r="B232" s="19" t="s">
        <v>326</v>
      </c>
      <c r="C232" s="19">
        <v>1813.341</v>
      </c>
      <c r="D232" s="19">
        <v>2308.641</v>
      </c>
      <c r="E232" s="19">
        <v>0</v>
      </c>
      <c r="F232" s="19">
        <v>0</v>
      </c>
      <c r="G232" s="19">
        <v>0</v>
      </c>
      <c r="H232" s="19">
        <v>1</v>
      </c>
      <c r="I232" s="16">
        <v>1.466</v>
      </c>
      <c r="J232" s="16">
        <v>22.606</v>
      </c>
      <c r="K232" s="20">
        <v>3</v>
      </c>
      <c r="L232" s="20">
        <v>2</v>
      </c>
      <c r="M232" s="20">
        <v>0</v>
      </c>
      <c r="N232" s="20">
        <v>0</v>
      </c>
      <c r="O232" s="20">
        <v>0</v>
      </c>
      <c r="P232" s="20">
        <v>11.027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22">
        <v>399997</v>
      </c>
      <c r="B233" s="22" t="s">
        <v>327</v>
      </c>
      <c r="C233" s="22">
        <v>9301.754</v>
      </c>
      <c r="D233" s="22">
        <v>11077.938</v>
      </c>
      <c r="E233" s="22">
        <v>0</v>
      </c>
      <c r="F233" s="22">
        <v>0</v>
      </c>
      <c r="G233" s="22">
        <v>1</v>
      </c>
      <c r="H233" s="16">
        <v>0</v>
      </c>
      <c r="I233" s="16">
        <v>0</v>
      </c>
      <c r="J233" s="16">
        <v>0</v>
      </c>
      <c r="K233" s="20">
        <v>4</v>
      </c>
      <c r="L233" s="20">
        <v>2</v>
      </c>
      <c r="M233" s="20">
        <v>0</v>
      </c>
      <c r="N233" s="20">
        <v>1</v>
      </c>
      <c r="O233" s="20">
        <v>0</v>
      </c>
      <c r="P233" s="20">
        <v>11.127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  <c r="S234" s="21"/>
      <c r="T234" s="21"/>
      <c r="U234" s="21"/>
      <c r="V234" s="21"/>
      <c r="W234" s="21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  <c r="S235" s="21"/>
      <c r="T235" s="21"/>
      <c r="U235" s="21"/>
      <c r="V235" s="21"/>
      <c r="W235" s="21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  <c r="S236" s="21"/>
      <c r="T236" s="21"/>
      <c r="U236" s="21"/>
      <c r="V236" s="21"/>
      <c r="W236" s="21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  <c r="S237" s="21"/>
      <c r="T237" s="21"/>
      <c r="U237" s="21"/>
      <c r="V237" s="21"/>
      <c r="W237" s="21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  <c r="S238" s="21"/>
      <c r="T238" s="21"/>
      <c r="U238" s="21"/>
      <c r="V238" s="21"/>
      <c r="W238" s="21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  <c r="S239" s="21"/>
      <c r="T239" s="21"/>
      <c r="U239" s="21"/>
      <c r="V239" s="21"/>
      <c r="W239" s="21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  <c r="S240" s="21"/>
      <c r="T240" s="21"/>
      <c r="U240" s="21"/>
      <c r="V240" s="21"/>
      <c r="W240" s="21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  <c r="S241" s="21"/>
      <c r="T241" s="21"/>
      <c r="U241" s="21"/>
      <c r="V241" s="21"/>
      <c r="W241" s="21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  <c r="S242" s="21"/>
      <c r="T242" s="21"/>
      <c r="U242" s="21"/>
      <c r="V242" s="21"/>
      <c r="W242" s="21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  <c r="S243" s="21"/>
      <c r="T243" s="21"/>
      <c r="U243" s="21"/>
      <c r="V243" s="21"/>
      <c r="W243" s="21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  <c r="S244" s="21"/>
      <c r="T244" s="21"/>
      <c r="U244" s="21"/>
      <c r="V244" s="21"/>
      <c r="W244" s="21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  <c r="S245" s="21"/>
      <c r="T245" s="21"/>
      <c r="U245" s="21"/>
      <c r="V245" s="21"/>
      <c r="W245" s="21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  <c r="S246" s="21"/>
      <c r="T246" s="21"/>
      <c r="U246" s="21"/>
      <c r="V246" s="21"/>
      <c r="W246" s="21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  <c r="S247" s="21"/>
      <c r="T247" s="21"/>
      <c r="U247" s="21"/>
      <c r="V247" s="21"/>
      <c r="W247" s="21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  <c r="S248" s="21"/>
      <c r="T248" s="21"/>
      <c r="U248" s="21"/>
      <c r="V248" s="21"/>
      <c r="W248" s="21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  <c r="S249" s="21"/>
      <c r="T249" s="21"/>
      <c r="U249" s="21"/>
      <c r="V249" s="21"/>
      <c r="W249" s="21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  <c r="S250" s="21"/>
      <c r="T250" s="21"/>
      <c r="U250" s="21"/>
      <c r="V250" s="21"/>
      <c r="W250" s="21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  <c r="S251" s="21"/>
      <c r="T251" s="21"/>
      <c r="U251" s="21"/>
      <c r="V251" s="21"/>
      <c r="W251" s="21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  <c r="S252" s="21"/>
      <c r="T252" s="21"/>
      <c r="U252" s="21"/>
      <c r="V252" s="21"/>
      <c r="W252" s="21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  <c r="S253" s="21"/>
      <c r="T253" s="21"/>
      <c r="U253" s="21"/>
      <c r="V253" s="21"/>
      <c r="W253" s="21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  <c r="S269" s="21"/>
      <c r="T269" s="21"/>
      <c r="U269" s="21"/>
      <c r="V269" s="21"/>
      <c r="W269" s="21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  <c r="S270" s="21"/>
      <c r="T270" s="21"/>
      <c r="U270" s="21"/>
      <c r="V270" s="21"/>
      <c r="W270" s="21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  <c r="S271" s="21"/>
      <c r="T271" s="21"/>
      <c r="U271" s="21"/>
      <c r="V271" s="21"/>
      <c r="W271" s="21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  <c r="S272" s="21"/>
      <c r="T272" s="21"/>
      <c r="U272" s="21"/>
      <c r="V272" s="21"/>
      <c r="W272" s="21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  <c r="S273" s="21"/>
      <c r="T273" s="21"/>
      <c r="U273" s="21"/>
      <c r="V273" s="21"/>
      <c r="W273" s="21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  <c r="S274" s="21"/>
      <c r="T274" s="21"/>
      <c r="U274" s="21"/>
      <c r="V274" s="21"/>
      <c r="W274" s="21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  <c r="S275" s="21"/>
      <c r="T275" s="21"/>
      <c r="U275" s="21"/>
      <c r="V275" s="21"/>
      <c r="W275" s="21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  <c r="S276" s="21"/>
      <c r="T276" s="21"/>
      <c r="U276" s="21"/>
      <c r="V276" s="21"/>
      <c r="W276" s="21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  <c r="S277" s="21"/>
      <c r="T277" s="21"/>
      <c r="U277" s="21"/>
      <c r="V277" s="21"/>
      <c r="W277" s="21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  <c r="S278" s="21"/>
      <c r="T278" s="21"/>
      <c r="U278" s="21"/>
      <c r="V278" s="21"/>
      <c r="W278" s="21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  <c r="S279" s="21"/>
      <c r="T279" s="21"/>
      <c r="U279" s="21"/>
      <c r="V279" s="21"/>
      <c r="W279" s="21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  <c r="S280" s="21"/>
      <c r="T280" s="21"/>
      <c r="U280" s="21"/>
      <c r="V280" s="21"/>
      <c r="W280" s="21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  <c r="S281" s="21"/>
      <c r="T281" s="21"/>
      <c r="U281" s="21"/>
      <c r="V281" s="21"/>
      <c r="W281" s="21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  <c r="S282" s="21"/>
      <c r="T282" s="21"/>
      <c r="U282" s="21"/>
      <c r="V282" s="21"/>
      <c r="W282" s="21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  <c r="S283" s="21"/>
      <c r="T283" s="21"/>
      <c r="U283" s="21"/>
      <c r="V283" s="21"/>
      <c r="W283" s="21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  <c r="S284" s="21"/>
      <c r="T284" s="21"/>
      <c r="U284" s="21"/>
      <c r="V284" s="21"/>
      <c r="W284" s="21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  <c r="S285" s="21"/>
      <c r="T285" s="21"/>
      <c r="U285" s="21"/>
      <c r="V285" s="21"/>
      <c r="W285" s="21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  <c r="S286" s="21"/>
      <c r="T286" s="21"/>
      <c r="U286" s="21"/>
      <c r="V286" s="21"/>
      <c r="W286" s="21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  <c r="S287" s="21"/>
      <c r="T287" s="21"/>
      <c r="U287" s="21"/>
      <c r="V287" s="21"/>
      <c r="W287" s="21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  <c r="S288" s="21"/>
      <c r="T288" s="21"/>
      <c r="U288" s="21"/>
      <c r="V288" s="21"/>
      <c r="W288" s="21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  <c r="S289" s="21"/>
      <c r="T289" s="21"/>
      <c r="U289" s="21"/>
      <c r="V289" s="21"/>
      <c r="W289" s="21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  <c r="S290" s="21"/>
      <c r="T290" s="21"/>
      <c r="U290" s="21"/>
      <c r="V290" s="21"/>
      <c r="W290" s="21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  <c r="S296" s="21"/>
      <c r="T296" s="21"/>
      <c r="U296" s="21"/>
      <c r="V296" s="21"/>
      <c r="W296" s="21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  <c r="S297" s="21"/>
      <c r="T297" s="21"/>
      <c r="U297" s="21"/>
      <c r="V297" s="21"/>
      <c r="W297" s="21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  <c r="S298" s="21"/>
      <c r="T298" s="21"/>
      <c r="U298" s="21"/>
      <c r="V298" s="21"/>
      <c r="W298" s="21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  <c r="S299" s="21"/>
      <c r="T299" s="21"/>
      <c r="U299" s="21"/>
      <c r="V299" s="21"/>
      <c r="W299" s="21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  <c r="S300" s="21"/>
      <c r="T300" s="21"/>
      <c r="U300" s="21"/>
      <c r="V300" s="21"/>
      <c r="W300" s="21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  <c r="S301" s="21"/>
      <c r="T301" s="21"/>
      <c r="U301" s="21"/>
      <c r="V301" s="21"/>
      <c r="W301" s="21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  <c r="S302" s="21"/>
      <c r="T302" s="21"/>
      <c r="U302" s="21"/>
      <c r="V302" s="21"/>
      <c r="W302" s="21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  <c r="S303" s="21"/>
      <c r="T303" s="21"/>
      <c r="U303" s="21"/>
      <c r="V303" s="21"/>
      <c r="W303" s="21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  <c r="S304" s="21"/>
      <c r="T304" s="21"/>
      <c r="U304" s="21"/>
      <c r="V304" s="21"/>
      <c r="W304" s="21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  <c r="S305" s="21"/>
      <c r="T305" s="21"/>
      <c r="U305" s="21"/>
      <c r="V305" s="21"/>
      <c r="W305" s="21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  <c r="S306" s="21"/>
      <c r="T306" s="21"/>
      <c r="U306" s="21"/>
      <c r="V306" s="21"/>
      <c r="W306" s="21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  <c r="S307" s="21"/>
      <c r="T307" s="21"/>
      <c r="U307" s="21"/>
      <c r="V307" s="21"/>
      <c r="W307" s="21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1"/>
      <c r="T308" s="21"/>
      <c r="U308" s="21"/>
      <c r="V308" s="21"/>
      <c r="W308" s="21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1"/>
      <c r="T309" s="21"/>
      <c r="U309" s="21"/>
      <c r="V309" s="21"/>
      <c r="W309" s="21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1"/>
      <c r="T310" s="21"/>
      <c r="U310" s="21"/>
      <c r="V310" s="21"/>
      <c r="W310" s="21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1"/>
      <c r="T311" s="21"/>
      <c r="U311" s="21"/>
      <c r="V311" s="21"/>
      <c r="W311" s="21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1"/>
      <c r="T312" s="21"/>
      <c r="U312" s="21"/>
      <c r="V312" s="21"/>
      <c r="W312" s="21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1"/>
      <c r="T313" s="21"/>
      <c r="U313" s="21"/>
      <c r="V313" s="21"/>
      <c r="W313" s="21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1"/>
      <c r="T314" s="21"/>
      <c r="U314" s="21"/>
      <c r="V314" s="21"/>
      <c r="W314" s="21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1"/>
      <c r="T315" s="21"/>
      <c r="U315" s="21"/>
      <c r="V315" s="21"/>
      <c r="W315" s="21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1"/>
      <c r="T316" s="21"/>
      <c r="U316" s="21"/>
      <c r="V316" s="21"/>
      <c r="W316" s="21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1"/>
      <c r="T317" s="21"/>
      <c r="U317" s="21"/>
      <c r="V317" s="21"/>
      <c r="W317" s="21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1"/>
      <c r="T318" s="21"/>
      <c r="U318" s="21"/>
      <c r="V318" s="21"/>
      <c r="W318" s="21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1"/>
      <c r="T319" s="21"/>
      <c r="U319" s="21"/>
      <c r="V319" s="21"/>
      <c r="W319" s="21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1"/>
      <c r="T320" s="21"/>
      <c r="U320" s="21"/>
      <c r="V320" s="21"/>
      <c r="W320" s="21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1"/>
      <c r="T321" s="21"/>
      <c r="U321" s="21"/>
      <c r="V321" s="21"/>
      <c r="W321" s="21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1"/>
      <c r="T322" s="21"/>
      <c r="U322" s="21"/>
      <c r="V322" s="21"/>
      <c r="W322" s="21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1"/>
      <c r="T323" s="21"/>
      <c r="U323" s="21"/>
      <c r="V323" s="21"/>
      <c r="W323" s="21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1"/>
      <c r="T324" s="21"/>
      <c r="U324" s="21"/>
      <c r="V324" s="21"/>
      <c r="W324" s="21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1"/>
      <c r="T325" s="21"/>
      <c r="U325" s="21"/>
      <c r="V325" s="21"/>
      <c r="W325" s="21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1"/>
      <c r="T326" s="21"/>
      <c r="U326" s="21"/>
      <c r="V326" s="21"/>
      <c r="W326" s="21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1"/>
      <c r="T327" s="21"/>
      <c r="U327" s="21"/>
      <c r="V327" s="21"/>
      <c r="W327" s="21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1"/>
      <c r="T328" s="21"/>
      <c r="U328" s="21"/>
      <c r="V328" s="21"/>
      <c r="W328" s="21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1"/>
      <c r="T329" s="21"/>
      <c r="U329" s="21"/>
      <c r="V329" s="21"/>
      <c r="W329" s="21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1"/>
      <c r="T330" s="21"/>
      <c r="U330" s="21"/>
      <c r="V330" s="21"/>
      <c r="W330" s="21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1"/>
      <c r="T331" s="21"/>
      <c r="U331" s="21"/>
      <c r="V331" s="21"/>
      <c r="W331" s="21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1"/>
      <c r="T332" s="21"/>
      <c r="U332" s="21"/>
      <c r="V332" s="21"/>
      <c r="W332" s="21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1"/>
      <c r="T333" s="21"/>
      <c r="U333" s="21"/>
      <c r="V333" s="21"/>
      <c r="W333" s="21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1"/>
      <c r="T334" s="21"/>
      <c r="U334" s="21"/>
      <c r="V334" s="21"/>
      <c r="W334" s="21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1"/>
      <c r="T335" s="21"/>
      <c r="U335" s="21"/>
      <c r="V335" s="21"/>
      <c r="W335" s="21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1"/>
      <c r="T336" s="21"/>
      <c r="U336" s="21"/>
      <c r="V336" s="21"/>
      <c r="W336" s="21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1"/>
      <c r="T337" s="21"/>
      <c r="U337" s="21"/>
      <c r="V337" s="21"/>
      <c r="W337" s="21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1"/>
      <c r="T338" s="21"/>
      <c r="U338" s="21"/>
      <c r="V338" s="21"/>
      <c r="W338" s="21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1"/>
      <c r="T339" s="21"/>
      <c r="U339" s="21"/>
      <c r="V339" s="21"/>
      <c r="W339" s="21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1"/>
      <c r="T340" s="21"/>
      <c r="U340" s="21"/>
      <c r="V340" s="21"/>
      <c r="W340" s="21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1"/>
      <c r="T341" s="21"/>
      <c r="U341" s="21"/>
      <c r="V341" s="21"/>
      <c r="W341" s="21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1"/>
      <c r="T342" s="21"/>
      <c r="U342" s="21"/>
      <c r="V342" s="21"/>
      <c r="W342" s="21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1"/>
      <c r="T343" s="21"/>
      <c r="U343" s="21"/>
      <c r="V343" s="21"/>
      <c r="W343" s="21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1"/>
      <c r="T344" s="21"/>
      <c r="U344" s="21"/>
      <c r="V344" s="21"/>
      <c r="W344" s="21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1"/>
      <c r="T345" s="21"/>
      <c r="U345" s="21"/>
      <c r="V345" s="21"/>
      <c r="W345" s="21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1"/>
      <c r="T346" s="21"/>
      <c r="U346" s="21"/>
      <c r="V346" s="21"/>
      <c r="W346" s="21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1"/>
      <c r="T347" s="21"/>
      <c r="U347" s="21"/>
      <c r="V347" s="21"/>
      <c r="W347" s="21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1"/>
      <c r="T348" s="21"/>
      <c r="U348" s="21"/>
      <c r="V348" s="21"/>
      <c r="W348" s="21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1"/>
      <c r="T349" s="21"/>
      <c r="U349" s="21"/>
      <c r="V349" s="21"/>
      <c r="W349" s="21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1"/>
      <c r="T350" s="21"/>
      <c r="U350" s="21"/>
      <c r="V350" s="21"/>
      <c r="W350" s="21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1"/>
      <c r="T351" s="21"/>
      <c r="U351" s="21"/>
      <c r="V351" s="21"/>
      <c r="W351" s="21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1"/>
      <c r="T352" s="21"/>
      <c r="U352" s="21"/>
      <c r="V352" s="21"/>
      <c r="W352" s="21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1"/>
      <c r="T353" s="21"/>
      <c r="U353" s="21"/>
      <c r="V353" s="21"/>
      <c r="W353" s="21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1"/>
      <c r="T354" s="21"/>
      <c r="U354" s="21"/>
      <c r="V354" s="21"/>
      <c r="W354" s="21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1"/>
      <c r="T355" s="21"/>
      <c r="U355" s="21"/>
      <c r="V355" s="21"/>
      <c r="W355" s="21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1"/>
      <c r="T356" s="21"/>
      <c r="U356" s="21"/>
      <c r="V356" s="21"/>
      <c r="W356" s="21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1"/>
      <c r="T357" s="21"/>
      <c r="U357" s="21"/>
      <c r="V357" s="21"/>
      <c r="W357" s="21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1"/>
      <c r="T358" s="21"/>
      <c r="U358" s="21"/>
      <c r="V358" s="21"/>
      <c r="W358" s="21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1"/>
      <c r="T359" s="21"/>
      <c r="U359" s="21"/>
      <c r="V359" s="21"/>
      <c r="W359" s="21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1"/>
      <c r="T360" s="21"/>
      <c r="U360" s="21"/>
      <c r="V360" s="21"/>
      <c r="W360" s="21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1"/>
      <c r="T361" s="21"/>
      <c r="U361" s="21"/>
      <c r="V361" s="21"/>
      <c r="W361" s="21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1"/>
      <c r="T362" s="21"/>
      <c r="U362" s="21"/>
      <c r="V362" s="21"/>
      <c r="W362" s="21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1"/>
      <c r="T363" s="21"/>
      <c r="U363" s="21"/>
      <c r="V363" s="21"/>
      <c r="W363" s="21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1"/>
      <c r="T364" s="21"/>
      <c r="U364" s="21"/>
      <c r="V364" s="21"/>
      <c r="W364" s="21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1"/>
      <c r="T365" s="21"/>
      <c r="U365" s="21"/>
      <c r="V365" s="21"/>
      <c r="W365" s="21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1"/>
      <c r="T366" s="21"/>
      <c r="U366" s="21"/>
      <c r="V366" s="21"/>
      <c r="W366" s="21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1"/>
      <c r="T367" s="21"/>
      <c r="U367" s="21"/>
      <c r="V367" s="21"/>
      <c r="W367" s="21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1"/>
      <c r="T368" s="21"/>
      <c r="U368" s="21"/>
      <c r="V368" s="21"/>
      <c r="W368" s="21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1"/>
      <c r="T369" s="21"/>
      <c r="U369" s="21"/>
      <c r="V369" s="21"/>
      <c r="W369" s="21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1"/>
      <c r="T370" s="21"/>
      <c r="U370" s="21"/>
      <c r="V370" s="21"/>
      <c r="W370" s="21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1"/>
      <c r="T371" s="21"/>
      <c r="U371" s="21"/>
      <c r="V371" s="21"/>
      <c r="W371" s="21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1"/>
      <c r="T372" s="21"/>
      <c r="U372" s="21"/>
      <c r="V372" s="21"/>
      <c r="W372" s="21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1"/>
      <c r="T373" s="21"/>
      <c r="U373" s="21"/>
      <c r="V373" s="21"/>
      <c r="W373" s="21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1"/>
      <c r="T374" s="21"/>
      <c r="U374" s="21"/>
      <c r="V374" s="21"/>
      <c r="W374" s="21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1"/>
      <c r="T375" s="21"/>
      <c r="U375" s="21"/>
      <c r="V375" s="21"/>
      <c r="W375" s="21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1"/>
      <c r="T376" s="21"/>
      <c r="U376" s="21"/>
      <c r="V376" s="21"/>
      <c r="W376" s="21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1"/>
      <c r="T377" s="21"/>
      <c r="U377" s="21"/>
      <c r="V377" s="21"/>
      <c r="W377" s="21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1"/>
      <c r="T378" s="21"/>
      <c r="U378" s="21"/>
      <c r="V378" s="21"/>
      <c r="W378" s="21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1"/>
      <c r="T379" s="21"/>
      <c r="U379" s="21"/>
      <c r="V379" s="21"/>
      <c r="W379" s="21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1"/>
      <c r="T380" s="21"/>
      <c r="U380" s="21"/>
      <c r="V380" s="21"/>
      <c r="W380" s="21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1"/>
      <c r="T381" s="21"/>
      <c r="U381" s="21"/>
      <c r="V381" s="21"/>
      <c r="W381" s="21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1"/>
      <c r="T382" s="21"/>
      <c r="U382" s="21"/>
      <c r="V382" s="21"/>
      <c r="W382" s="21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1"/>
      <c r="T383" s="21"/>
      <c r="U383" s="21"/>
      <c r="V383" s="21"/>
      <c r="W383" s="21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1"/>
      <c r="T384" s="21"/>
      <c r="U384" s="21"/>
      <c r="V384" s="21"/>
      <c r="W384" s="21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1"/>
      <c r="T385" s="21"/>
      <c r="U385" s="21"/>
      <c r="V385" s="21"/>
      <c r="W385" s="21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1"/>
      <c r="T386" s="21"/>
      <c r="U386" s="21"/>
      <c r="V386" s="21"/>
      <c r="W386" s="21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1"/>
      <c r="T387" s="21"/>
      <c r="U387" s="21"/>
      <c r="V387" s="21"/>
      <c r="W387" s="21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1"/>
      <c r="T388" s="21"/>
      <c r="U388" s="21"/>
      <c r="V388" s="21"/>
      <c r="W388" s="21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1"/>
      <c r="T389" s="21"/>
      <c r="U389" s="21"/>
      <c r="V389" s="21"/>
      <c r="W389" s="21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1"/>
      <c r="T390" s="21"/>
      <c r="U390" s="21"/>
      <c r="V390" s="21"/>
      <c r="W390" s="21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1"/>
      <c r="T391" s="21"/>
      <c r="U391" s="21"/>
      <c r="V391" s="21"/>
      <c r="W391" s="21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1"/>
      <c r="T392" s="21"/>
      <c r="U392" s="21"/>
      <c r="V392" s="21"/>
      <c r="W392" s="21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1"/>
      <c r="T393" s="21"/>
      <c r="U393" s="21"/>
      <c r="V393" s="21"/>
      <c r="W393" s="21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1"/>
      <c r="T394" s="21"/>
      <c r="U394" s="21"/>
      <c r="V394" s="21"/>
      <c r="W394" s="21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1"/>
      <c r="T395" s="21"/>
      <c r="U395" s="21"/>
      <c r="V395" s="21"/>
      <c r="W395" s="21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1"/>
      <c r="T396" s="21"/>
      <c r="U396" s="21"/>
      <c r="V396" s="21"/>
      <c r="W396" s="21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1"/>
      <c r="T397" s="21"/>
      <c r="U397" s="21"/>
      <c r="V397" s="21"/>
      <c r="W397" s="21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1"/>
      <c r="T398" s="21"/>
      <c r="U398" s="21"/>
      <c r="V398" s="21"/>
      <c r="W398" s="21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1"/>
      <c r="T399" s="21"/>
      <c r="U399" s="21"/>
      <c r="V399" s="21"/>
      <c r="W399" s="21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1"/>
      <c r="T400" s="21"/>
      <c r="U400" s="21"/>
      <c r="V400" s="21"/>
      <c r="W400" s="21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1"/>
      <c r="T401" s="21"/>
      <c r="U401" s="21"/>
      <c r="V401" s="21"/>
      <c r="W401" s="21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1"/>
      <c r="T402" s="21"/>
      <c r="U402" s="21"/>
      <c r="V402" s="21"/>
      <c r="W402" s="21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1"/>
      <c r="T403" s="21"/>
      <c r="U403" s="21"/>
      <c r="V403" s="21"/>
      <c r="W403" s="21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1"/>
      <c r="T404" s="21"/>
      <c r="U404" s="21"/>
      <c r="V404" s="21"/>
      <c r="W404" s="21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1"/>
      <c r="T405" s="21"/>
      <c r="U405" s="21"/>
      <c r="V405" s="21"/>
      <c r="W405" s="21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1"/>
      <c r="T406" s="21"/>
      <c r="U406" s="21"/>
      <c r="V406" s="21"/>
      <c r="W406" s="21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1"/>
      <c r="T407" s="21"/>
      <c r="U407" s="21"/>
      <c r="V407" s="21"/>
      <c r="W407" s="21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1"/>
      <c r="T408" s="21"/>
      <c r="U408" s="21"/>
      <c r="V408" s="21"/>
      <c r="W408" s="21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1"/>
      <c r="T409" s="21"/>
      <c r="U409" s="21"/>
      <c r="V409" s="21"/>
      <c r="W409" s="21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1"/>
      <c r="T410" s="21"/>
      <c r="U410" s="21"/>
      <c r="V410" s="21"/>
      <c r="W410" s="21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1"/>
      <c r="T411" s="21"/>
      <c r="U411" s="21"/>
      <c r="V411" s="21"/>
      <c r="W411" s="21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1"/>
      <c r="T412" s="21"/>
      <c r="U412" s="21"/>
      <c r="V412" s="21"/>
      <c r="W412" s="21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1"/>
      <c r="T413" s="21"/>
      <c r="U413" s="21"/>
      <c r="V413" s="21"/>
      <c r="W413" s="21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1"/>
      <c r="T414" s="21"/>
      <c r="U414" s="21"/>
      <c r="V414" s="21"/>
      <c r="W414" s="21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1"/>
      <c r="T415" s="21"/>
      <c r="U415" s="21"/>
      <c r="V415" s="21"/>
      <c r="W415" s="21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1"/>
      <c r="T416" s="21"/>
      <c r="U416" s="21"/>
      <c r="V416" s="21"/>
      <c r="W416" s="21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1"/>
      <c r="T417" s="21"/>
      <c r="U417" s="21"/>
      <c r="V417" s="21"/>
      <c r="W417" s="21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1"/>
      <c r="T418" s="21"/>
      <c r="U418" s="21"/>
      <c r="V418" s="21"/>
      <c r="W418" s="21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1"/>
      <c r="T419" s="21"/>
      <c r="U419" s="21"/>
      <c r="V419" s="21"/>
      <c r="W419" s="21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1"/>
      <c r="T420" s="21"/>
      <c r="U420" s="21"/>
      <c r="V420" s="21"/>
      <c r="W420" s="21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1"/>
      <c r="T421" s="21"/>
      <c r="U421" s="21"/>
      <c r="V421" s="21"/>
      <c r="W421" s="21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1"/>
      <c r="T422" s="21"/>
      <c r="U422" s="21"/>
      <c r="V422" s="21"/>
      <c r="W422" s="21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1"/>
      <c r="T423" s="21"/>
      <c r="U423" s="21"/>
      <c r="V423" s="21"/>
      <c r="W423" s="21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1"/>
      <c r="T424" s="21"/>
      <c r="U424" s="21"/>
      <c r="V424" s="21"/>
      <c r="W424" s="21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1"/>
      <c r="T425" s="21"/>
      <c r="U425" s="21"/>
      <c r="V425" s="21"/>
      <c r="W425" s="21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1"/>
      <c r="T426" s="21"/>
      <c r="U426" s="21"/>
      <c r="V426" s="21"/>
      <c r="W426" s="21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1"/>
      <c r="T427" s="21"/>
      <c r="U427" s="21"/>
      <c r="V427" s="21"/>
      <c r="W427" s="21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1"/>
      <c r="T428" s="21"/>
      <c r="U428" s="21"/>
      <c r="V428" s="21"/>
      <c r="W428" s="21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1"/>
      <c r="T429" s="21"/>
      <c r="U429" s="21"/>
      <c r="V429" s="21"/>
      <c r="W429" s="21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1"/>
      <c r="T430" s="21"/>
      <c r="U430" s="21"/>
      <c r="V430" s="21"/>
      <c r="W430" s="21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1"/>
      <c r="T431" s="21"/>
      <c r="U431" s="21"/>
      <c r="V431" s="21"/>
      <c r="W431" s="21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1"/>
      <c r="T432" s="21"/>
      <c r="U432" s="21"/>
      <c r="V432" s="21"/>
      <c r="W432" s="21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1"/>
      <c r="T433" s="21"/>
      <c r="U433" s="21"/>
      <c r="V433" s="21"/>
      <c r="W433" s="21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1"/>
      <c r="T436" s="21"/>
      <c r="U436" s="21"/>
      <c r="V436" s="21"/>
      <c r="W436" s="21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1"/>
      <c r="T437" s="21"/>
      <c r="U437" s="21"/>
      <c r="V437" s="21"/>
      <c r="W437" s="21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  <c r="W438" s="21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  <c r="S508" s="21"/>
      <c r="T508" s="21"/>
      <c r="U508" s="21"/>
      <c r="V508" s="21"/>
      <c r="W508" s="21"/>
    </row>
    <row r="509" ht="16.5" spans="1:2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  <c r="S509" s="21"/>
      <c r="T509" s="21"/>
      <c r="U509" s="21"/>
      <c r="V509" s="21"/>
      <c r="W509" s="21"/>
    </row>
    <row r="510" ht="16.5" spans="1:2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  <c r="S510" s="21"/>
      <c r="T510" s="21"/>
      <c r="U510" s="21"/>
      <c r="V510" s="21"/>
      <c r="W510" s="21"/>
    </row>
    <row r="511" ht="16.5" spans="1:2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  <c r="S511" s="21"/>
      <c r="T511" s="21"/>
      <c r="U511" s="21"/>
      <c r="V511" s="21"/>
      <c r="W511" s="21"/>
    </row>
    <row r="512" ht="16.5" spans="1:2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  <c r="S512" s="21"/>
      <c r="T512" s="21"/>
      <c r="U512" s="21"/>
      <c r="V512" s="21"/>
      <c r="W512" s="21"/>
    </row>
    <row r="513" ht="16.5" spans="1:2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  <c r="S513" s="21"/>
      <c r="T513" s="21"/>
      <c r="U513" s="21"/>
      <c r="V513" s="21"/>
      <c r="W513" s="21"/>
    </row>
    <row r="514" ht="16.5" spans="1:2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  <c r="S514" s="21"/>
      <c r="T514" s="21"/>
      <c r="U514" s="21"/>
      <c r="V514" s="21"/>
      <c r="W514" s="21"/>
    </row>
    <row r="515" ht="16.5" spans="1:2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  <c r="S515" s="21"/>
      <c r="T515" s="21"/>
      <c r="U515" s="21"/>
      <c r="V515" s="21"/>
      <c r="W515" s="21"/>
    </row>
    <row r="516" ht="16.5" spans="1:2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  <c r="S516" s="21"/>
      <c r="T516" s="21"/>
      <c r="U516" s="21"/>
      <c r="V516" s="21"/>
      <c r="W516" s="21"/>
    </row>
    <row r="517" ht="16.5" spans="1:2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  <c r="S517" s="21"/>
      <c r="T517" s="21"/>
      <c r="U517" s="21"/>
      <c r="V517" s="21"/>
      <c r="W517" s="21"/>
    </row>
    <row r="518" ht="16.5" spans="1:2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  <c r="S518" s="21"/>
      <c r="T518" s="21"/>
      <c r="U518" s="21"/>
      <c r="V518" s="21"/>
      <c r="W518" s="21"/>
    </row>
    <row r="519" ht="16.5" spans="1:2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  <c r="S519" s="21"/>
      <c r="T519" s="21"/>
      <c r="U519" s="21"/>
      <c r="V519" s="21"/>
      <c r="W519" s="21"/>
    </row>
    <row r="520" ht="16.5" spans="1:2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  <c r="S520" s="21"/>
      <c r="T520" s="21"/>
      <c r="U520" s="21"/>
      <c r="V520" s="21"/>
      <c r="W520" s="21"/>
    </row>
    <row r="521" ht="16.5" spans="1:2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  <c r="S521" s="21"/>
      <c r="T521" s="21"/>
      <c r="U521" s="21"/>
      <c r="V521" s="21"/>
      <c r="W521" s="21"/>
    </row>
    <row r="522" ht="16.5" spans="1:2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  <c r="S522" s="21"/>
      <c r="T522" s="21"/>
      <c r="U522" s="21"/>
      <c r="V522" s="21"/>
      <c r="W522" s="21"/>
    </row>
    <row r="523" ht="16.5" spans="1: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  <c r="S523" s="21"/>
      <c r="T523" s="21"/>
      <c r="U523" s="21"/>
      <c r="V523" s="21"/>
      <c r="W523" s="21"/>
    </row>
    <row r="524" ht="16.5" spans="1:2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  <c r="S524" s="21"/>
      <c r="T524" s="21"/>
      <c r="U524" s="21"/>
      <c r="V524" s="21"/>
      <c r="W524" s="21"/>
    </row>
    <row r="525" ht="16.5" spans="1:2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  <c r="S525" s="21"/>
      <c r="T525" s="21"/>
      <c r="U525" s="21"/>
      <c r="V525" s="21"/>
      <c r="W525" s="21"/>
    </row>
    <row r="526" ht="16.5" spans="1:2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  <c r="S526" s="21"/>
      <c r="T526" s="21"/>
      <c r="U526" s="21"/>
      <c r="V526" s="21"/>
      <c r="W526" s="21"/>
    </row>
    <row r="527" ht="16.5" spans="1:2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  <c r="S527" s="21"/>
      <c r="T527" s="21"/>
      <c r="U527" s="21"/>
      <c r="V527" s="21"/>
      <c r="W527" s="21"/>
    </row>
    <row r="528" ht="16.5" spans="1:2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  <c r="S528" s="21"/>
      <c r="T528" s="21"/>
      <c r="U528" s="21"/>
      <c r="V528" s="21"/>
      <c r="W528" s="21"/>
    </row>
    <row r="529" ht="16.5" spans="1:2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  <c r="S529" s="21"/>
      <c r="T529" s="21"/>
      <c r="U529" s="21"/>
      <c r="V529" s="21"/>
      <c r="W529" s="21"/>
    </row>
    <row r="530" ht="16.5" spans="1:2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  <c r="S530" s="21"/>
      <c r="T530" s="21"/>
      <c r="U530" s="21"/>
      <c r="V530" s="21"/>
      <c r="W530" s="21"/>
    </row>
    <row r="531" ht="16.5" spans="1:2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  <c r="S531" s="21"/>
      <c r="T531" s="21"/>
      <c r="U531" s="21"/>
      <c r="V531" s="21"/>
      <c r="W531" s="21"/>
    </row>
    <row r="532" ht="16.5" spans="1:2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  <c r="S532" s="21"/>
      <c r="T532" s="21"/>
      <c r="U532" s="21"/>
      <c r="V532" s="21"/>
      <c r="W532" s="21"/>
    </row>
    <row r="533" ht="16.5" spans="1:2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  <c r="S533" s="21"/>
      <c r="T533" s="21"/>
      <c r="U533" s="21"/>
      <c r="V533" s="21"/>
      <c r="W533" s="21"/>
    </row>
    <row r="534" ht="16.5" spans="1:2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  <c r="S534" s="21"/>
      <c r="T534" s="21"/>
      <c r="U534" s="21"/>
      <c r="V534" s="21"/>
      <c r="W534" s="21"/>
    </row>
    <row r="535" ht="16.5" spans="1:2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  <c r="S535" s="21"/>
      <c r="T535" s="21"/>
      <c r="U535" s="21"/>
      <c r="V535" s="21"/>
      <c r="W535" s="21"/>
    </row>
    <row r="536" ht="16.5" spans="1:2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  <c r="S536" s="21"/>
      <c r="T536" s="21"/>
      <c r="U536" s="21"/>
      <c r="V536" s="21"/>
      <c r="W536" s="21"/>
    </row>
    <row r="537" ht="16.5" spans="1:2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  <c r="S537" s="21"/>
      <c r="T537" s="21"/>
      <c r="U537" s="21"/>
      <c r="V537" s="21"/>
      <c r="W537" s="21"/>
    </row>
    <row r="538" ht="16.5" spans="1:2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  <c r="S538" s="21"/>
      <c r="T538" s="21"/>
      <c r="U538" s="21"/>
      <c r="V538" s="21"/>
      <c r="W538" s="21"/>
    </row>
    <row r="539" ht="16.5" spans="1:2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  <c r="S539" s="21"/>
      <c r="T539" s="21"/>
      <c r="U539" s="21"/>
      <c r="V539" s="21"/>
      <c r="W539" s="21"/>
    </row>
    <row r="540" ht="16.5" spans="1:2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  <c r="S540" s="21"/>
      <c r="T540" s="21"/>
      <c r="U540" s="21"/>
      <c r="V540" s="21"/>
      <c r="W540" s="21"/>
    </row>
    <row r="541" ht="16.5" spans="1:2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  <c r="S541" s="21"/>
      <c r="T541" s="21"/>
      <c r="U541" s="21"/>
      <c r="V541" s="21"/>
      <c r="W541" s="21"/>
    </row>
    <row r="542" ht="16.5" spans="1:2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  <c r="S542" s="21"/>
      <c r="T542" s="21"/>
      <c r="U542" s="21"/>
      <c r="V542" s="21"/>
      <c r="W542" s="21"/>
    </row>
    <row r="543" ht="16.5" spans="1:2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  <c r="S543" s="21"/>
      <c r="T543" s="21"/>
      <c r="U543" s="21"/>
      <c r="V543" s="21"/>
      <c r="W543" s="21"/>
    </row>
    <row r="544" ht="16.5" spans="1:2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  <c r="S544" s="21"/>
      <c r="T544" s="21"/>
      <c r="U544" s="21"/>
      <c r="V544" s="21"/>
      <c r="W544" s="21"/>
    </row>
    <row r="545" ht="16.5" spans="1:2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  <c r="S545" s="21"/>
      <c r="T545" s="21"/>
      <c r="U545" s="21"/>
      <c r="V545" s="21"/>
      <c r="W545" s="21"/>
    </row>
    <row r="546" ht="16.5" spans="1:2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  <c r="S546" s="21"/>
      <c r="T546" s="21"/>
      <c r="U546" s="21"/>
      <c r="V546" s="21"/>
      <c r="W546" s="21"/>
    </row>
    <row r="547" ht="16.5" spans="1:2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  <c r="S547" s="21"/>
      <c r="T547" s="21"/>
      <c r="U547" s="21"/>
      <c r="V547" s="21"/>
      <c r="W547" s="21"/>
    </row>
    <row r="548" ht="16.5" spans="1:2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  <c r="S548" s="21"/>
      <c r="T548" s="21"/>
      <c r="U548" s="21"/>
      <c r="V548" s="21"/>
      <c r="W548" s="21"/>
    </row>
    <row r="549" ht="16.5" spans="1:2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  <c r="S549" s="21"/>
      <c r="T549" s="21"/>
      <c r="U549" s="21"/>
      <c r="V549" s="21"/>
      <c r="W549" s="21"/>
    </row>
    <row r="550" ht="16.5" spans="1:2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  <c r="S550" s="21"/>
      <c r="T550" s="21"/>
      <c r="U550" s="21"/>
      <c r="V550" s="21"/>
      <c r="W550" s="21"/>
    </row>
    <row r="551" ht="16.5" spans="1:2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  <c r="S551" s="21"/>
      <c r="T551" s="21"/>
      <c r="U551" s="21"/>
      <c r="V551" s="21"/>
      <c r="W551" s="21"/>
    </row>
    <row r="552" ht="16.5" spans="1:2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  <c r="S552" s="21"/>
      <c r="T552" s="21"/>
      <c r="U552" s="21"/>
      <c r="V552" s="21"/>
      <c r="W552" s="21"/>
    </row>
    <row r="553" ht="16.5" spans="1:2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  <c r="S553" s="21"/>
      <c r="T553" s="21"/>
      <c r="U553" s="21"/>
      <c r="V553" s="21"/>
      <c r="W553" s="21"/>
    </row>
    <row r="554" ht="16.5" spans="1:2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  <c r="S554" s="21"/>
      <c r="T554" s="21"/>
      <c r="U554" s="21"/>
      <c r="V554" s="21"/>
      <c r="W554" s="21"/>
    </row>
    <row r="555" ht="16.5" spans="1:2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  <c r="S555" s="21"/>
      <c r="T555" s="21"/>
      <c r="U555" s="21"/>
      <c r="V555" s="21"/>
      <c r="W555" s="21"/>
    </row>
    <row r="556" ht="16.5" spans="1:2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  <c r="S556" s="21"/>
      <c r="T556" s="21"/>
      <c r="U556" s="21"/>
      <c r="V556" s="21"/>
      <c r="W556" s="21"/>
    </row>
    <row r="557" ht="16.5" spans="1:2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  <c r="S557" s="21"/>
      <c r="T557" s="21"/>
      <c r="U557" s="21"/>
      <c r="V557" s="21"/>
      <c r="W557" s="21"/>
    </row>
    <row r="558" ht="16.5" spans="1:2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  <c r="S558" s="21"/>
      <c r="T558" s="21"/>
      <c r="U558" s="21"/>
      <c r="V558" s="21"/>
      <c r="W558" s="21"/>
    </row>
    <row r="559" ht="16.5" spans="1:2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  <c r="S559" s="21"/>
      <c r="T559" s="21"/>
      <c r="U559" s="21"/>
      <c r="V559" s="21"/>
      <c r="W559" s="21"/>
    </row>
    <row r="560" ht="16.5" spans="1:2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  <c r="S560" s="21"/>
      <c r="T560" s="21"/>
      <c r="U560" s="21"/>
      <c r="V560" s="21"/>
      <c r="W560" s="21"/>
    </row>
    <row r="561" ht="16.5" spans="1:2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  <c r="S561" s="21"/>
      <c r="T561" s="21"/>
      <c r="U561" s="21"/>
      <c r="V561" s="21"/>
      <c r="W561" s="21"/>
    </row>
    <row r="562" ht="16.5" spans="1:2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  <c r="S562" s="21"/>
      <c r="T562" s="21"/>
      <c r="U562" s="21"/>
      <c r="V562" s="21"/>
      <c r="W562" s="21"/>
    </row>
    <row r="563" ht="16.5" spans="1:2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  <c r="S563" s="21"/>
      <c r="T563" s="21"/>
      <c r="U563" s="21"/>
      <c r="V563" s="21"/>
      <c r="W563" s="21"/>
    </row>
    <row r="564" ht="16.5" spans="1:2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  <c r="S564" s="21"/>
      <c r="T564" s="21"/>
      <c r="U564" s="21"/>
      <c r="V564" s="21"/>
      <c r="W564" s="21"/>
    </row>
    <row r="565" ht="16.5" spans="1:2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  <c r="S565" s="21"/>
      <c r="T565" s="21"/>
      <c r="U565" s="21"/>
      <c r="V565" s="21"/>
      <c r="W565" s="21"/>
    </row>
    <row r="566" ht="16.5" spans="1:2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  <c r="S566" s="21"/>
      <c r="T566" s="21"/>
      <c r="U566" s="21"/>
      <c r="V566" s="21"/>
      <c r="W566" s="21"/>
    </row>
    <row r="567" ht="16.5" spans="1:2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  <c r="S567" s="21"/>
      <c r="T567" s="21"/>
      <c r="U567" s="21"/>
      <c r="V567" s="21"/>
      <c r="W567" s="21"/>
    </row>
    <row r="568" ht="16.5" spans="1:2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  <c r="S568" s="21"/>
      <c r="T568" s="21"/>
      <c r="U568" s="21"/>
      <c r="V568" s="21"/>
      <c r="W568" s="21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  <c r="S569" s="21"/>
      <c r="T569" s="21"/>
      <c r="U569" s="21"/>
      <c r="V569" s="21"/>
      <c r="W569" s="21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  <c r="S570" s="21"/>
      <c r="T570" s="21"/>
      <c r="U570" s="21"/>
      <c r="V570" s="21"/>
      <c r="W570" s="21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  <c r="S571" s="21"/>
      <c r="T571" s="21"/>
      <c r="U571" s="21"/>
      <c r="V571" s="21"/>
      <c r="W571" s="21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  <c r="S572" s="21"/>
      <c r="T572" s="21"/>
      <c r="U572" s="21"/>
      <c r="V572" s="21"/>
      <c r="W572" s="21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  <c r="S573" s="21"/>
      <c r="T573" s="21"/>
      <c r="U573" s="21"/>
      <c r="V573" s="21"/>
      <c r="W573" s="21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  <c r="S574" s="21"/>
      <c r="T574" s="21"/>
      <c r="U574" s="21"/>
      <c r="V574" s="21"/>
      <c r="W574" s="21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  <c r="S575" s="21"/>
      <c r="T575" s="21"/>
      <c r="U575" s="21"/>
      <c r="V575" s="21"/>
      <c r="W575" s="21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  <c r="S576" s="21"/>
      <c r="T576" s="21"/>
      <c r="U576" s="21"/>
      <c r="V576" s="21"/>
      <c r="W576" s="21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  <c r="S577" s="21"/>
      <c r="T577" s="21"/>
      <c r="U577" s="21"/>
      <c r="V577" s="21"/>
      <c r="W577" s="21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  <c r="S578" s="21"/>
      <c r="T578" s="21"/>
      <c r="U578" s="21"/>
      <c r="V578" s="21"/>
      <c r="W578" s="21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  <c r="S579" s="21"/>
      <c r="T579" s="21"/>
      <c r="U579" s="21"/>
      <c r="V579" s="21"/>
      <c r="W579" s="21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  <c r="S580" s="21"/>
      <c r="T580" s="21"/>
      <c r="U580" s="21"/>
      <c r="V580" s="21"/>
      <c r="W580" s="21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  <c r="S581" s="21"/>
      <c r="T581" s="21"/>
      <c r="U581" s="21"/>
      <c r="V581" s="21"/>
      <c r="W581" s="21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  <c r="S582" s="21"/>
      <c r="T582" s="21"/>
      <c r="U582" s="21"/>
      <c r="V582" s="21"/>
      <c r="W582" s="21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  <c r="S583" s="21"/>
      <c r="T583" s="21"/>
      <c r="U583" s="21"/>
      <c r="V583" s="21"/>
      <c r="W583" s="21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  <c r="S584" s="21"/>
      <c r="T584" s="21"/>
      <c r="U584" s="21"/>
      <c r="V584" s="21"/>
      <c r="W584" s="21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  <c r="S585" s="21"/>
      <c r="T585" s="21"/>
      <c r="U585" s="21"/>
      <c r="V585" s="21"/>
      <c r="W585" s="21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  <c r="S586" s="21"/>
      <c r="T586" s="21"/>
      <c r="U586" s="21"/>
      <c r="V586" s="21"/>
      <c r="W586" s="21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  <c r="S587" s="21"/>
      <c r="T587" s="21"/>
      <c r="U587" s="21"/>
      <c r="V587" s="21"/>
      <c r="W587" s="21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  <c r="S588" s="21"/>
      <c r="T588" s="21"/>
      <c r="U588" s="21"/>
      <c r="V588" s="21"/>
      <c r="W588" s="21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  <c r="S589" s="21"/>
      <c r="T589" s="21"/>
      <c r="U589" s="21"/>
      <c r="V589" s="21"/>
      <c r="W589" s="21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  <c r="S590" s="21"/>
      <c r="T590" s="21"/>
      <c r="U590" s="21"/>
      <c r="V590" s="21"/>
      <c r="W590" s="21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  <c r="S591" s="21"/>
      <c r="T591" s="21"/>
      <c r="U591" s="21"/>
      <c r="V591" s="21"/>
      <c r="W591" s="21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  <c r="S592" s="21"/>
      <c r="T592" s="21"/>
      <c r="U592" s="21"/>
      <c r="V592" s="21"/>
      <c r="W592" s="21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  <c r="S593" s="21"/>
      <c r="T593" s="21"/>
      <c r="U593" s="21"/>
      <c r="V593" s="21"/>
      <c r="W593" s="21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  <c r="S594" s="21"/>
      <c r="T594" s="21"/>
      <c r="U594" s="21"/>
      <c r="V594" s="21"/>
      <c r="W594" s="21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  <c r="S595" s="21"/>
      <c r="T595" s="21"/>
      <c r="U595" s="21"/>
      <c r="V595" s="21"/>
      <c r="W595" s="21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  <c r="S596" s="21"/>
      <c r="T596" s="21"/>
      <c r="U596" s="21"/>
      <c r="V596" s="21"/>
      <c r="W596" s="21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  <c r="S597" s="21"/>
      <c r="T597" s="21"/>
      <c r="U597" s="21"/>
      <c r="V597" s="21"/>
      <c r="W597" s="21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  <c r="S598" s="21"/>
      <c r="T598" s="21"/>
      <c r="U598" s="21"/>
      <c r="V598" s="21"/>
      <c r="W598" s="21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  <c r="S599" s="21"/>
      <c r="T599" s="21"/>
      <c r="U599" s="21"/>
      <c r="V599" s="21"/>
      <c r="W599" s="21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  <c r="S600" s="21"/>
      <c r="T600" s="21"/>
      <c r="U600" s="21"/>
      <c r="V600" s="21"/>
      <c r="W600" s="21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  <c r="S601" s="21"/>
      <c r="T601" s="21"/>
      <c r="U601" s="21"/>
      <c r="V601" s="21"/>
      <c r="W601" s="21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  <c r="S602" s="21"/>
      <c r="T602" s="21"/>
      <c r="U602" s="21"/>
      <c r="V602" s="21"/>
      <c r="W602" s="21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  <c r="S603" s="21"/>
      <c r="T603" s="21"/>
      <c r="U603" s="21"/>
      <c r="V603" s="21"/>
      <c r="W603" s="21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  <c r="S604" s="21"/>
      <c r="T604" s="21"/>
      <c r="U604" s="21"/>
      <c r="V604" s="21"/>
      <c r="W604" s="21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4"/>
      <c r="L605" s="24"/>
      <c r="M605" s="24"/>
      <c r="N605" s="24"/>
      <c r="O605" s="24"/>
      <c r="P605" s="24"/>
      <c r="Q605" s="24"/>
      <c r="R605" s="24"/>
      <c r="S605" s="21"/>
      <c r="T605" s="21"/>
      <c r="U605" s="21"/>
      <c r="V605" s="21"/>
      <c r="W605" s="21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4"/>
      <c r="L606" s="24"/>
      <c r="M606" s="24"/>
      <c r="N606" s="24"/>
      <c r="O606" s="24"/>
      <c r="P606" s="24"/>
      <c r="Q606" s="24"/>
      <c r="R606" s="24"/>
      <c r="S606" s="21"/>
      <c r="T606" s="21"/>
      <c r="U606" s="21"/>
      <c r="V606" s="21"/>
      <c r="W606" s="21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4"/>
      <c r="L607" s="24"/>
      <c r="M607" s="24"/>
      <c r="N607" s="24"/>
      <c r="O607" s="24"/>
      <c r="P607" s="24"/>
      <c r="Q607" s="24"/>
      <c r="R607" s="24"/>
      <c r="S607" s="21"/>
      <c r="T607" s="21"/>
      <c r="U607" s="21"/>
      <c r="V607" s="21"/>
      <c r="W607" s="21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4"/>
      <c r="L608" s="24"/>
      <c r="M608" s="24"/>
      <c r="N608" s="24"/>
      <c r="O608" s="24"/>
      <c r="P608" s="24"/>
      <c r="Q608" s="24"/>
      <c r="R608" s="24"/>
      <c r="S608" s="21"/>
      <c r="T608" s="21"/>
      <c r="U608" s="21"/>
      <c r="V608" s="21"/>
      <c r="W608" s="21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4"/>
      <c r="L609" s="24"/>
      <c r="M609" s="24"/>
      <c r="N609" s="24"/>
      <c r="O609" s="24"/>
      <c r="P609" s="24"/>
      <c r="Q609" s="24"/>
      <c r="R609" s="24"/>
      <c r="S609" s="21"/>
      <c r="T609" s="21"/>
      <c r="U609" s="21"/>
      <c r="V609" s="21"/>
      <c r="W609" s="21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4"/>
      <c r="L610" s="24"/>
      <c r="M610" s="24"/>
      <c r="N610" s="24"/>
      <c r="O610" s="24"/>
      <c r="P610" s="24"/>
      <c r="Q610" s="24"/>
      <c r="R610" s="24"/>
      <c r="S610" s="21"/>
      <c r="T610" s="21"/>
      <c r="U610" s="21"/>
      <c r="V610" s="21"/>
      <c r="W610" s="21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4"/>
      <c r="L611" s="24"/>
      <c r="M611" s="24"/>
      <c r="N611" s="24"/>
      <c r="O611" s="24"/>
      <c r="P611" s="24"/>
      <c r="Q611" s="24"/>
      <c r="R611" s="24"/>
      <c r="S611" s="21"/>
      <c r="T611" s="21"/>
      <c r="U611" s="21"/>
      <c r="V611" s="21"/>
      <c r="W611" s="21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4"/>
      <c r="L612" s="24"/>
      <c r="M612" s="24"/>
      <c r="N612" s="24"/>
      <c r="O612" s="24"/>
      <c r="P612" s="24"/>
      <c r="Q612" s="24"/>
      <c r="R612" s="24"/>
      <c r="S612" s="21"/>
      <c r="T612" s="21"/>
      <c r="U612" s="21"/>
      <c r="V612" s="21"/>
      <c r="W612" s="21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4"/>
      <c r="L613" s="24"/>
      <c r="M613" s="24"/>
      <c r="N613" s="24"/>
      <c r="O613" s="24"/>
      <c r="P613" s="24"/>
      <c r="Q613" s="24"/>
      <c r="R613" s="24"/>
      <c r="S613" s="21"/>
      <c r="T613" s="21"/>
      <c r="U613" s="21"/>
      <c r="V613" s="21"/>
      <c r="W613" s="21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4"/>
      <c r="L614" s="24"/>
      <c r="M614" s="24"/>
      <c r="N614" s="24"/>
      <c r="O614" s="24"/>
      <c r="P614" s="24"/>
      <c r="Q614" s="24"/>
      <c r="R614" s="24"/>
      <c r="S614" s="21"/>
      <c r="T614" s="21"/>
      <c r="U614" s="21"/>
      <c r="V614" s="21"/>
      <c r="W614" s="21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4"/>
      <c r="L615" s="24"/>
      <c r="M615" s="24"/>
      <c r="N615" s="24"/>
      <c r="O615" s="24"/>
      <c r="P615" s="24"/>
      <c r="Q615" s="24"/>
      <c r="R615" s="24"/>
      <c r="S615" s="21"/>
      <c r="T615" s="21"/>
      <c r="U615" s="21"/>
      <c r="V615" s="21"/>
      <c r="W615" s="21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4"/>
      <c r="L616" s="24"/>
      <c r="M616" s="24"/>
      <c r="N616" s="24"/>
      <c r="O616" s="24"/>
      <c r="P616" s="24"/>
      <c r="Q616" s="24"/>
      <c r="R616" s="24"/>
      <c r="S616" s="21"/>
      <c r="T616" s="21"/>
      <c r="U616" s="21"/>
      <c r="V616" s="21"/>
      <c r="W616" s="21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4"/>
      <c r="L617" s="24"/>
      <c r="M617" s="24"/>
      <c r="N617" s="24"/>
      <c r="O617" s="24"/>
      <c r="P617" s="24"/>
      <c r="Q617" s="24"/>
      <c r="R617" s="24"/>
      <c r="S617" s="21"/>
      <c r="T617" s="21"/>
      <c r="U617" s="21"/>
      <c r="V617" s="21"/>
      <c r="W617" s="21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4"/>
      <c r="L618" s="24"/>
      <c r="M618" s="24"/>
      <c r="N618" s="24"/>
      <c r="O618" s="24"/>
      <c r="P618" s="24"/>
      <c r="Q618" s="24"/>
      <c r="R618" s="24"/>
      <c r="S618" s="21"/>
      <c r="T618" s="21"/>
      <c r="U618" s="21"/>
      <c r="V618" s="21"/>
      <c r="W618" s="21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4"/>
      <c r="L619" s="24"/>
      <c r="M619" s="24"/>
      <c r="N619" s="24"/>
      <c r="O619" s="24"/>
      <c r="P619" s="24"/>
      <c r="Q619" s="24"/>
      <c r="R619" s="24"/>
      <c r="S619" s="21"/>
      <c r="T619" s="21"/>
      <c r="U619" s="21"/>
      <c r="V619" s="21"/>
      <c r="W619" s="21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4"/>
      <c r="L620" s="24"/>
      <c r="M620" s="24"/>
      <c r="N620" s="24"/>
      <c r="O620" s="24"/>
      <c r="P620" s="24"/>
      <c r="Q620" s="24"/>
      <c r="R620" s="24"/>
      <c r="S620" s="21"/>
      <c r="T620" s="21"/>
      <c r="U620" s="21"/>
      <c r="V620" s="21"/>
      <c r="W620" s="21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4"/>
      <c r="L621" s="24"/>
      <c r="M621" s="24"/>
      <c r="N621" s="24"/>
      <c r="O621" s="24"/>
      <c r="P621" s="24"/>
      <c r="Q621" s="24"/>
      <c r="R621" s="24"/>
      <c r="S621" s="21"/>
      <c r="T621" s="21"/>
      <c r="U621" s="21"/>
      <c r="V621" s="21"/>
      <c r="W621" s="21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4"/>
      <c r="L622" s="24"/>
      <c r="M622" s="24"/>
      <c r="N622" s="24"/>
      <c r="O622" s="24"/>
      <c r="P622" s="24"/>
      <c r="Q622" s="24"/>
      <c r="R622" s="24"/>
      <c r="S622" s="21"/>
      <c r="T622" s="21"/>
      <c r="U622" s="21"/>
      <c r="V622" s="21"/>
      <c r="W622" s="21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4"/>
      <c r="L623" s="24"/>
      <c r="M623" s="24"/>
      <c r="N623" s="24"/>
      <c r="O623" s="24"/>
      <c r="P623" s="24"/>
      <c r="Q623" s="24"/>
      <c r="R623" s="24"/>
      <c r="S623" s="21"/>
      <c r="T623" s="21"/>
      <c r="U623" s="21"/>
      <c r="V623" s="21"/>
      <c r="W623" s="21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4"/>
      <c r="L624" s="24"/>
      <c r="M624" s="24"/>
      <c r="N624" s="24"/>
      <c r="O624" s="24"/>
      <c r="P624" s="24"/>
      <c r="Q624" s="24"/>
      <c r="R624" s="24"/>
      <c r="S624" s="21"/>
      <c r="T624" s="21"/>
      <c r="U624" s="21"/>
      <c r="V624" s="21"/>
      <c r="W624" s="21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4"/>
      <c r="L625" s="24"/>
      <c r="M625" s="24"/>
      <c r="N625" s="24"/>
      <c r="O625" s="24"/>
      <c r="P625" s="24"/>
      <c r="Q625" s="24"/>
      <c r="R625" s="24"/>
      <c r="S625" s="21"/>
      <c r="T625" s="21"/>
      <c r="U625" s="21"/>
      <c r="V625" s="21"/>
      <c r="W625" s="21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4"/>
      <c r="L626" s="24"/>
      <c r="M626" s="24"/>
      <c r="N626" s="24"/>
      <c r="O626" s="24"/>
      <c r="P626" s="24"/>
      <c r="Q626" s="24"/>
      <c r="R626" s="24"/>
      <c r="S626" s="21"/>
      <c r="T626" s="21"/>
      <c r="U626" s="21"/>
      <c r="V626" s="21"/>
      <c r="W626" s="21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4"/>
      <c r="L627" s="24"/>
      <c r="M627" s="24"/>
      <c r="N627" s="24"/>
      <c r="O627" s="24"/>
      <c r="P627" s="24"/>
      <c r="Q627" s="24"/>
      <c r="R627" s="24"/>
      <c r="S627" s="21"/>
      <c r="T627" s="21"/>
      <c r="U627" s="21"/>
      <c r="V627" s="21"/>
      <c r="W627" s="21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4"/>
      <c r="L628" s="24"/>
      <c r="M628" s="24"/>
      <c r="N628" s="24"/>
      <c r="O628" s="24"/>
      <c r="P628" s="24"/>
      <c r="Q628" s="24"/>
      <c r="R628" s="24"/>
      <c r="S628" s="21"/>
      <c r="T628" s="21"/>
      <c r="U628" s="21"/>
      <c r="V628" s="21"/>
      <c r="W628" s="21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4"/>
      <c r="L629" s="24"/>
      <c r="M629" s="24"/>
      <c r="N629" s="24"/>
      <c r="O629" s="24"/>
      <c r="P629" s="24"/>
      <c r="Q629" s="24"/>
      <c r="R629" s="24"/>
      <c r="S629" s="21"/>
      <c r="T629" s="21"/>
      <c r="U629" s="21"/>
      <c r="V629" s="21"/>
      <c r="W629" s="21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4"/>
      <c r="L630" s="24"/>
      <c r="M630" s="24"/>
      <c r="N630" s="24"/>
      <c r="O630" s="24"/>
      <c r="P630" s="24"/>
      <c r="Q630" s="24"/>
      <c r="R630" s="24"/>
      <c r="S630" s="21"/>
      <c r="T630" s="21"/>
      <c r="U630" s="21"/>
      <c r="V630" s="21"/>
      <c r="W630" s="21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4"/>
      <c r="L631" s="24"/>
      <c r="M631" s="24"/>
      <c r="N631" s="24"/>
      <c r="O631" s="24"/>
      <c r="P631" s="24"/>
      <c r="Q631" s="24"/>
      <c r="R631" s="24"/>
      <c r="S631" s="21"/>
      <c r="T631" s="21"/>
      <c r="U631" s="21"/>
      <c r="V631" s="21"/>
      <c r="W631" s="21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4"/>
      <c r="L632" s="24"/>
      <c r="M632" s="24"/>
      <c r="N632" s="24"/>
      <c r="O632" s="24"/>
      <c r="P632" s="24"/>
      <c r="Q632" s="24"/>
      <c r="R632" s="24"/>
      <c r="S632" s="21"/>
      <c r="T632" s="21"/>
      <c r="U632" s="21"/>
      <c r="V632" s="21"/>
      <c r="W632" s="21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4"/>
      <c r="L633" s="24"/>
      <c r="M633" s="24"/>
      <c r="N633" s="24"/>
      <c r="O633" s="24"/>
      <c r="P633" s="24"/>
      <c r="Q633" s="24"/>
      <c r="R633" s="24"/>
      <c r="S633" s="21"/>
      <c r="T633" s="21"/>
      <c r="U633" s="21"/>
      <c r="V633" s="21"/>
      <c r="W633" s="21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4"/>
      <c r="L634" s="24"/>
      <c r="M634" s="24"/>
      <c r="N634" s="24"/>
      <c r="O634" s="24"/>
      <c r="P634" s="24"/>
      <c r="Q634" s="24"/>
      <c r="R634" s="24"/>
      <c r="S634" s="21"/>
      <c r="T634" s="21"/>
      <c r="U634" s="21"/>
      <c r="V634" s="21"/>
      <c r="W634" s="21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4"/>
      <c r="L635" s="24"/>
      <c r="M635" s="24"/>
      <c r="N635" s="24"/>
      <c r="O635" s="24"/>
      <c r="P635" s="24"/>
      <c r="Q635" s="24"/>
      <c r="R635" s="24"/>
      <c r="S635" s="21"/>
      <c r="T635" s="21"/>
      <c r="U635" s="21"/>
      <c r="V635" s="21"/>
      <c r="W635" s="21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4"/>
      <c r="L636" s="24"/>
      <c r="M636" s="24"/>
      <c r="N636" s="24"/>
      <c r="O636" s="24"/>
      <c r="P636" s="24"/>
      <c r="Q636" s="24"/>
      <c r="R636" s="24"/>
      <c r="S636" s="21"/>
      <c r="T636" s="21"/>
      <c r="U636" s="21"/>
      <c r="V636" s="21"/>
      <c r="W636" s="21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4"/>
      <c r="L637" s="24"/>
      <c r="M637" s="24"/>
      <c r="N637" s="24"/>
      <c r="O637" s="24"/>
      <c r="P637" s="24"/>
      <c r="Q637" s="24"/>
      <c r="R637" s="24"/>
      <c r="S637" s="21"/>
      <c r="T637" s="21"/>
      <c r="U637" s="21"/>
      <c r="V637" s="21"/>
      <c r="W637" s="21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4"/>
      <c r="L638" s="24"/>
      <c r="M638" s="24"/>
      <c r="N638" s="24"/>
      <c r="O638" s="24"/>
      <c r="P638" s="24"/>
      <c r="Q638" s="24"/>
      <c r="R638" s="24"/>
      <c r="S638" s="21"/>
      <c r="T638" s="21"/>
      <c r="U638" s="21"/>
      <c r="V638" s="21"/>
      <c r="W638" s="21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4"/>
      <c r="L639" s="24"/>
      <c r="M639" s="24"/>
      <c r="N639" s="24"/>
      <c r="O639" s="24"/>
      <c r="P639" s="24"/>
      <c r="Q639" s="24"/>
      <c r="R639" s="24"/>
      <c r="S639" s="21"/>
      <c r="T639" s="21"/>
      <c r="U639" s="21"/>
      <c r="V639" s="21"/>
      <c r="W639" s="21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4"/>
      <c r="L640" s="24"/>
      <c r="M640" s="24"/>
      <c r="N640" s="24"/>
      <c r="O640" s="24"/>
      <c r="P640" s="24"/>
      <c r="Q640" s="24"/>
      <c r="R640" s="24"/>
      <c r="S640" s="21"/>
      <c r="T640" s="21"/>
      <c r="U640" s="21"/>
      <c r="V640" s="21"/>
      <c r="W640" s="21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4"/>
      <c r="L641" s="24"/>
      <c r="M641" s="24"/>
      <c r="N641" s="24"/>
      <c r="O641" s="24"/>
      <c r="P641" s="24"/>
      <c r="Q641" s="24"/>
      <c r="R641" s="24"/>
      <c r="S641" s="21"/>
      <c r="T641" s="21"/>
      <c r="U641" s="21"/>
      <c r="V641" s="21"/>
      <c r="W641" s="21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4"/>
      <c r="L642" s="24"/>
      <c r="M642" s="24"/>
      <c r="N642" s="24"/>
      <c r="O642" s="24"/>
      <c r="P642" s="24"/>
      <c r="Q642" s="24"/>
      <c r="R642" s="24"/>
      <c r="S642" s="21"/>
      <c r="T642" s="21"/>
      <c r="U642" s="21"/>
      <c r="V642" s="21"/>
      <c r="W642" s="21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4"/>
      <c r="L643" s="24"/>
      <c r="M643" s="24"/>
      <c r="N643" s="24"/>
      <c r="O643" s="24"/>
      <c r="P643" s="24"/>
      <c r="Q643" s="24"/>
      <c r="R643" s="24"/>
      <c r="S643" s="21"/>
      <c r="T643" s="21"/>
      <c r="U643" s="21"/>
      <c r="V643" s="21"/>
      <c r="W643" s="21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4"/>
      <c r="L644" s="24"/>
      <c r="M644" s="24"/>
      <c r="N644" s="24"/>
      <c r="O644" s="24"/>
      <c r="P644" s="24"/>
      <c r="Q644" s="24"/>
      <c r="R644" s="24"/>
      <c r="S644" s="21"/>
      <c r="T644" s="21"/>
      <c r="U644" s="21"/>
      <c r="V644" s="21"/>
      <c r="W644" s="21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4"/>
      <c r="L645" s="24"/>
      <c r="M645" s="24"/>
      <c r="N645" s="24"/>
      <c r="O645" s="24"/>
      <c r="P645" s="24"/>
      <c r="Q645" s="24"/>
      <c r="R645" s="24"/>
      <c r="S645" s="21"/>
      <c r="T645" s="21"/>
      <c r="U645" s="21"/>
      <c r="V645" s="21"/>
      <c r="W645" s="21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4"/>
      <c r="L646" s="24"/>
      <c r="M646" s="24"/>
      <c r="N646" s="24"/>
      <c r="O646" s="24"/>
      <c r="P646" s="24"/>
      <c r="Q646" s="24"/>
      <c r="R646" s="24"/>
      <c r="S646" s="21"/>
      <c r="T646" s="21"/>
      <c r="U646" s="21"/>
      <c r="V646" s="21"/>
      <c r="W646" s="21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4"/>
      <c r="L647" s="24"/>
      <c r="M647" s="24"/>
      <c r="N647" s="24"/>
      <c r="O647" s="24"/>
      <c r="P647" s="24"/>
      <c r="Q647" s="24"/>
      <c r="R647" s="24"/>
      <c r="S647" s="21"/>
      <c r="T647" s="21"/>
      <c r="U647" s="21"/>
      <c r="V647" s="21"/>
      <c r="W647" s="21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4"/>
      <c r="L648" s="24"/>
      <c r="M648" s="24"/>
      <c r="N648" s="24"/>
      <c r="O648" s="24"/>
      <c r="P648" s="24"/>
      <c r="Q648" s="24"/>
      <c r="R648" s="24"/>
      <c r="S648" s="21"/>
      <c r="T648" s="21"/>
      <c r="U648" s="21"/>
      <c r="V648" s="21"/>
      <c r="W648" s="21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4"/>
      <c r="L649" s="24"/>
      <c r="M649" s="24"/>
      <c r="N649" s="24"/>
      <c r="O649" s="24"/>
      <c r="P649" s="24"/>
      <c r="Q649" s="24"/>
      <c r="R649" s="24"/>
      <c r="S649" s="21"/>
      <c r="T649" s="21"/>
      <c r="U649" s="21"/>
      <c r="V649" s="21"/>
      <c r="W649" s="21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4"/>
      <c r="L650" s="24"/>
      <c r="M650" s="24"/>
      <c r="N650" s="24"/>
      <c r="O650" s="24"/>
      <c r="P650" s="24"/>
      <c r="Q650" s="24"/>
      <c r="R650" s="24"/>
      <c r="S650" s="21"/>
      <c r="T650" s="21"/>
      <c r="U650" s="21"/>
      <c r="V650" s="21"/>
      <c r="W650" s="21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4"/>
      <c r="L651" s="24"/>
      <c r="M651" s="24"/>
      <c r="N651" s="24"/>
      <c r="O651" s="24"/>
      <c r="P651" s="24"/>
      <c r="Q651" s="24"/>
      <c r="R651" s="24"/>
      <c r="S651" s="21"/>
      <c r="T651" s="21"/>
      <c r="U651" s="21"/>
      <c r="V651" s="21"/>
      <c r="W651" s="21"/>
    </row>
    <row r="652" ht="20.25" spans="1:23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workbookViewId="0">
      <selection activeCell="A3" sqref="A3:R8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9" t="s">
        <v>328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1" t="s">
        <v>95</v>
      </c>
      <c r="L2" s="11" t="s">
        <v>96</v>
      </c>
      <c r="M2" s="11" t="s">
        <v>97</v>
      </c>
      <c r="N2" s="11" t="s">
        <v>98</v>
      </c>
      <c r="O2" s="11" t="s">
        <v>99</v>
      </c>
      <c r="P2" s="11" t="s">
        <v>100</v>
      </c>
      <c r="Q2" s="11" t="s">
        <v>101</v>
      </c>
      <c r="R2" s="11" t="s">
        <v>102</v>
      </c>
    </row>
    <row r="3" ht="20.25" spans="1:18">
      <c r="A3" s="5" t="s">
        <v>329</v>
      </c>
      <c r="B3" s="5" t="s">
        <v>330</v>
      </c>
      <c r="C3" s="5">
        <v>7648.243</v>
      </c>
      <c r="D3" s="5">
        <v>8832.5</v>
      </c>
      <c r="E3" s="5">
        <v>0</v>
      </c>
      <c r="F3" s="5">
        <v>0</v>
      </c>
      <c r="G3" s="5">
        <v>0</v>
      </c>
      <c r="H3" s="5">
        <v>1</v>
      </c>
      <c r="I3" s="7">
        <v>3.533</v>
      </c>
      <c r="J3" s="7">
        <v>16.467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1.529</v>
      </c>
      <c r="Q3" s="12">
        <v>0</v>
      </c>
      <c r="R3" s="12">
        <v>0</v>
      </c>
    </row>
    <row r="4" ht="20.25" spans="1:18">
      <c r="A4" s="5" t="s">
        <v>331</v>
      </c>
      <c r="B4" s="5" t="s">
        <v>332</v>
      </c>
      <c r="C4" s="5">
        <v>1173.528</v>
      </c>
      <c r="D4" s="5">
        <v>1321.486</v>
      </c>
      <c r="E4" s="5">
        <v>0</v>
      </c>
      <c r="F4" s="5">
        <v>0</v>
      </c>
      <c r="G4" s="5">
        <v>0</v>
      </c>
      <c r="H4" s="5">
        <v>1</v>
      </c>
      <c r="I4" s="7">
        <v>0.303</v>
      </c>
      <c r="J4" s="7">
        <v>11.465</v>
      </c>
      <c r="K4" s="12">
        <v>4</v>
      </c>
      <c r="L4" s="12">
        <v>0</v>
      </c>
      <c r="M4" s="12">
        <v>0</v>
      </c>
      <c r="N4" s="12">
        <v>1</v>
      </c>
      <c r="O4" s="12">
        <v>0</v>
      </c>
      <c r="P4" s="12">
        <v>-0.345</v>
      </c>
      <c r="Q4" s="12">
        <v>0</v>
      </c>
      <c r="R4" s="12">
        <v>0</v>
      </c>
    </row>
    <row r="5" ht="20.25" spans="1:18">
      <c r="A5" s="5" t="s">
        <v>333</v>
      </c>
      <c r="B5" s="5" t="s">
        <v>334</v>
      </c>
      <c r="C5" s="5">
        <v>673.864</v>
      </c>
      <c r="D5" s="5">
        <v>763.807</v>
      </c>
      <c r="E5" s="5">
        <v>0</v>
      </c>
      <c r="F5" s="5">
        <v>0</v>
      </c>
      <c r="G5" s="5">
        <v>0</v>
      </c>
      <c r="H5" s="5">
        <v>1</v>
      </c>
      <c r="I5" s="7">
        <v>0.025</v>
      </c>
      <c r="J5" s="7">
        <v>11.798</v>
      </c>
      <c r="K5" s="12">
        <v>3</v>
      </c>
      <c r="L5" s="12">
        <v>2</v>
      </c>
      <c r="M5" s="12">
        <v>-1</v>
      </c>
      <c r="N5" s="12">
        <v>1</v>
      </c>
      <c r="O5" s="12">
        <v>0</v>
      </c>
      <c r="P5" s="12">
        <v>0.191</v>
      </c>
      <c r="Q5" s="12">
        <v>0</v>
      </c>
      <c r="R5" s="12">
        <v>0</v>
      </c>
    </row>
    <row r="6" ht="20.25" spans="1:18">
      <c r="A6" s="5" t="s">
        <v>335</v>
      </c>
      <c r="B6" s="5" t="s">
        <v>336</v>
      </c>
      <c r="C6" s="5">
        <v>18367.193</v>
      </c>
      <c r="D6" s="5">
        <v>20000.73</v>
      </c>
      <c r="E6" s="5">
        <v>0</v>
      </c>
      <c r="F6" s="5">
        <v>0</v>
      </c>
      <c r="G6" s="5">
        <v>0</v>
      </c>
      <c r="H6" s="5">
        <v>1</v>
      </c>
      <c r="I6" s="7">
        <v>0.519</v>
      </c>
      <c r="J6" s="7">
        <v>8.644</v>
      </c>
      <c r="K6" s="12">
        <v>4</v>
      </c>
      <c r="L6" s="12">
        <v>1</v>
      </c>
      <c r="M6" s="12">
        <v>0</v>
      </c>
      <c r="N6" s="12">
        <v>1</v>
      </c>
      <c r="O6" s="12">
        <v>0</v>
      </c>
      <c r="P6" s="12">
        <v>2.827</v>
      </c>
      <c r="Q6" s="12">
        <v>0</v>
      </c>
      <c r="R6" s="12">
        <v>0</v>
      </c>
    </row>
    <row r="7" ht="20.25" spans="1:18">
      <c r="A7" s="5" t="s">
        <v>337</v>
      </c>
      <c r="B7" s="5" t="s">
        <v>338</v>
      </c>
      <c r="C7" s="5">
        <v>4874.716</v>
      </c>
      <c r="D7" s="5">
        <v>5798.583</v>
      </c>
      <c r="E7" s="5">
        <v>0</v>
      </c>
      <c r="F7" s="5">
        <v>0</v>
      </c>
      <c r="G7" s="5">
        <v>0</v>
      </c>
      <c r="H7" s="5">
        <v>1</v>
      </c>
      <c r="I7" s="7">
        <v>2.058</v>
      </c>
      <c r="J7" s="7">
        <v>17.662</v>
      </c>
      <c r="K7" s="12">
        <v>4</v>
      </c>
      <c r="L7" s="12">
        <v>0</v>
      </c>
      <c r="M7" s="12">
        <v>-1</v>
      </c>
      <c r="N7" s="12">
        <v>1</v>
      </c>
      <c r="O7" s="12">
        <v>0</v>
      </c>
      <c r="P7" s="12">
        <v>6.315</v>
      </c>
      <c r="Q7" s="12">
        <v>0</v>
      </c>
      <c r="R7" s="12">
        <v>0</v>
      </c>
    </row>
    <row r="8" ht="20.25" spans="1:18">
      <c r="A8" s="5" t="s">
        <v>339</v>
      </c>
      <c r="B8" s="5" t="s">
        <v>340</v>
      </c>
      <c r="C8" s="5">
        <v>3421.946</v>
      </c>
      <c r="D8" s="5">
        <v>3922.853</v>
      </c>
      <c r="E8" s="5">
        <v>0</v>
      </c>
      <c r="F8" s="5">
        <v>0</v>
      </c>
      <c r="G8" s="5">
        <v>0</v>
      </c>
      <c r="H8" s="5">
        <v>1</v>
      </c>
      <c r="I8" s="7">
        <v>1.767</v>
      </c>
      <c r="J8" s="7">
        <v>14.31</v>
      </c>
      <c r="K8" s="12">
        <v>4</v>
      </c>
      <c r="L8" s="12">
        <v>1</v>
      </c>
      <c r="M8" s="12">
        <v>0</v>
      </c>
      <c r="N8" s="12">
        <v>0</v>
      </c>
      <c r="O8" s="12">
        <v>0</v>
      </c>
      <c r="P8" s="12">
        <v>0.854</v>
      </c>
      <c r="Q8" s="12">
        <v>0</v>
      </c>
      <c r="R8" s="12">
        <v>0</v>
      </c>
    </row>
    <row r="9" ht="20.25" spans="1:18">
      <c r="A9" s="5" t="s">
        <v>341</v>
      </c>
      <c r="B9" s="5" t="s">
        <v>342</v>
      </c>
      <c r="C9" s="5">
        <v>2393.89</v>
      </c>
      <c r="D9" s="5">
        <v>2720.122</v>
      </c>
      <c r="E9" s="5">
        <v>0</v>
      </c>
      <c r="F9" s="5">
        <v>0</v>
      </c>
      <c r="G9" s="5">
        <v>0</v>
      </c>
      <c r="H9" s="5">
        <v>1</v>
      </c>
      <c r="I9" s="7">
        <v>1.144</v>
      </c>
      <c r="J9" s="7">
        <v>13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1.346</v>
      </c>
      <c r="Q9" s="12">
        <v>0</v>
      </c>
      <c r="R9" s="12">
        <v>0</v>
      </c>
    </row>
    <row r="10" ht="20.25" spans="1:18">
      <c r="A10" s="5" t="s">
        <v>343</v>
      </c>
      <c r="B10" s="5" t="s">
        <v>344</v>
      </c>
      <c r="C10" s="5">
        <v>4931.963</v>
      </c>
      <c r="D10" s="5">
        <v>6127.837</v>
      </c>
      <c r="E10" s="5">
        <v>0</v>
      </c>
      <c r="F10" s="5">
        <v>0</v>
      </c>
      <c r="G10" s="5">
        <v>0</v>
      </c>
      <c r="H10" s="5">
        <v>1</v>
      </c>
      <c r="I10" s="7">
        <v>3.037</v>
      </c>
      <c r="J10" s="7">
        <v>21.96</v>
      </c>
      <c r="K10" s="12">
        <v>4</v>
      </c>
      <c r="L10" s="12">
        <v>0</v>
      </c>
      <c r="M10" s="12">
        <v>-1</v>
      </c>
      <c r="N10" s="12">
        <v>1</v>
      </c>
      <c r="O10" s="12">
        <v>0</v>
      </c>
      <c r="P10" s="12">
        <v>6.725</v>
      </c>
      <c r="Q10" s="12">
        <v>0</v>
      </c>
      <c r="R10" s="12">
        <v>0</v>
      </c>
    </row>
    <row r="11" ht="20.25" spans="1:18">
      <c r="A11" s="6" t="s">
        <v>345</v>
      </c>
      <c r="B11" s="6" t="s">
        <v>346</v>
      </c>
      <c r="C11" s="6">
        <v>212.607</v>
      </c>
      <c r="D11" s="6">
        <v>430.678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-1</v>
      </c>
      <c r="O11" s="12">
        <v>0</v>
      </c>
      <c r="P11" s="12">
        <v>-0.727</v>
      </c>
      <c r="Q11" s="12">
        <v>-1</v>
      </c>
      <c r="R11" s="12">
        <v>0</v>
      </c>
    </row>
    <row r="12" ht="20.25" spans="1:18">
      <c r="A12" s="6" t="s">
        <v>347</v>
      </c>
      <c r="B12" s="6" t="s">
        <v>348</v>
      </c>
      <c r="C12" s="6">
        <v>2311.896</v>
      </c>
      <c r="D12" s="6">
        <v>2422.209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1</v>
      </c>
      <c r="N12" s="12">
        <v>-1</v>
      </c>
      <c r="O12" s="12">
        <v>0</v>
      </c>
      <c r="P12" s="12">
        <v>-1.647</v>
      </c>
      <c r="Q12" s="12">
        <v>0</v>
      </c>
      <c r="R12" s="12">
        <v>0</v>
      </c>
    </row>
    <row r="13" ht="20.25" spans="1:18">
      <c r="A13" s="6" t="s">
        <v>349</v>
      </c>
      <c r="B13" s="6" t="s">
        <v>350</v>
      </c>
      <c r="C13" s="6">
        <v>2686.219</v>
      </c>
      <c r="D13" s="6">
        <v>2836.401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-1.742</v>
      </c>
      <c r="Q13" s="12">
        <v>0</v>
      </c>
      <c r="R13" s="12">
        <v>0</v>
      </c>
    </row>
    <row r="14" ht="20.25" spans="1:18">
      <c r="A14" s="6" t="s">
        <v>351</v>
      </c>
      <c r="B14" s="6" t="s">
        <v>352</v>
      </c>
      <c r="C14" s="6">
        <v>3516.852</v>
      </c>
      <c r="D14" s="6">
        <v>3974.757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-4.632</v>
      </c>
      <c r="Q14" s="12">
        <v>0</v>
      </c>
      <c r="R14" s="12">
        <v>0</v>
      </c>
    </row>
    <row r="15" ht="20.25" spans="1:18">
      <c r="A15" s="6" t="s">
        <v>353</v>
      </c>
      <c r="B15" s="6" t="s">
        <v>354</v>
      </c>
      <c r="C15" s="6">
        <v>2627.982</v>
      </c>
      <c r="D15" s="6">
        <v>3237.309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2</v>
      </c>
      <c r="L15" s="12">
        <v>0</v>
      </c>
      <c r="M15" s="12">
        <v>1</v>
      </c>
      <c r="N15" s="12">
        <v>-1</v>
      </c>
      <c r="O15" s="12">
        <v>0</v>
      </c>
      <c r="P15" s="12">
        <v>7.748</v>
      </c>
      <c r="Q15" s="12">
        <v>0</v>
      </c>
      <c r="R15" s="12">
        <v>0</v>
      </c>
    </row>
    <row r="16" ht="20.25" spans="1:18">
      <c r="A16" s="6" t="s">
        <v>355</v>
      </c>
      <c r="B16" s="6" t="s">
        <v>356</v>
      </c>
      <c r="C16" s="6">
        <v>2544.073</v>
      </c>
      <c r="D16" s="6">
        <v>3003.527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1</v>
      </c>
      <c r="O16" s="12">
        <v>0</v>
      </c>
      <c r="P16" s="12">
        <v>3.728</v>
      </c>
      <c r="Q16" s="12">
        <v>0</v>
      </c>
      <c r="R16" s="12">
        <v>0</v>
      </c>
    </row>
    <row r="17" ht="20.25" spans="1:18">
      <c r="A17" s="6" t="s">
        <v>357</v>
      </c>
      <c r="B17" s="6" t="s">
        <v>358</v>
      </c>
      <c r="C17" s="6">
        <v>5225.906</v>
      </c>
      <c r="D17" s="6">
        <v>6109.545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16.686</v>
      </c>
      <c r="Q17" s="12">
        <v>0</v>
      </c>
      <c r="R17" s="12">
        <v>0</v>
      </c>
    </row>
    <row r="18" ht="20.25" spans="1:18">
      <c r="A18" s="6" t="s">
        <v>359</v>
      </c>
      <c r="B18" s="6" t="s">
        <v>360</v>
      </c>
      <c r="C18" s="6">
        <v>967.581</v>
      </c>
      <c r="D18" s="6">
        <v>1188.864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4</v>
      </c>
      <c r="L18" s="12">
        <v>0</v>
      </c>
      <c r="M18" s="12">
        <v>0</v>
      </c>
      <c r="N18" s="12">
        <v>0</v>
      </c>
      <c r="O18" s="12">
        <v>0</v>
      </c>
      <c r="P18" s="12">
        <v>3.163</v>
      </c>
      <c r="Q18" s="12">
        <v>0</v>
      </c>
      <c r="R18" s="12">
        <v>1</v>
      </c>
    </row>
    <row r="19" ht="20.25" spans="1:18">
      <c r="A19" s="7" t="s">
        <v>361</v>
      </c>
      <c r="B19" s="7" t="s">
        <v>362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12">
        <v>1</v>
      </c>
      <c r="L19" s="12">
        <v>1</v>
      </c>
      <c r="M19" s="12">
        <v>0</v>
      </c>
      <c r="N19" s="12">
        <v>0</v>
      </c>
      <c r="O19" s="12">
        <v>0</v>
      </c>
      <c r="P19" s="12">
        <v>1.534</v>
      </c>
      <c r="Q19" s="12">
        <v>0</v>
      </c>
      <c r="R19" s="12">
        <v>0</v>
      </c>
    </row>
    <row r="20" ht="20.25" spans="1:18">
      <c r="A20" s="7" t="s">
        <v>363</v>
      </c>
      <c r="B20" s="7" t="s">
        <v>364</v>
      </c>
      <c r="C20" s="7">
        <v>18895.457</v>
      </c>
      <c r="D20" s="7">
        <v>20825.324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8.563</v>
      </c>
      <c r="K20" s="12">
        <v>4</v>
      </c>
      <c r="L20" s="12">
        <v>2</v>
      </c>
      <c r="M20" s="12">
        <v>0</v>
      </c>
      <c r="N20" s="12">
        <v>0</v>
      </c>
      <c r="O20" s="12">
        <v>0</v>
      </c>
      <c r="P20" s="12">
        <v>3.331</v>
      </c>
      <c r="Q20" s="12">
        <v>0</v>
      </c>
      <c r="R20" s="12">
        <v>0</v>
      </c>
    </row>
    <row r="21" ht="20.25" spans="1:18">
      <c r="A21" s="7" t="s">
        <v>365</v>
      </c>
      <c r="B21" s="7" t="s">
        <v>366</v>
      </c>
      <c r="C21" s="7">
        <v>2669.085</v>
      </c>
      <c r="D21" s="7">
        <v>3379.186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14.644</v>
      </c>
      <c r="K21" s="12">
        <v>3</v>
      </c>
      <c r="L21" s="12">
        <v>2</v>
      </c>
      <c r="M21" s="12">
        <v>0</v>
      </c>
      <c r="N21" s="12">
        <v>0</v>
      </c>
      <c r="O21" s="12">
        <v>0</v>
      </c>
      <c r="P21" s="12">
        <v>-5.35</v>
      </c>
      <c r="Q21" s="12">
        <v>0</v>
      </c>
      <c r="R21" s="12">
        <v>0</v>
      </c>
    </row>
    <row r="22" ht="20.25" spans="1:18">
      <c r="A22" s="7" t="s">
        <v>367</v>
      </c>
      <c r="B22" s="7" t="s">
        <v>368</v>
      </c>
      <c r="C22" s="7">
        <v>695.224</v>
      </c>
      <c r="D22" s="7">
        <v>841.139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10.704</v>
      </c>
      <c r="K22" s="12">
        <v>3</v>
      </c>
      <c r="L22" s="12">
        <v>2</v>
      </c>
      <c r="M22" s="12">
        <v>0</v>
      </c>
      <c r="N22" s="12">
        <v>1</v>
      </c>
      <c r="O22" s="12">
        <v>0</v>
      </c>
      <c r="P22" s="12">
        <v>-0.017</v>
      </c>
      <c r="Q22" s="12">
        <v>0</v>
      </c>
      <c r="R22" s="12">
        <v>0</v>
      </c>
    </row>
    <row r="23" ht="20.25" spans="1:18">
      <c r="A23" s="7" t="s">
        <v>369</v>
      </c>
      <c r="B23" s="7" t="s">
        <v>370</v>
      </c>
      <c r="C23" s="7">
        <v>10597.22</v>
      </c>
      <c r="D23" s="7">
        <v>13597.331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8.408</v>
      </c>
      <c r="K23" s="12">
        <v>2</v>
      </c>
      <c r="L23" s="12">
        <v>0</v>
      </c>
      <c r="M23" s="12">
        <v>-1</v>
      </c>
      <c r="N23" s="12">
        <v>1</v>
      </c>
      <c r="O23" s="12">
        <v>0</v>
      </c>
      <c r="P23" s="12">
        <v>12.134</v>
      </c>
      <c r="Q23" s="12">
        <v>0</v>
      </c>
      <c r="R23" s="12">
        <v>0</v>
      </c>
    </row>
    <row r="24" ht="20.25" spans="1:18">
      <c r="A24" s="7" t="s">
        <v>371</v>
      </c>
      <c r="B24" s="7" t="s">
        <v>372</v>
      </c>
      <c r="C24" s="7">
        <v>3135.263</v>
      </c>
      <c r="D24" s="7">
        <v>3732.325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13.7</v>
      </c>
      <c r="K24" s="12">
        <v>3</v>
      </c>
      <c r="L24" s="12">
        <v>2</v>
      </c>
      <c r="M24" s="12">
        <v>0</v>
      </c>
      <c r="N24" s="12">
        <v>0</v>
      </c>
      <c r="O24" s="12">
        <v>0</v>
      </c>
      <c r="P24" s="12">
        <v>2.231</v>
      </c>
      <c r="Q24" s="12">
        <v>0</v>
      </c>
      <c r="R24" s="12">
        <v>0</v>
      </c>
    </row>
    <row r="25" ht="20.25" spans="1:18">
      <c r="A25" s="7" t="s">
        <v>373</v>
      </c>
      <c r="B25" s="7" t="s">
        <v>374</v>
      </c>
      <c r="C25" s="7">
        <v>71520.445</v>
      </c>
      <c r="D25" s="7">
        <v>81990.391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8.67</v>
      </c>
      <c r="K25" s="12">
        <v>2</v>
      </c>
      <c r="L25" s="12">
        <v>0</v>
      </c>
      <c r="M25" s="12">
        <v>0</v>
      </c>
      <c r="N25" s="12">
        <v>-1</v>
      </c>
      <c r="O25" s="12">
        <v>0</v>
      </c>
      <c r="P25" s="12">
        <v>-29.561</v>
      </c>
      <c r="Q25" s="12">
        <v>0</v>
      </c>
      <c r="R25" s="12">
        <v>0</v>
      </c>
    </row>
    <row r="26" ht="20.25" spans="1:18">
      <c r="A26" s="7" t="s">
        <v>375</v>
      </c>
      <c r="B26" s="7" t="s">
        <v>376</v>
      </c>
      <c r="C26" s="7">
        <v>2684.136</v>
      </c>
      <c r="D26" s="7">
        <v>3338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8.172</v>
      </c>
      <c r="K26" s="12">
        <v>0</v>
      </c>
      <c r="L26" s="12">
        <v>2</v>
      </c>
      <c r="M26" s="12">
        <v>0</v>
      </c>
      <c r="N26" s="12">
        <v>-1</v>
      </c>
      <c r="O26" s="12">
        <v>0</v>
      </c>
      <c r="P26" s="12">
        <v>2.33</v>
      </c>
      <c r="Q26" s="12">
        <v>0</v>
      </c>
      <c r="R26" s="12">
        <v>0</v>
      </c>
    </row>
    <row r="27" ht="20.25" spans="1:18">
      <c r="A27" s="7" t="s">
        <v>377</v>
      </c>
      <c r="B27" s="7" t="s">
        <v>378</v>
      </c>
      <c r="C27" s="7">
        <v>3074.4</v>
      </c>
      <c r="D27" s="7">
        <v>3427.534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5.924</v>
      </c>
      <c r="K27" s="12">
        <v>3</v>
      </c>
      <c r="L27" s="12">
        <v>2</v>
      </c>
      <c r="M27" s="12">
        <v>-1</v>
      </c>
      <c r="N27" s="12">
        <v>1</v>
      </c>
      <c r="O27" s="12">
        <v>0</v>
      </c>
      <c r="P27" s="12">
        <v>-0.419</v>
      </c>
      <c r="Q27" s="12">
        <v>0</v>
      </c>
      <c r="R27" s="12">
        <v>0</v>
      </c>
    </row>
    <row r="28" ht="20.25" spans="1:18">
      <c r="A28" s="7" t="s">
        <v>379</v>
      </c>
      <c r="B28" s="7" t="s">
        <v>380</v>
      </c>
      <c r="C28" s="7">
        <v>115945.273</v>
      </c>
      <c r="D28" s="7">
        <v>133122.531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4.003</v>
      </c>
      <c r="K28" s="12">
        <v>3</v>
      </c>
      <c r="L28" s="12">
        <v>2</v>
      </c>
      <c r="M28" s="12">
        <v>0</v>
      </c>
      <c r="N28" s="12">
        <v>0</v>
      </c>
      <c r="O28" s="12">
        <v>0</v>
      </c>
      <c r="P28" s="12">
        <v>-41.848</v>
      </c>
      <c r="Q28" s="12">
        <v>0</v>
      </c>
      <c r="R28" s="12">
        <v>0</v>
      </c>
    </row>
    <row r="29" ht="20.25" spans="1:18">
      <c r="A29" s="7" t="s">
        <v>381</v>
      </c>
      <c r="B29" s="7" t="s">
        <v>382</v>
      </c>
      <c r="C29" s="7">
        <v>16218.207</v>
      </c>
      <c r="D29" s="7">
        <v>17633.691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5.046</v>
      </c>
      <c r="K29" s="12">
        <v>3</v>
      </c>
      <c r="L29" s="12">
        <v>2</v>
      </c>
      <c r="M29" s="12">
        <v>0</v>
      </c>
      <c r="N29" s="12">
        <v>0</v>
      </c>
      <c r="O29" s="12">
        <v>0</v>
      </c>
      <c r="P29" s="12">
        <v>-4.38</v>
      </c>
      <c r="Q29" s="12">
        <v>0</v>
      </c>
      <c r="R29" s="12">
        <v>-1</v>
      </c>
    </row>
    <row r="30" ht="20.25" spans="1:18">
      <c r="A30" s="7" t="s">
        <v>383</v>
      </c>
      <c r="B30" s="7" t="s">
        <v>384</v>
      </c>
      <c r="C30" s="7">
        <v>2956.709</v>
      </c>
      <c r="D30" s="7">
        <v>3320.616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5.536</v>
      </c>
      <c r="K30" s="12">
        <v>2</v>
      </c>
      <c r="L30" s="12">
        <v>2</v>
      </c>
      <c r="M30" s="12">
        <v>-1</v>
      </c>
      <c r="N30" s="12">
        <v>1</v>
      </c>
      <c r="O30" s="12">
        <v>0</v>
      </c>
      <c r="P30" s="12">
        <v>-0.228</v>
      </c>
      <c r="Q30" s="12">
        <v>0</v>
      </c>
      <c r="R30" s="12">
        <v>0</v>
      </c>
    </row>
    <row r="31" ht="20.25" spans="1:18">
      <c r="A31" s="7" t="s">
        <v>385</v>
      </c>
      <c r="B31" s="7" t="s">
        <v>386</v>
      </c>
      <c r="C31" s="7">
        <v>13609.636</v>
      </c>
      <c r="D31" s="7">
        <v>17224.186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4.994</v>
      </c>
      <c r="K31" s="12">
        <v>2</v>
      </c>
      <c r="L31" s="12">
        <v>0</v>
      </c>
      <c r="M31" s="12">
        <v>0</v>
      </c>
      <c r="N31" s="12">
        <v>1</v>
      </c>
      <c r="O31" s="12">
        <v>0</v>
      </c>
      <c r="P31" s="12">
        <v>-0.651</v>
      </c>
      <c r="Q31" s="12">
        <v>0</v>
      </c>
      <c r="R31" s="12">
        <v>0</v>
      </c>
    </row>
    <row r="32" ht="20.25" spans="1:18">
      <c r="A32" s="7" t="s">
        <v>387</v>
      </c>
      <c r="B32" s="7" t="s">
        <v>388</v>
      </c>
      <c r="C32" s="7">
        <v>237941.078</v>
      </c>
      <c r="D32" s="7">
        <v>293575.938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10.501</v>
      </c>
      <c r="K32" s="12">
        <v>2</v>
      </c>
      <c r="L32" s="12">
        <v>2</v>
      </c>
      <c r="M32" s="12">
        <v>0</v>
      </c>
      <c r="N32" s="12">
        <v>-1</v>
      </c>
      <c r="O32" s="12">
        <v>0</v>
      </c>
      <c r="P32" s="12">
        <v>39.814</v>
      </c>
      <c r="Q32" s="12">
        <v>0</v>
      </c>
      <c r="R32" s="12">
        <v>0</v>
      </c>
    </row>
    <row r="33" ht="20.25" spans="1:18">
      <c r="A33" s="7" t="s">
        <v>389</v>
      </c>
      <c r="B33" s="7" t="s">
        <v>390</v>
      </c>
      <c r="C33" s="7">
        <v>5025.363</v>
      </c>
      <c r="D33" s="7">
        <v>5854.247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4.279</v>
      </c>
      <c r="K33" s="12">
        <v>1</v>
      </c>
      <c r="L33" s="12">
        <v>2</v>
      </c>
      <c r="M33" s="12">
        <v>0</v>
      </c>
      <c r="N33" s="12">
        <v>1</v>
      </c>
      <c r="O33" s="12">
        <v>0</v>
      </c>
      <c r="P33" s="12">
        <v>10.293</v>
      </c>
      <c r="Q33" s="12">
        <v>0</v>
      </c>
      <c r="R33" s="12">
        <v>0</v>
      </c>
    </row>
    <row r="34" ht="20.25" spans="1:18">
      <c r="A34" s="7" t="s">
        <v>391</v>
      </c>
      <c r="B34" s="7" t="s">
        <v>392</v>
      </c>
      <c r="C34" s="7">
        <v>12470.947</v>
      </c>
      <c r="D34" s="7">
        <v>13634.213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1.61</v>
      </c>
      <c r="K34" s="12">
        <v>2</v>
      </c>
      <c r="L34" s="12">
        <v>2</v>
      </c>
      <c r="M34" s="12">
        <v>0</v>
      </c>
      <c r="N34" s="12">
        <v>0</v>
      </c>
      <c r="O34" s="12">
        <v>0</v>
      </c>
      <c r="P34" s="12">
        <v>-10.159</v>
      </c>
      <c r="Q34" s="12">
        <v>0</v>
      </c>
      <c r="R34" s="12">
        <v>0</v>
      </c>
    </row>
    <row r="35" ht="20.25" spans="1:18">
      <c r="A35" s="7" t="s">
        <v>393</v>
      </c>
      <c r="B35" s="7" t="s">
        <v>394</v>
      </c>
      <c r="C35" s="7">
        <v>3277.655</v>
      </c>
      <c r="D35" s="7">
        <v>3775.364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0.071</v>
      </c>
      <c r="K35" s="12">
        <v>1</v>
      </c>
      <c r="L35" s="12">
        <v>0</v>
      </c>
      <c r="M35" s="12">
        <v>0</v>
      </c>
      <c r="N35" s="12">
        <v>0</v>
      </c>
      <c r="O35" s="12">
        <v>0</v>
      </c>
      <c r="P35" s="12">
        <v>-6.259</v>
      </c>
      <c r="Q35" s="12">
        <v>0</v>
      </c>
      <c r="R35" s="12">
        <v>0</v>
      </c>
    </row>
    <row r="36" ht="20.25" spans="1:18">
      <c r="A36" s="7" t="s">
        <v>395</v>
      </c>
      <c r="B36" s="7" t="s">
        <v>396</v>
      </c>
      <c r="C36" s="7">
        <v>21061.521</v>
      </c>
      <c r="D36" s="7">
        <v>23272.447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5.278</v>
      </c>
      <c r="K36" s="12">
        <v>4</v>
      </c>
      <c r="L36" s="12">
        <v>1</v>
      </c>
      <c r="M36" s="12">
        <v>0</v>
      </c>
      <c r="N36" s="12">
        <v>0</v>
      </c>
      <c r="O36" s="12">
        <v>0</v>
      </c>
      <c r="P36" s="12">
        <v>0.217</v>
      </c>
      <c r="Q36" s="12">
        <v>0</v>
      </c>
      <c r="R36" s="12">
        <v>0</v>
      </c>
    </row>
    <row r="37" ht="20.25" spans="1:18">
      <c r="A37" s="7" t="s">
        <v>397</v>
      </c>
      <c r="B37" s="7" t="s">
        <v>398</v>
      </c>
      <c r="C37" s="7">
        <v>3902.303</v>
      </c>
      <c r="D37" s="7">
        <v>4302.966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5.053</v>
      </c>
      <c r="K37" s="12">
        <v>0</v>
      </c>
      <c r="L37" s="12">
        <v>2</v>
      </c>
      <c r="M37" s="12">
        <v>0</v>
      </c>
      <c r="N37" s="12">
        <v>0</v>
      </c>
      <c r="O37" s="12">
        <v>0</v>
      </c>
      <c r="P37" s="12">
        <v>2.878</v>
      </c>
      <c r="Q37" s="12">
        <v>0</v>
      </c>
      <c r="R37" s="12">
        <v>0</v>
      </c>
    </row>
    <row r="38" ht="20.25" spans="1:18">
      <c r="A38" s="8" t="s">
        <v>399</v>
      </c>
      <c r="B38" s="8" t="s">
        <v>400</v>
      </c>
      <c r="C38" s="8">
        <v>3494.847</v>
      </c>
      <c r="D38" s="8">
        <v>3790.243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3.564</v>
      </c>
      <c r="K38" s="12">
        <v>1</v>
      </c>
      <c r="L38" s="12">
        <v>2</v>
      </c>
      <c r="M38" s="12">
        <v>0</v>
      </c>
      <c r="N38" s="12">
        <v>0</v>
      </c>
      <c r="O38" s="12">
        <v>0</v>
      </c>
      <c r="P38" s="12">
        <v>5.25</v>
      </c>
      <c r="Q38" s="12">
        <v>0</v>
      </c>
      <c r="R38" s="12">
        <v>0</v>
      </c>
    </row>
    <row r="39" ht="20.25" spans="1:18">
      <c r="A39" s="7" t="s">
        <v>401</v>
      </c>
      <c r="B39" s="7" t="s">
        <v>402</v>
      </c>
      <c r="C39" s="7">
        <v>6471.728</v>
      </c>
      <c r="D39" s="7">
        <v>7834.74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13.422</v>
      </c>
      <c r="K39" s="12">
        <v>2</v>
      </c>
      <c r="L39" s="12">
        <v>2</v>
      </c>
      <c r="M39" s="12">
        <v>0</v>
      </c>
      <c r="N39" s="12">
        <v>0</v>
      </c>
      <c r="O39" s="12">
        <v>0</v>
      </c>
      <c r="P39" s="12">
        <v>5.535</v>
      </c>
      <c r="Q39" s="12">
        <v>0</v>
      </c>
      <c r="R39" s="12">
        <v>0</v>
      </c>
    </row>
    <row r="40" ht="20.25" spans="1:18">
      <c r="A40" s="7" t="s">
        <v>403</v>
      </c>
      <c r="B40" s="7" t="s">
        <v>404</v>
      </c>
      <c r="C40" s="7">
        <v>3981.506</v>
      </c>
      <c r="D40" s="7">
        <v>4618.197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7.771</v>
      </c>
      <c r="K40" s="12">
        <v>0</v>
      </c>
      <c r="L40" s="12">
        <v>2</v>
      </c>
      <c r="M40" s="12">
        <v>0</v>
      </c>
      <c r="N40" s="12">
        <v>0</v>
      </c>
      <c r="O40" s="12">
        <v>0</v>
      </c>
      <c r="P40" s="12">
        <v>3.764</v>
      </c>
      <c r="Q40" s="12">
        <v>0</v>
      </c>
      <c r="R40" s="12">
        <v>0</v>
      </c>
    </row>
    <row r="41" ht="20.25" spans="1:18">
      <c r="A41" s="7" t="s">
        <v>405</v>
      </c>
      <c r="B41" s="7" t="s">
        <v>406</v>
      </c>
      <c r="C41" s="7">
        <v>1344.532</v>
      </c>
      <c r="D41" s="7">
        <v>1677.767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12.579</v>
      </c>
      <c r="K41" s="12">
        <v>3</v>
      </c>
      <c r="L41" s="12">
        <v>2</v>
      </c>
      <c r="M41" s="12">
        <v>-1</v>
      </c>
      <c r="N41" s="12">
        <v>1</v>
      </c>
      <c r="O41" s="12">
        <v>0</v>
      </c>
      <c r="P41" s="12">
        <v>2.319</v>
      </c>
      <c r="Q41" s="12">
        <v>0</v>
      </c>
      <c r="R41" s="12">
        <v>0</v>
      </c>
    </row>
    <row r="42" ht="20.25" spans="1:18">
      <c r="A42" s="7" t="s">
        <v>407</v>
      </c>
      <c r="B42" s="7" t="s">
        <v>408</v>
      </c>
      <c r="C42" s="7">
        <v>775.309</v>
      </c>
      <c r="D42" s="7">
        <v>1146.083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15.864</v>
      </c>
      <c r="K42" s="12">
        <v>2</v>
      </c>
      <c r="L42" s="12">
        <v>2</v>
      </c>
      <c r="M42" s="12">
        <v>-1</v>
      </c>
      <c r="N42" s="12">
        <v>1</v>
      </c>
      <c r="O42" s="12">
        <v>0</v>
      </c>
      <c r="P42" s="12">
        <v>0.958</v>
      </c>
      <c r="Q42" s="12">
        <v>0</v>
      </c>
      <c r="R42" s="12">
        <v>0</v>
      </c>
    </row>
    <row r="43" ht="20.25" spans="1:18">
      <c r="A43" s="7" t="s">
        <v>409</v>
      </c>
      <c r="B43" s="7" t="s">
        <v>410</v>
      </c>
      <c r="C43" s="7">
        <v>6949.616</v>
      </c>
      <c r="D43" s="7">
        <v>7703.874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4.93</v>
      </c>
      <c r="K43" s="12">
        <v>1</v>
      </c>
      <c r="L43" s="12">
        <v>2</v>
      </c>
      <c r="M43" s="12">
        <v>0</v>
      </c>
      <c r="N43" s="12">
        <v>0</v>
      </c>
      <c r="O43" s="12">
        <v>0</v>
      </c>
      <c r="P43" s="12">
        <v>1.296</v>
      </c>
      <c r="Q43" s="12">
        <v>0</v>
      </c>
      <c r="R43" s="12">
        <v>0</v>
      </c>
    </row>
    <row r="44" ht="20.25" spans="1:18">
      <c r="A44" s="7" t="s">
        <v>411</v>
      </c>
      <c r="B44" s="7" t="s">
        <v>412</v>
      </c>
      <c r="C44" s="7">
        <v>733.754</v>
      </c>
      <c r="D44" s="7">
        <v>834.199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6.647</v>
      </c>
      <c r="K44" s="12">
        <v>2</v>
      </c>
      <c r="L44" s="12">
        <v>2</v>
      </c>
      <c r="M44" s="12">
        <v>0</v>
      </c>
      <c r="N44" s="12">
        <v>0</v>
      </c>
      <c r="O44" s="12">
        <v>0</v>
      </c>
      <c r="P44" s="12">
        <v>-0.641</v>
      </c>
      <c r="Q44" s="12">
        <v>0</v>
      </c>
      <c r="R44" s="12">
        <v>0</v>
      </c>
    </row>
    <row r="45" ht="20.25" spans="1:18">
      <c r="A45" s="7" t="s">
        <v>413</v>
      </c>
      <c r="B45" s="7" t="s">
        <v>414</v>
      </c>
      <c r="C45" s="7">
        <v>13430.327</v>
      </c>
      <c r="D45" s="7">
        <v>14637.545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6.376</v>
      </c>
      <c r="K45" s="12">
        <v>4</v>
      </c>
      <c r="L45" s="12">
        <v>2</v>
      </c>
      <c r="M45" s="12">
        <v>-1</v>
      </c>
      <c r="N45" s="12">
        <v>1</v>
      </c>
      <c r="O45" s="12">
        <v>0</v>
      </c>
      <c r="P45" s="12">
        <v>-6.826</v>
      </c>
      <c r="Q45" s="12">
        <v>0</v>
      </c>
      <c r="R45" s="12">
        <v>0</v>
      </c>
    </row>
    <row r="46" ht="20.25" spans="1:18">
      <c r="A46" s="7" t="s">
        <v>415</v>
      </c>
      <c r="B46" s="7" t="s">
        <v>416</v>
      </c>
      <c r="C46" s="7">
        <v>2873.931</v>
      </c>
      <c r="D46" s="7">
        <v>3171.097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3.397</v>
      </c>
      <c r="K46" s="12">
        <v>1</v>
      </c>
      <c r="L46" s="12">
        <v>2</v>
      </c>
      <c r="M46" s="12">
        <v>0</v>
      </c>
      <c r="N46" s="12">
        <v>1</v>
      </c>
      <c r="O46" s="12">
        <v>0</v>
      </c>
      <c r="P46" s="12">
        <v>4.137</v>
      </c>
      <c r="Q46" s="12">
        <v>0</v>
      </c>
      <c r="R46" s="12">
        <v>0</v>
      </c>
    </row>
    <row r="47" ht="20.25" spans="1:18">
      <c r="A47" s="7" t="s">
        <v>417</v>
      </c>
      <c r="B47" s="7" t="s">
        <v>418</v>
      </c>
      <c r="C47" s="7">
        <v>7828.803</v>
      </c>
      <c r="D47" s="7">
        <v>8724.597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10.138</v>
      </c>
      <c r="K47" s="12">
        <v>4</v>
      </c>
      <c r="L47" s="12">
        <v>2</v>
      </c>
      <c r="M47" s="12">
        <v>-1</v>
      </c>
      <c r="N47" s="12">
        <v>0</v>
      </c>
      <c r="O47" s="12">
        <v>0</v>
      </c>
      <c r="P47" s="12">
        <v>3.872</v>
      </c>
      <c r="Q47" s="12">
        <v>0</v>
      </c>
      <c r="R47" s="12">
        <v>0</v>
      </c>
    </row>
    <row r="48" ht="20.25" spans="1:18">
      <c r="A48" s="7" t="s">
        <v>419</v>
      </c>
      <c r="B48" s="7" t="s">
        <v>420</v>
      </c>
      <c r="C48" s="7">
        <v>4011.012</v>
      </c>
      <c r="D48" s="7">
        <v>4553.315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3.928</v>
      </c>
      <c r="K48" s="12">
        <v>0</v>
      </c>
      <c r="L48" s="12">
        <v>2</v>
      </c>
      <c r="M48" s="12">
        <v>0</v>
      </c>
      <c r="N48" s="12">
        <v>-1</v>
      </c>
      <c r="O48" s="12">
        <v>0</v>
      </c>
      <c r="P48" s="12">
        <v>3.12</v>
      </c>
      <c r="Q48" s="12">
        <v>0</v>
      </c>
      <c r="R48" s="12">
        <v>0</v>
      </c>
    </row>
    <row r="49" ht="20.25" spans="1:18">
      <c r="A49" s="7" t="s">
        <v>421</v>
      </c>
      <c r="B49" s="7" t="s">
        <v>422</v>
      </c>
      <c r="C49" s="7">
        <v>6889.742</v>
      </c>
      <c r="D49" s="7">
        <v>7319.975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2.728</v>
      </c>
      <c r="K49" s="12">
        <v>0</v>
      </c>
      <c r="L49" s="12">
        <v>2</v>
      </c>
      <c r="M49" s="12">
        <v>0</v>
      </c>
      <c r="N49" s="12">
        <v>0</v>
      </c>
      <c r="O49" s="12">
        <v>0</v>
      </c>
      <c r="P49" s="12">
        <v>1.694</v>
      </c>
      <c r="Q49" s="12">
        <v>0</v>
      </c>
      <c r="R49" s="12">
        <v>0</v>
      </c>
    </row>
    <row r="50" ht="20.25" spans="1:18">
      <c r="A50" s="7" t="s">
        <v>423</v>
      </c>
      <c r="B50" s="7" t="s">
        <v>424</v>
      </c>
      <c r="C50" s="7">
        <v>3558.603</v>
      </c>
      <c r="D50" s="7">
        <v>3716.434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1.451</v>
      </c>
      <c r="K50" s="12">
        <v>1</v>
      </c>
      <c r="L50" s="12">
        <v>0</v>
      </c>
      <c r="M50" s="12">
        <v>0</v>
      </c>
      <c r="N50" s="12">
        <v>-1</v>
      </c>
      <c r="O50" s="12">
        <v>0</v>
      </c>
      <c r="P50" s="12">
        <v>2.625</v>
      </c>
      <c r="Q50" s="12">
        <v>0</v>
      </c>
      <c r="R50" s="12">
        <v>0</v>
      </c>
    </row>
    <row r="51" ht="20.25" spans="1:18">
      <c r="A51" s="7" t="s">
        <v>425</v>
      </c>
      <c r="B51" s="7" t="s">
        <v>426</v>
      </c>
      <c r="C51" s="7">
        <v>4743.143</v>
      </c>
      <c r="D51" s="7">
        <v>5306.085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4.928</v>
      </c>
      <c r="K51" s="12">
        <v>3</v>
      </c>
      <c r="L51" s="12">
        <v>2</v>
      </c>
      <c r="M51" s="12">
        <v>0</v>
      </c>
      <c r="N51" s="12">
        <v>0</v>
      </c>
      <c r="O51" s="12">
        <v>0</v>
      </c>
      <c r="P51" s="12">
        <v>-4.221</v>
      </c>
      <c r="Q51" s="12">
        <v>0</v>
      </c>
      <c r="R51" s="12">
        <v>0</v>
      </c>
    </row>
    <row r="52" ht="20.25" spans="1:18">
      <c r="A52" s="7" t="s">
        <v>427</v>
      </c>
      <c r="B52" s="7" t="s">
        <v>428</v>
      </c>
      <c r="C52" s="7">
        <v>7533.855</v>
      </c>
      <c r="D52" s="7">
        <v>8134.713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5.803</v>
      </c>
      <c r="K52" s="12">
        <v>2</v>
      </c>
      <c r="L52" s="12">
        <v>2</v>
      </c>
      <c r="M52" s="12">
        <v>0</v>
      </c>
      <c r="N52" s="12">
        <v>0</v>
      </c>
      <c r="O52" s="12">
        <v>0</v>
      </c>
      <c r="P52" s="12">
        <v>8.641</v>
      </c>
      <c r="Q52" s="12">
        <v>0</v>
      </c>
      <c r="R52" s="12">
        <v>1</v>
      </c>
    </row>
    <row r="53" ht="20.25" spans="1:18">
      <c r="A53" s="7" t="s">
        <v>429</v>
      </c>
      <c r="B53" s="7" t="s">
        <v>430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2">
        <v>0</v>
      </c>
      <c r="L53" s="12">
        <v>1</v>
      </c>
      <c r="M53" s="12">
        <v>0</v>
      </c>
      <c r="N53" s="12">
        <v>0</v>
      </c>
      <c r="O53" s="12">
        <v>0</v>
      </c>
      <c r="P53" s="12">
        <v>8.726</v>
      </c>
      <c r="Q53" s="12">
        <v>0</v>
      </c>
      <c r="R53" s="12">
        <v>0</v>
      </c>
    </row>
    <row r="54" ht="20.25" spans="1:18">
      <c r="A54" s="7" t="s">
        <v>431</v>
      </c>
      <c r="B54" s="7" t="s">
        <v>432</v>
      </c>
      <c r="C54" s="7">
        <v>7104.368</v>
      </c>
      <c r="D54" s="7">
        <v>8127.055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9.082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12">
        <v>5.983</v>
      </c>
      <c r="Q54" s="12">
        <v>0</v>
      </c>
      <c r="R54" s="12">
        <v>0</v>
      </c>
    </row>
    <row r="55" ht="20.25" spans="1:18">
      <c r="A55" s="7" t="s">
        <v>433</v>
      </c>
      <c r="B55" s="7" t="s">
        <v>434</v>
      </c>
      <c r="C55" s="7">
        <v>12504.857</v>
      </c>
      <c r="D55" s="7">
        <v>13949.56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10.069</v>
      </c>
      <c r="K55" s="12">
        <v>4</v>
      </c>
      <c r="L55" s="12">
        <v>2</v>
      </c>
      <c r="M55" s="12">
        <v>0</v>
      </c>
      <c r="N55" s="12">
        <v>0</v>
      </c>
      <c r="O55" s="12">
        <v>0</v>
      </c>
      <c r="P55" s="12">
        <v>-3.91</v>
      </c>
      <c r="Q55" s="12">
        <v>0</v>
      </c>
      <c r="R55" s="12">
        <v>0</v>
      </c>
    </row>
    <row r="56" ht="20.25" spans="1:18">
      <c r="A56" s="7" t="s">
        <v>435</v>
      </c>
      <c r="B56" s="7" t="s">
        <v>436</v>
      </c>
      <c r="C56" s="7">
        <v>9953.499</v>
      </c>
      <c r="D56" s="7">
        <v>11112.366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6.099</v>
      </c>
      <c r="K56" s="12">
        <v>0</v>
      </c>
      <c r="L56" s="12">
        <v>1</v>
      </c>
      <c r="M56" s="12">
        <v>0</v>
      </c>
      <c r="N56" s="12">
        <v>0</v>
      </c>
      <c r="O56" s="12">
        <v>0</v>
      </c>
      <c r="P56" s="12">
        <v>15.795</v>
      </c>
      <c r="Q56" s="12">
        <v>-1</v>
      </c>
      <c r="R56" s="12">
        <v>0</v>
      </c>
    </row>
    <row r="57" ht="20.25" spans="1:18">
      <c r="A57" s="7" t="s">
        <v>437</v>
      </c>
      <c r="B57" s="7" t="s">
        <v>438</v>
      </c>
      <c r="C57" s="7">
        <v>989.218</v>
      </c>
      <c r="D57" s="7">
        <v>1296.997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9.079</v>
      </c>
      <c r="K57" s="12">
        <v>2</v>
      </c>
      <c r="L57" s="12">
        <v>2</v>
      </c>
      <c r="M57" s="12">
        <v>-1</v>
      </c>
      <c r="N57" s="12">
        <v>1</v>
      </c>
      <c r="O57" s="12">
        <v>0</v>
      </c>
      <c r="P57" s="12">
        <v>0.046</v>
      </c>
      <c r="Q57" s="12">
        <v>0</v>
      </c>
      <c r="R57" s="12">
        <v>0</v>
      </c>
    </row>
    <row r="58" ht="20.25" spans="1:18">
      <c r="A58" s="7" t="s">
        <v>439</v>
      </c>
      <c r="B58" s="7" t="s">
        <v>440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441</v>
      </c>
      <c r="B59" s="7" t="s">
        <v>442</v>
      </c>
      <c r="C59" s="7">
        <v>2155.196</v>
      </c>
      <c r="D59" s="7">
        <v>2527.46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9.293</v>
      </c>
      <c r="K59" s="12">
        <v>3</v>
      </c>
      <c r="L59" s="12">
        <v>2</v>
      </c>
      <c r="M59" s="12">
        <v>0</v>
      </c>
      <c r="N59" s="12">
        <v>0</v>
      </c>
      <c r="O59" s="12">
        <v>0</v>
      </c>
      <c r="P59" s="12">
        <v>-0.225</v>
      </c>
      <c r="Q59" s="12">
        <v>0</v>
      </c>
      <c r="R59" s="12">
        <v>-1</v>
      </c>
    </row>
    <row r="60" ht="20.25" spans="1:18">
      <c r="A60" s="7" t="s">
        <v>443</v>
      </c>
      <c r="B60" s="7" t="s">
        <v>444</v>
      </c>
      <c r="C60" s="7">
        <v>8875.715</v>
      </c>
      <c r="D60" s="7">
        <v>9666.973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5.838</v>
      </c>
      <c r="K60" s="12">
        <v>2</v>
      </c>
      <c r="L60" s="12">
        <v>2</v>
      </c>
      <c r="M60" s="12">
        <v>0</v>
      </c>
      <c r="N60" s="12">
        <v>-1</v>
      </c>
      <c r="O60" s="12">
        <v>0</v>
      </c>
      <c r="P60" s="12">
        <v>-7.112</v>
      </c>
      <c r="Q60" s="12">
        <v>0</v>
      </c>
      <c r="R60" s="12">
        <v>0</v>
      </c>
    </row>
    <row r="61" ht="20.25" spans="1:18">
      <c r="A61" s="7" t="s">
        <v>445</v>
      </c>
      <c r="B61" s="7" t="s">
        <v>446</v>
      </c>
      <c r="C61" s="7">
        <v>5635.836</v>
      </c>
      <c r="D61" s="7">
        <v>6857.023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13.799</v>
      </c>
      <c r="K61" s="12">
        <v>2</v>
      </c>
      <c r="L61" s="12">
        <v>1</v>
      </c>
      <c r="M61" s="12">
        <v>0</v>
      </c>
      <c r="N61" s="12">
        <v>0</v>
      </c>
      <c r="O61" s="12">
        <v>0</v>
      </c>
      <c r="P61" s="12">
        <v>2.958</v>
      </c>
      <c r="Q61" s="12">
        <v>0</v>
      </c>
      <c r="R61" s="12">
        <v>0</v>
      </c>
    </row>
    <row r="62" ht="20.25" spans="1:18">
      <c r="A62" s="7" t="s">
        <v>447</v>
      </c>
      <c r="B62" s="7" t="s">
        <v>448</v>
      </c>
      <c r="C62" s="7">
        <v>7986.471</v>
      </c>
      <c r="D62" s="7">
        <v>8448.12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2.246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1.77</v>
      </c>
      <c r="Q62" s="12">
        <v>0</v>
      </c>
      <c r="R62" s="12">
        <v>0</v>
      </c>
    </row>
    <row r="63" ht="20.25" spans="1:18">
      <c r="A63" s="7" t="s">
        <v>449</v>
      </c>
      <c r="B63" s="7" t="s">
        <v>450</v>
      </c>
      <c r="C63" s="7">
        <v>2242.509</v>
      </c>
      <c r="D63" s="7">
        <v>2821.127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19.91</v>
      </c>
      <c r="K63" s="12">
        <v>4</v>
      </c>
      <c r="L63" s="12">
        <v>0</v>
      </c>
      <c r="M63" s="12">
        <v>0</v>
      </c>
      <c r="N63" s="12">
        <v>0</v>
      </c>
      <c r="O63" s="12">
        <v>0</v>
      </c>
      <c r="P63" s="12">
        <v>-32.71</v>
      </c>
      <c r="Q63" s="12">
        <v>0</v>
      </c>
      <c r="R63" s="12">
        <v>0</v>
      </c>
    </row>
    <row r="64" ht="20.25" spans="1:18">
      <c r="A64" s="7" t="s">
        <v>451</v>
      </c>
      <c r="B64" s="7" t="s">
        <v>452</v>
      </c>
      <c r="C64" s="7">
        <v>5217.388</v>
      </c>
      <c r="D64" s="7">
        <v>6249.965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11.689</v>
      </c>
      <c r="K64" s="12">
        <v>1</v>
      </c>
      <c r="L64" s="12">
        <v>2</v>
      </c>
      <c r="M64" s="12">
        <v>0</v>
      </c>
      <c r="N64" s="12">
        <v>-1</v>
      </c>
      <c r="O64" s="12">
        <v>0</v>
      </c>
      <c r="P64" s="12">
        <v>4.102</v>
      </c>
      <c r="Q64" s="12">
        <v>0</v>
      </c>
      <c r="R64" s="12">
        <v>0</v>
      </c>
    </row>
    <row r="65" ht="20.25" spans="1:18">
      <c r="A65" s="7" t="s">
        <v>453</v>
      </c>
      <c r="B65" s="7" t="s">
        <v>454</v>
      </c>
      <c r="C65" s="7">
        <v>5737.682</v>
      </c>
      <c r="D65" s="7">
        <v>7292.803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15.223</v>
      </c>
      <c r="K65" s="12">
        <v>1</v>
      </c>
      <c r="L65" s="12">
        <v>2</v>
      </c>
      <c r="M65" s="12">
        <v>0</v>
      </c>
      <c r="N65" s="12">
        <v>-1</v>
      </c>
      <c r="O65" s="12">
        <v>0</v>
      </c>
      <c r="P65" s="12">
        <v>1.551</v>
      </c>
      <c r="Q65" s="12">
        <v>0</v>
      </c>
      <c r="R65" s="12">
        <v>0</v>
      </c>
    </row>
    <row r="66" ht="20.25" spans="1:18">
      <c r="A66" s="7" t="s">
        <v>455</v>
      </c>
      <c r="B66" s="7" t="s">
        <v>456</v>
      </c>
      <c r="C66" s="7">
        <v>2479.683</v>
      </c>
      <c r="D66" s="7">
        <v>2819.456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5.428</v>
      </c>
      <c r="K66" s="12">
        <v>3</v>
      </c>
      <c r="L66" s="12">
        <v>2</v>
      </c>
      <c r="M66" s="12">
        <v>0</v>
      </c>
      <c r="N66" s="12">
        <v>1</v>
      </c>
      <c r="O66" s="12">
        <v>0</v>
      </c>
      <c r="P66" s="12">
        <v>1.888</v>
      </c>
      <c r="Q66" s="12">
        <v>1</v>
      </c>
      <c r="R66" s="12">
        <v>0</v>
      </c>
    </row>
    <row r="67" ht="20.25" spans="1:18">
      <c r="A67" s="7" t="s">
        <v>457</v>
      </c>
      <c r="B67" s="7" t="s">
        <v>458</v>
      </c>
      <c r="C67" s="7">
        <v>1208.174</v>
      </c>
      <c r="D67" s="7">
        <v>1517.159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0.48</v>
      </c>
      <c r="K67" s="12">
        <v>3</v>
      </c>
      <c r="L67" s="12">
        <v>2</v>
      </c>
      <c r="M67" s="12">
        <v>0</v>
      </c>
      <c r="N67" s="12">
        <v>0</v>
      </c>
      <c r="O67" s="12">
        <v>0</v>
      </c>
      <c r="P67" s="12">
        <v>-0.96</v>
      </c>
      <c r="Q67" s="12">
        <v>0</v>
      </c>
      <c r="R67" s="12">
        <v>0</v>
      </c>
    </row>
    <row r="68" ht="20.25" spans="1:18">
      <c r="A68" s="7" t="s">
        <v>459</v>
      </c>
      <c r="B68" s="7" t="s">
        <v>460</v>
      </c>
      <c r="C68" s="7">
        <v>5197.207</v>
      </c>
      <c r="D68" s="7">
        <v>6038.007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4.813</v>
      </c>
      <c r="K68" s="12">
        <v>2</v>
      </c>
      <c r="L68" s="12">
        <v>2</v>
      </c>
      <c r="M68" s="12">
        <v>0</v>
      </c>
      <c r="N68" s="12">
        <v>1</v>
      </c>
      <c r="O68" s="12">
        <v>0</v>
      </c>
      <c r="P68" s="12">
        <v>-7.105</v>
      </c>
      <c r="Q68" s="12">
        <v>1</v>
      </c>
      <c r="R68" s="12">
        <v>0</v>
      </c>
    </row>
    <row r="69" ht="20.25" spans="1:18">
      <c r="A69" s="7" t="s">
        <v>461</v>
      </c>
      <c r="B69" s="7" t="s">
        <v>462</v>
      </c>
      <c r="C69" s="7">
        <v>2289.285</v>
      </c>
      <c r="D69" s="7">
        <v>2861.265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9.977</v>
      </c>
      <c r="K69" s="12">
        <v>2</v>
      </c>
      <c r="L69" s="12">
        <v>0</v>
      </c>
      <c r="M69" s="12">
        <v>-1</v>
      </c>
      <c r="N69" s="12">
        <v>1</v>
      </c>
      <c r="O69" s="12">
        <v>0</v>
      </c>
      <c r="P69" s="12">
        <v>2.567</v>
      </c>
      <c r="Q69" s="12">
        <v>0</v>
      </c>
      <c r="R69" s="12">
        <v>0</v>
      </c>
    </row>
    <row r="70" ht="20.25" spans="1:18">
      <c r="A70" s="7" t="s">
        <v>463</v>
      </c>
      <c r="B70" s="7" t="s">
        <v>464</v>
      </c>
      <c r="C70" s="7">
        <v>5447.964</v>
      </c>
      <c r="D70" s="7">
        <v>6518.156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5.187</v>
      </c>
      <c r="K70" s="12">
        <v>2</v>
      </c>
      <c r="L70" s="12">
        <v>2</v>
      </c>
      <c r="M70" s="12">
        <v>0</v>
      </c>
      <c r="N70" s="12">
        <v>1</v>
      </c>
      <c r="O70" s="12">
        <v>0</v>
      </c>
      <c r="P70" s="12">
        <v>-3.352</v>
      </c>
      <c r="Q70" s="12">
        <v>0</v>
      </c>
      <c r="R70" s="12">
        <v>0</v>
      </c>
    </row>
    <row r="71" ht="20.25" spans="1:18">
      <c r="A71" s="7" t="s">
        <v>465</v>
      </c>
      <c r="B71" s="7" t="s">
        <v>466</v>
      </c>
      <c r="C71" s="7">
        <v>5679.329</v>
      </c>
      <c r="D71" s="7">
        <v>6045.228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2.417</v>
      </c>
      <c r="K71" s="12">
        <v>4</v>
      </c>
      <c r="L71" s="12">
        <v>2</v>
      </c>
      <c r="M71" s="12">
        <v>0</v>
      </c>
      <c r="N71" s="12">
        <v>0</v>
      </c>
      <c r="O71" s="12">
        <v>0</v>
      </c>
      <c r="P71" s="12">
        <v>-0.155</v>
      </c>
      <c r="Q71" s="12">
        <v>0</v>
      </c>
      <c r="R71" s="12">
        <v>0</v>
      </c>
    </row>
    <row r="72" ht="20.25" spans="1:18">
      <c r="A72" s="7" t="s">
        <v>467</v>
      </c>
      <c r="B72" s="7" t="s">
        <v>468</v>
      </c>
      <c r="C72" s="7">
        <v>4083.697</v>
      </c>
      <c r="D72" s="7">
        <v>5096.821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13.773</v>
      </c>
      <c r="K72" s="12">
        <v>0</v>
      </c>
      <c r="L72" s="12">
        <v>2</v>
      </c>
      <c r="M72" s="12">
        <v>1</v>
      </c>
      <c r="N72" s="12">
        <v>-1</v>
      </c>
      <c r="O72" s="12">
        <v>0</v>
      </c>
      <c r="P72" s="12">
        <v>2.634</v>
      </c>
      <c r="Q72" s="12">
        <v>0</v>
      </c>
      <c r="R72" s="12">
        <v>0</v>
      </c>
    </row>
    <row r="73" ht="20.25" spans="1:18">
      <c r="A73" s="7" t="s">
        <v>469</v>
      </c>
      <c r="B73" s="7" t="s">
        <v>470</v>
      </c>
      <c r="C73" s="7">
        <v>1683.09</v>
      </c>
      <c r="D73" s="7">
        <v>1922.592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5.071</v>
      </c>
      <c r="K73" s="12">
        <v>1</v>
      </c>
      <c r="L73" s="12">
        <v>2</v>
      </c>
      <c r="M73" s="12">
        <v>0</v>
      </c>
      <c r="N73" s="12">
        <v>0</v>
      </c>
      <c r="O73" s="12">
        <v>0</v>
      </c>
      <c r="P73" s="12">
        <v>-1.79</v>
      </c>
      <c r="Q73" s="12">
        <v>0</v>
      </c>
      <c r="R73" s="12">
        <v>0</v>
      </c>
    </row>
    <row r="74" ht="20.25" spans="1:18">
      <c r="A74" s="7" t="s">
        <v>471</v>
      </c>
      <c r="B74" s="7" t="s">
        <v>472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473</v>
      </c>
      <c r="B75" s="7" t="s">
        <v>474</v>
      </c>
      <c r="C75" s="7">
        <v>107.647</v>
      </c>
      <c r="D75" s="7">
        <v>109.557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1.087</v>
      </c>
      <c r="K75" s="12">
        <v>0</v>
      </c>
      <c r="L75" s="12">
        <v>2</v>
      </c>
      <c r="M75" s="12">
        <v>0</v>
      </c>
      <c r="N75" s="12">
        <v>-1</v>
      </c>
      <c r="O75" s="12">
        <v>0</v>
      </c>
      <c r="P75" s="12">
        <v>-0.014</v>
      </c>
      <c r="Q75" s="12">
        <v>0</v>
      </c>
      <c r="R75" s="12">
        <v>0</v>
      </c>
    </row>
    <row r="76" ht="20.25" spans="1:18">
      <c r="A76" s="7" t="s">
        <v>475</v>
      </c>
      <c r="B76" s="7" t="s">
        <v>476</v>
      </c>
      <c r="C76" s="7">
        <v>105.564</v>
      </c>
      <c r="D76" s="7">
        <v>106.91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0.407</v>
      </c>
      <c r="K76" s="12">
        <v>0</v>
      </c>
      <c r="L76" s="12">
        <v>2</v>
      </c>
      <c r="M76" s="12">
        <v>0</v>
      </c>
      <c r="N76" s="12">
        <v>-1</v>
      </c>
      <c r="O76" s="12">
        <v>0</v>
      </c>
      <c r="P76" s="12">
        <v>-0.012</v>
      </c>
      <c r="Q76" s="12">
        <v>0</v>
      </c>
      <c r="R76" s="12">
        <v>0</v>
      </c>
    </row>
    <row r="77" ht="20.25" spans="1:18">
      <c r="A77" s="8" t="s">
        <v>477</v>
      </c>
      <c r="B77" s="8" t="s">
        <v>478</v>
      </c>
      <c r="C77" s="8">
        <v>115.432</v>
      </c>
      <c r="D77" s="8">
        <v>121.746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4.293</v>
      </c>
      <c r="K77" s="12">
        <v>0</v>
      </c>
      <c r="L77" s="12">
        <v>2</v>
      </c>
      <c r="M77" s="12">
        <v>0</v>
      </c>
      <c r="N77" s="12">
        <v>0</v>
      </c>
      <c r="O77" s="12">
        <v>0</v>
      </c>
      <c r="P77" s="12">
        <v>-0.011</v>
      </c>
      <c r="Q77" s="12">
        <v>-1</v>
      </c>
      <c r="R77" s="12">
        <v>-1</v>
      </c>
    </row>
    <row r="78" ht="20.25" spans="1:18">
      <c r="A78" s="8" t="s">
        <v>479</v>
      </c>
      <c r="B78" s="8" t="s">
        <v>480</v>
      </c>
      <c r="C78" s="8">
        <v>102.332</v>
      </c>
      <c r="D78" s="8">
        <v>102.936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0.082</v>
      </c>
      <c r="K78" s="12">
        <v>0</v>
      </c>
      <c r="L78" s="12">
        <v>2</v>
      </c>
      <c r="M78" s="12">
        <v>1</v>
      </c>
      <c r="N78" s="12">
        <v>-1</v>
      </c>
      <c r="O78" s="12">
        <v>0</v>
      </c>
      <c r="P78" s="12">
        <v>-0.003</v>
      </c>
      <c r="Q78" s="12">
        <v>0</v>
      </c>
      <c r="R78" s="12">
        <v>0</v>
      </c>
    </row>
    <row r="79" ht="20.25" spans="1:18">
      <c r="A79" s="8" t="s">
        <v>481</v>
      </c>
      <c r="B79" s="8" t="s">
        <v>482</v>
      </c>
      <c r="C79" s="8">
        <v>62942.926</v>
      </c>
      <c r="D79" s="8">
        <v>72711.086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9.474</v>
      </c>
      <c r="K79" s="12">
        <v>3</v>
      </c>
      <c r="L79" s="12">
        <v>0</v>
      </c>
      <c r="M79" s="12">
        <v>0</v>
      </c>
      <c r="N79" s="12">
        <v>-1</v>
      </c>
      <c r="O79" s="12">
        <v>0</v>
      </c>
      <c r="P79" s="12">
        <v>-29.017</v>
      </c>
      <c r="Q79" s="12">
        <v>0</v>
      </c>
      <c r="R79" s="12">
        <v>0</v>
      </c>
    </row>
    <row r="80" ht="20.25" spans="1:18">
      <c r="A80" s="8" t="s">
        <v>483</v>
      </c>
      <c r="B80" s="8" t="s">
        <v>484</v>
      </c>
      <c r="C80" s="8">
        <v>1673.182</v>
      </c>
      <c r="D80" s="8">
        <v>3266.246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17.602</v>
      </c>
      <c r="K80" s="12">
        <v>1</v>
      </c>
      <c r="L80" s="12">
        <v>1</v>
      </c>
      <c r="M80" s="12">
        <v>0</v>
      </c>
      <c r="N80" s="12">
        <v>0</v>
      </c>
      <c r="O80" s="12">
        <v>0</v>
      </c>
      <c r="P80" s="12">
        <v>2.248</v>
      </c>
      <c r="Q80" s="12">
        <v>0</v>
      </c>
      <c r="R80" s="12">
        <v>0</v>
      </c>
    </row>
    <row r="81" ht="20.25" spans="1:18">
      <c r="A81" s="8" t="s">
        <v>485</v>
      </c>
      <c r="B81" s="8" t="s">
        <v>486</v>
      </c>
      <c r="C81" s="8">
        <v>3067.226</v>
      </c>
      <c r="D81" s="8">
        <v>3822.557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16.742</v>
      </c>
      <c r="K81" s="12">
        <v>3</v>
      </c>
      <c r="L81" s="12">
        <v>2</v>
      </c>
      <c r="M81" s="12">
        <v>0</v>
      </c>
      <c r="N81" s="12">
        <v>0</v>
      </c>
      <c r="O81" s="12">
        <v>0</v>
      </c>
      <c r="P81" s="12">
        <v>1.577</v>
      </c>
      <c r="Q81" s="12">
        <v>0</v>
      </c>
      <c r="R81" s="12">
        <v>0</v>
      </c>
    </row>
    <row r="82" ht="20.25" spans="1:18">
      <c r="A82" s="8" t="s">
        <v>487</v>
      </c>
      <c r="B82" s="8" t="s">
        <v>488</v>
      </c>
      <c r="C82" s="8">
        <v>11540.326</v>
      </c>
      <c r="D82" s="8">
        <v>14481.622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5.908</v>
      </c>
      <c r="K82" s="12">
        <v>2</v>
      </c>
      <c r="L82" s="12">
        <v>0</v>
      </c>
      <c r="M82" s="12">
        <v>0</v>
      </c>
      <c r="N82" s="12">
        <v>1</v>
      </c>
      <c r="O82" s="12">
        <v>0</v>
      </c>
      <c r="P82" s="12">
        <v>-5.007</v>
      </c>
      <c r="Q82" s="12">
        <v>1</v>
      </c>
      <c r="R82" s="12">
        <v>0</v>
      </c>
    </row>
    <row r="83" ht="20.25" spans="1:18">
      <c r="A83" s="8" t="s">
        <v>489</v>
      </c>
      <c r="B83" s="8" t="s">
        <v>490</v>
      </c>
      <c r="C83" s="8">
        <v>438.411</v>
      </c>
      <c r="D83" s="8">
        <v>566.315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16.429</v>
      </c>
      <c r="K83" s="12">
        <v>3</v>
      </c>
      <c r="L83" s="12">
        <v>2</v>
      </c>
      <c r="M83" s="12">
        <v>0</v>
      </c>
      <c r="N83" s="12">
        <v>0</v>
      </c>
      <c r="O83" s="12">
        <v>0</v>
      </c>
      <c r="P83" s="12">
        <v>0.794</v>
      </c>
      <c r="Q83" s="12">
        <v>0</v>
      </c>
      <c r="R83" s="12">
        <v>0</v>
      </c>
    </row>
    <row r="84" ht="20.25" spans="1:18">
      <c r="A84" s="8" t="s">
        <v>491</v>
      </c>
      <c r="B84" s="8" t="s">
        <v>492</v>
      </c>
      <c r="C84" s="8">
        <v>60392.07</v>
      </c>
      <c r="D84" s="8">
        <v>75353.063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6.048</v>
      </c>
      <c r="K84" s="12">
        <v>2</v>
      </c>
      <c r="L84" s="12">
        <v>1</v>
      </c>
      <c r="M84" s="12">
        <v>0</v>
      </c>
      <c r="N84" s="12">
        <v>0</v>
      </c>
      <c r="O84" s="12">
        <v>0</v>
      </c>
      <c r="P84" s="12">
        <v>-106.741</v>
      </c>
      <c r="Q84" s="12">
        <v>0</v>
      </c>
      <c r="R84" s="12">
        <v>0</v>
      </c>
    </row>
    <row r="85" ht="20.25" spans="1:18">
      <c r="A85" s="8" t="s">
        <v>493</v>
      </c>
      <c r="B85" s="8" t="s">
        <v>494</v>
      </c>
      <c r="C85" s="8">
        <v>32515.754</v>
      </c>
      <c r="D85" s="8">
        <v>42050.254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21.327</v>
      </c>
      <c r="K85" s="12">
        <v>3</v>
      </c>
      <c r="L85" s="12">
        <v>2</v>
      </c>
      <c r="M85" s="12">
        <v>-1</v>
      </c>
      <c r="N85" s="12">
        <v>1</v>
      </c>
      <c r="O85" s="12">
        <v>0</v>
      </c>
      <c r="P85" s="12">
        <v>113.006</v>
      </c>
      <c r="Q85" s="12">
        <v>0</v>
      </c>
      <c r="R85" s="12">
        <v>0</v>
      </c>
    </row>
    <row r="86" ht="20.25" spans="1:18">
      <c r="A86" s="8" t="s">
        <v>495</v>
      </c>
      <c r="B86" s="8" t="s">
        <v>496</v>
      </c>
      <c r="C86" s="8">
        <v>7450.332</v>
      </c>
      <c r="D86" s="8">
        <v>10163.325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11.464</v>
      </c>
      <c r="K86" s="12">
        <v>2</v>
      </c>
      <c r="L86" s="12">
        <v>2</v>
      </c>
      <c r="M86" s="12">
        <v>0</v>
      </c>
      <c r="N86" s="12">
        <v>1</v>
      </c>
      <c r="O86" s="12">
        <v>0</v>
      </c>
      <c r="P86" s="12">
        <v>-12.468</v>
      </c>
      <c r="Q86" s="12">
        <v>0</v>
      </c>
      <c r="R86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2025-07-11T16:19:23Z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5314326E97814159A9AA8357BFF46A2A_13</vt:lpwstr>
  </property>
  <property fmtid="{D5CDD505-2E9C-101B-9397-08002B2CF9AE}" pid="3" name="KSOProductBuildVer">
    <vt:lpwstr>2052-12.1.0.15712</vt:lpwstr>
  </property>
</Properties>
</file>