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<sst xmlns="http://schemas.openxmlformats.org/spreadsheetml/2006/main" count="479" uniqueCount="431">
  <si>
    <t>京沪深强转弱</t>
  </si>
  <si>
    <t>京沪深弱转强</t>
  </si>
  <si>
    <t>代码</t>
  </si>
  <si>
    <t>简称</t>
  </si>
  <si>
    <t>总市值</t>
  </si>
  <si>
    <t>近期新高</t>
  </si>
  <si>
    <t>128891.41亿</t>
  </si>
  <si>
    <t>中证A100</t>
  </si>
  <si>
    <t>237524.22亿</t>
  </si>
  <si>
    <t>保险新进</t>
  </si>
  <si>
    <t>26529.46亿</t>
  </si>
  <si>
    <t>证金汇金持股</t>
  </si>
  <si>
    <t>131763.81亿</t>
  </si>
  <si>
    <t>近期强势</t>
  </si>
  <si>
    <t>21299.55亿</t>
  </si>
  <si>
    <t>深证100</t>
  </si>
  <si>
    <t>120716.09亿</t>
  </si>
  <si>
    <t>贵州板块</t>
  </si>
  <si>
    <t>20829.83亿</t>
  </si>
  <si>
    <t>绩优股</t>
  </si>
  <si>
    <t>119225.64亿</t>
  </si>
  <si>
    <t>煤炭</t>
  </si>
  <si>
    <t>14238.78亿</t>
  </si>
  <si>
    <t>消费100</t>
  </si>
  <si>
    <t>117011.31亿</t>
  </si>
  <si>
    <t>次新股</t>
  </si>
  <si>
    <t>10138.89亿</t>
  </si>
  <si>
    <t>红利指数</t>
  </si>
  <si>
    <t>103926.26亿</t>
  </si>
  <si>
    <t>新进指标股</t>
  </si>
  <si>
    <t>9594.62亿</t>
  </si>
  <si>
    <t>陆股通重仓</t>
  </si>
  <si>
    <t>96521.63亿</t>
  </si>
  <si>
    <t>山西板块</t>
  </si>
  <si>
    <t>7880.64亿</t>
  </si>
  <si>
    <t>全指可选</t>
  </si>
  <si>
    <t>48177.94亿</t>
  </si>
  <si>
    <t>国开持股</t>
  </si>
  <si>
    <t>2579.92亿</t>
  </si>
  <si>
    <t>整体上市</t>
  </si>
  <si>
    <t>43476.55亿</t>
  </si>
  <si>
    <t>酒店餐饮</t>
  </si>
  <si>
    <t>621.61亿</t>
  </si>
  <si>
    <t>电力</t>
  </si>
  <si>
    <t>28927.30亿</t>
  </si>
  <si>
    <t>配股预案</t>
  </si>
  <si>
    <t>26.95亿</t>
  </si>
  <si>
    <t>石油</t>
  </si>
  <si>
    <t>24728.13亿</t>
  </si>
  <si>
    <t>深证治理</t>
  </si>
  <si>
    <t>--</t>
  </si>
  <si>
    <t>高铁</t>
  </si>
  <si>
    <t>20766.12亿</t>
  </si>
  <si>
    <t>医疗保健</t>
  </si>
  <si>
    <t>18864.56亿</t>
  </si>
  <si>
    <t>建筑</t>
  </si>
  <si>
    <t>16645.02亿</t>
  </si>
  <si>
    <t>陕西板块</t>
  </si>
  <si>
    <t>14802.25亿</t>
  </si>
  <si>
    <t>运输服务</t>
  </si>
  <si>
    <t>13523.32亿</t>
  </si>
  <si>
    <t>户数减少</t>
  </si>
  <si>
    <t>13377.92亿</t>
  </si>
  <si>
    <t>户数增加</t>
  </si>
  <si>
    <t>12586.58亿</t>
  </si>
  <si>
    <t>交通设施</t>
  </si>
  <si>
    <t>10052.61亿</t>
  </si>
  <si>
    <t>TOPCon电池</t>
  </si>
  <si>
    <t>8167.03亿</t>
  </si>
  <si>
    <t>云南板块</t>
  </si>
  <si>
    <t>7928.55亿</t>
  </si>
  <si>
    <t>猪肉</t>
  </si>
  <si>
    <t>7845.92亿</t>
  </si>
  <si>
    <t>新疆板块</t>
  </si>
  <si>
    <t>7589.97亿</t>
  </si>
  <si>
    <t>HJT电池</t>
  </si>
  <si>
    <t>6640.91亿</t>
  </si>
  <si>
    <t>近期复牌</t>
  </si>
  <si>
    <t>5957.27亿</t>
  </si>
  <si>
    <t>运输设备</t>
  </si>
  <si>
    <t>4990.28亿</t>
  </si>
  <si>
    <t>化纤</t>
  </si>
  <si>
    <t>4384.75亿</t>
  </si>
  <si>
    <t>风险提示</t>
  </si>
  <si>
    <t>3601.19亿</t>
  </si>
  <si>
    <t>供气供热</t>
  </si>
  <si>
    <t>3200.28亿</t>
  </si>
  <si>
    <t>海南板块</t>
  </si>
  <si>
    <t>3161.46亿</t>
  </si>
  <si>
    <t>科创板次新</t>
  </si>
  <si>
    <t>2368.64亿</t>
  </si>
  <si>
    <t>水务</t>
  </si>
  <si>
    <t>1396.62亿</t>
  </si>
  <si>
    <t>深证Ｂ指</t>
  </si>
  <si>
    <t>552.17亿</t>
  </si>
  <si>
    <t>成份Ｂ指</t>
  </si>
  <si>
    <t>416.46亿</t>
  </si>
  <si>
    <t>环渤海</t>
  </si>
  <si>
    <t>深证价值</t>
  </si>
  <si>
    <t>深证成长</t>
  </si>
  <si>
    <t>国证治理</t>
  </si>
  <si>
    <t>国证服务</t>
  </si>
  <si>
    <t>资源优势</t>
  </si>
  <si>
    <t>创成长</t>
  </si>
  <si>
    <t>创价值</t>
  </si>
  <si>
    <t>创医药</t>
  </si>
  <si>
    <t>乐富指数</t>
  </si>
  <si>
    <t>治理指数</t>
  </si>
  <si>
    <t>国企改革</t>
  </si>
  <si>
    <t>中证100</t>
  </si>
  <si>
    <t>深证50</t>
  </si>
  <si>
    <t>深主板50</t>
  </si>
  <si>
    <t>投资时钟</t>
  </si>
  <si>
    <t>小盘价值</t>
  </si>
  <si>
    <t>中盘价值</t>
  </si>
  <si>
    <t>中盘成长</t>
  </si>
  <si>
    <t>大盘成长</t>
  </si>
  <si>
    <t>国证成长</t>
  </si>
  <si>
    <t>国证粮食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</si>
  <si>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</si>
  <si>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</si>
  <si>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</si>
  <si>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</si>
  <si>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</si>
  <si>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</si>
  <si>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</si>
  <si>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</si>
  <si>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</si>
  <si>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</si>
  <si>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</si>
  <si>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</si>
  <si>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</si>
  <si>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</si>
  <si>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</si>
  <si>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</si>
  <si>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</si>
  <si>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</si>
  <si>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</si>
  <si>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</si>
  <si>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上证中小</t>
  </si>
  <si>
    <t>50基本</t>
  </si>
  <si>
    <t>上证资源</t>
  </si>
  <si>
    <t>沪财中小</t>
  </si>
  <si>
    <t>180稳定</t>
  </si>
  <si>
    <t>上证150</t>
  </si>
  <si>
    <t>380低贝</t>
  </si>
  <si>
    <t>优势资源</t>
  </si>
  <si>
    <t>上央红利</t>
  </si>
  <si>
    <t>科创生物</t>
  </si>
  <si>
    <t>科创200</t>
  </si>
  <si>
    <t>细分有色</t>
  </si>
  <si>
    <t>央企红利</t>
  </si>
  <si>
    <t>内地资源</t>
  </si>
  <si>
    <t>中证上游</t>
  </si>
  <si>
    <t>基本200</t>
  </si>
  <si>
    <t>水电指数</t>
  </si>
  <si>
    <t>成长40</t>
  </si>
  <si>
    <t>能源金属</t>
  </si>
  <si>
    <t>国证有色</t>
  </si>
  <si>
    <t>苏州率先</t>
  </si>
  <si>
    <t>央视责任</t>
  </si>
  <si>
    <t>深证公用</t>
  </si>
  <si>
    <t>深A医药</t>
  </si>
  <si>
    <t>深成公用</t>
  </si>
  <si>
    <t>环境治理</t>
  </si>
  <si>
    <t>CSWD生科</t>
  </si>
  <si>
    <t>化肥农药</t>
  </si>
  <si>
    <t>蓝色100</t>
  </si>
  <si>
    <t>上证指数</t>
  </si>
  <si>
    <t>Ａ股指数</t>
  </si>
  <si>
    <t>商业指数</t>
  </si>
  <si>
    <t>综合指数</t>
  </si>
  <si>
    <t>国债指数</t>
  </si>
  <si>
    <t>企债指数</t>
  </si>
  <si>
    <t>新综指</t>
  </si>
  <si>
    <t>180金融</t>
  </si>
  <si>
    <t>沪公司债</t>
  </si>
  <si>
    <t>180资源</t>
  </si>
  <si>
    <t>180价值</t>
  </si>
  <si>
    <t>180R价值</t>
  </si>
  <si>
    <t>上证金融</t>
  </si>
  <si>
    <t>上证央企</t>
  </si>
  <si>
    <t>超大盘</t>
  </si>
  <si>
    <t>上证中盘</t>
  </si>
  <si>
    <t>180基本</t>
  </si>
  <si>
    <t>上证海外</t>
  </si>
  <si>
    <t>上证地企</t>
  </si>
  <si>
    <t>上证国企</t>
  </si>
  <si>
    <t>全指价值</t>
  </si>
  <si>
    <t>全R价值</t>
  </si>
  <si>
    <t>沪企债30</t>
  </si>
  <si>
    <t>上证沪企</t>
  </si>
  <si>
    <t>上证周期</t>
  </si>
  <si>
    <t>金融等权</t>
  </si>
  <si>
    <t>上证上游</t>
  </si>
  <si>
    <t>上证F200</t>
  </si>
  <si>
    <t>上证F500</t>
  </si>
  <si>
    <t>5年信用</t>
  </si>
  <si>
    <t>380金融</t>
  </si>
  <si>
    <t>信用100</t>
  </si>
  <si>
    <t>180波动</t>
  </si>
  <si>
    <t>上证银行</t>
  </si>
  <si>
    <t>180低贝</t>
  </si>
  <si>
    <t>上证转债</t>
  </si>
  <si>
    <t>180红利</t>
  </si>
  <si>
    <t>有色金属</t>
  </si>
  <si>
    <t>300红利</t>
  </si>
  <si>
    <t>800有色</t>
  </si>
  <si>
    <t>中证转债</t>
  </si>
  <si>
    <t>百发100</t>
  </si>
  <si>
    <t>港中小企</t>
  </si>
  <si>
    <t>HK银行</t>
  </si>
  <si>
    <t>上证收益</t>
  </si>
  <si>
    <t>300金融</t>
  </si>
  <si>
    <t>300价值</t>
  </si>
  <si>
    <t>公司债指</t>
  </si>
  <si>
    <t>基本面50</t>
  </si>
  <si>
    <t>中证央企</t>
  </si>
  <si>
    <t>央企100</t>
  </si>
  <si>
    <t>中证金融</t>
  </si>
  <si>
    <t>银河99</t>
  </si>
  <si>
    <t>800金融</t>
  </si>
  <si>
    <t>全指金融</t>
  </si>
  <si>
    <t>采矿指数</t>
  </si>
  <si>
    <t>运输指数</t>
  </si>
  <si>
    <t>创质量</t>
  </si>
  <si>
    <t>碳中和债</t>
  </si>
  <si>
    <t>深信中高</t>
  </si>
  <si>
    <t>深信中低</t>
  </si>
  <si>
    <t>深信用债</t>
  </si>
  <si>
    <t>深公司债</t>
  </si>
  <si>
    <t>深证转债</t>
  </si>
  <si>
    <t>长三角</t>
  </si>
  <si>
    <t>国证军工</t>
  </si>
  <si>
    <t>国证价值</t>
  </si>
  <si>
    <t>大盘价值</t>
  </si>
  <si>
    <t>1000金融</t>
  </si>
  <si>
    <t>大盘低波</t>
  </si>
  <si>
    <t>国证转债</t>
  </si>
  <si>
    <t>I100</t>
  </si>
  <si>
    <t>I300</t>
  </si>
  <si>
    <t>专利领先</t>
  </si>
  <si>
    <t>国证定增</t>
  </si>
  <si>
    <t>国证银行</t>
  </si>
  <si>
    <t>深证金融</t>
  </si>
  <si>
    <t>深证电信</t>
  </si>
  <si>
    <t>深医药EW</t>
  </si>
  <si>
    <t>深成电信</t>
  </si>
  <si>
    <t>优势成长</t>
  </si>
  <si>
    <t>中证体育</t>
  </si>
  <si>
    <t>互联金融</t>
  </si>
  <si>
    <t>保险主题</t>
  </si>
  <si>
    <t>中证国安</t>
  </si>
  <si>
    <t>300 金融</t>
  </si>
  <si>
    <t>军工指数</t>
  </si>
  <si>
    <t>中证军工</t>
  </si>
  <si>
    <t>中证国防</t>
  </si>
  <si>
    <t>中证银行</t>
  </si>
  <si>
    <t>卫星通信</t>
  </si>
  <si>
    <t>食品饮料</t>
  </si>
  <si>
    <t>300消费</t>
  </si>
  <si>
    <t>国证食品</t>
  </si>
  <si>
    <t>中证酒</t>
  </si>
  <si>
    <t>中证白酒</t>
  </si>
  <si>
    <t>【数据引擎：奇衡DK阿赖耶识系统】情绪值</t>
  </si>
  <si>
    <t>AG00</t>
  </si>
  <si>
    <t>白银连续</t>
  </si>
  <si>
    <t>FB00</t>
  </si>
  <si>
    <t>纤维板连续</t>
  </si>
  <si>
    <t>CY00</t>
  </si>
  <si>
    <t>棉纱连续</t>
  </si>
  <si>
    <t>IM00</t>
  </si>
  <si>
    <t>1000股指连续</t>
  </si>
  <si>
    <t>SP00</t>
  </si>
  <si>
    <t>纸浆连续</t>
  </si>
  <si>
    <t>BB00</t>
  </si>
  <si>
    <t>胶合板连续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</si>
  <si>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</si>
  <si>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</si>
  <si>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</si>
  <si>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</si>
  <si>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</si>
  <si>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</si>
  <si>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</si>
  <si>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</si>
  <si>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</si>
  <si>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</si>
  <si>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</si>
  <si>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</si>
  <si>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ZC00</t>
  </si>
  <si>
    <t>动力煤连续</t>
  </si>
  <si>
    <t>PS00</t>
  </si>
  <si>
    <t>多晶硅连续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</si>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</sst>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4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3.5" spans="1:6">
      <c r="A3" s="31" t="str">
        <f>"880865"</f>
        <v>880865</v>
      </c>
      <c r="B3" s="31" t="s">
        <v>5</v>
      </c>
      <c r="C3" s="31" t="s">
        <v>6</v>
      </c>
      <c r="D3" s="31" t="str">
        <f>"000903"</f>
        <v>000903</v>
      </c>
      <c r="E3" s="31" t="s">
        <v>7</v>
      </c>
      <c r="F3" s="31" t="s">
        <v>8</v>
      </c>
    </row>
    <row r="4" ht="13.5" spans="1:6">
      <c r="A4" s="31" t="str">
        <f>"880782"</f>
        <v>880782</v>
      </c>
      <c r="B4" s="31" t="s">
        <v>9</v>
      </c>
      <c r="C4" s="31" t="s">
        <v>10</v>
      </c>
      <c r="D4" s="31" t="str">
        <f>"880857"</f>
        <v>880857</v>
      </c>
      <c r="E4" s="31" t="s">
        <v>11</v>
      </c>
      <c r="F4" s="31" t="s">
        <v>12</v>
      </c>
    </row>
    <row r="5" ht="13.5" spans="1:6">
      <c r="A5" s="31" t="str">
        <f>"880880"</f>
        <v>880880</v>
      </c>
      <c r="B5" s="31" t="s">
        <v>13</v>
      </c>
      <c r="C5" s="31" t="s">
        <v>14</v>
      </c>
      <c r="D5" s="31" t="str">
        <f>"399330"</f>
        <v>399330</v>
      </c>
      <c r="E5" s="31" t="s">
        <v>15</v>
      </c>
      <c r="F5" s="31" t="s">
        <v>16</v>
      </c>
    </row>
    <row r="6" ht="13.5" spans="1:6">
      <c r="A6" s="31" t="str">
        <f>"880229"</f>
        <v>880229</v>
      </c>
      <c r="B6" s="31" t="s">
        <v>17</v>
      </c>
      <c r="C6" s="31" t="s">
        <v>18</v>
      </c>
      <c r="D6" s="31" t="str">
        <f>"880835"</f>
        <v>880835</v>
      </c>
      <c r="E6" s="31" t="s">
        <v>19</v>
      </c>
      <c r="F6" s="31" t="s">
        <v>20</v>
      </c>
    </row>
    <row r="7" ht="13.5" spans="1:6">
      <c r="A7" s="31" t="str">
        <f>"880301"</f>
        <v>880301</v>
      </c>
      <c r="B7" s="31" t="s">
        <v>21</v>
      </c>
      <c r="C7" s="31" t="s">
        <v>22</v>
      </c>
      <c r="D7" s="31" t="str">
        <f>"399364"</f>
        <v>399364</v>
      </c>
      <c r="E7" s="31" t="s">
        <v>23</v>
      </c>
      <c r="F7" s="31" t="s">
        <v>24</v>
      </c>
    </row>
    <row r="8" ht="13.5" spans="1:6">
      <c r="A8" s="31" t="str">
        <f>"880529"</f>
        <v>880529</v>
      </c>
      <c r="B8" s="31" t="s">
        <v>25</v>
      </c>
      <c r="C8" s="31" t="s">
        <v>26</v>
      </c>
      <c r="D8" s="31" t="str">
        <f>"000015"</f>
        <v>000015</v>
      </c>
      <c r="E8" s="31" t="s">
        <v>27</v>
      </c>
      <c r="F8" s="31" t="s">
        <v>28</v>
      </c>
    </row>
    <row r="9" ht="13.5" spans="1:6">
      <c r="A9" s="31" t="str">
        <f>"880603"</f>
        <v>880603</v>
      </c>
      <c r="B9" s="31" t="s">
        <v>29</v>
      </c>
      <c r="C9" s="31" t="s">
        <v>30</v>
      </c>
      <c r="D9" s="31" t="str">
        <f>"880678"</f>
        <v>880678</v>
      </c>
      <c r="E9" s="31" t="s">
        <v>31</v>
      </c>
      <c r="F9" s="31" t="s">
        <v>32</v>
      </c>
    </row>
    <row r="10" ht="13.5" spans="1:6">
      <c r="A10" s="31" t="str">
        <f>"880217"</f>
        <v>880217</v>
      </c>
      <c r="B10" s="31" t="s">
        <v>33</v>
      </c>
      <c r="C10" s="31" t="s">
        <v>34</v>
      </c>
      <c r="D10" s="31" t="str">
        <f>"000989"</f>
        <v>000989</v>
      </c>
      <c r="E10" s="31" t="s">
        <v>35</v>
      </c>
      <c r="F10" s="31" t="s">
        <v>36</v>
      </c>
    </row>
    <row r="11" ht="13.5" spans="1:6">
      <c r="A11" s="31" t="str">
        <f>"880858"</f>
        <v>880858</v>
      </c>
      <c r="B11" s="31" t="s">
        <v>37</v>
      </c>
      <c r="C11" s="31" t="s">
        <v>38</v>
      </c>
      <c r="D11" s="31" t="str">
        <f>"880532"</f>
        <v>880532</v>
      </c>
      <c r="E11" s="31" t="s">
        <v>39</v>
      </c>
      <c r="F11" s="31" t="s">
        <v>40</v>
      </c>
    </row>
    <row r="12" ht="13.5" spans="1:6">
      <c r="A12" s="31" t="str">
        <f>"880423"</f>
        <v>880423</v>
      </c>
      <c r="B12" s="31" t="s">
        <v>41</v>
      </c>
      <c r="C12" s="31" t="s">
        <v>42</v>
      </c>
      <c r="D12" s="31" t="str">
        <f>"880305"</f>
        <v>880305</v>
      </c>
      <c r="E12" s="31" t="s">
        <v>43</v>
      </c>
      <c r="F12" s="31" t="s">
        <v>44</v>
      </c>
    </row>
    <row r="13" ht="13.5" spans="1:6">
      <c r="A13" s="31" t="str">
        <f>"880890"</f>
        <v>880890</v>
      </c>
      <c r="B13" s="31" t="s">
        <v>45</v>
      </c>
      <c r="C13" s="31" t="s">
        <v>46</v>
      </c>
      <c r="D13" s="31" t="str">
        <f>"880310"</f>
        <v>880310</v>
      </c>
      <c r="E13" s="31" t="s">
        <v>47</v>
      </c>
      <c r="F13" s="31" t="s">
        <v>48</v>
      </c>
    </row>
    <row r="14" ht="13.5" spans="1:6">
      <c r="A14" s="31" t="str">
        <f>"399328"</f>
        <v>399328</v>
      </c>
      <c r="B14" s="31" t="s">
        <v>49</v>
      </c>
      <c r="C14" s="31" t="s">
        <v>50</v>
      </c>
      <c r="D14" s="31" t="str">
        <f>"880525"</f>
        <v>880525</v>
      </c>
      <c r="E14" s="31" t="s">
        <v>51</v>
      </c>
      <c r="F14" s="31" t="s">
        <v>52</v>
      </c>
    </row>
    <row r="15" ht="13.5" spans="1:6">
      <c r="A15" s="31"/>
      <c r="B15" s="31"/>
      <c r="C15" s="31"/>
      <c r="D15" s="31" t="str">
        <f>"880398"</f>
        <v>880398</v>
      </c>
      <c r="E15" s="31" t="s">
        <v>53</v>
      </c>
      <c r="F15" s="31" t="s">
        <v>54</v>
      </c>
    </row>
    <row r="16" ht="16.5" spans="1:6">
      <c r="A16" s="23"/>
      <c r="B16" s="23"/>
      <c r="C16" s="23"/>
      <c r="D16" s="31" t="str">
        <f>"880476"</f>
        <v>880476</v>
      </c>
      <c r="E16" s="31" t="s">
        <v>55</v>
      </c>
      <c r="F16" s="31" t="s">
        <v>56</v>
      </c>
    </row>
    <row r="17" ht="16.5" spans="1:6">
      <c r="A17" s="23"/>
      <c r="B17" s="23"/>
      <c r="C17" s="23"/>
      <c r="D17" s="31" t="str">
        <f>"880208"</f>
        <v>880208</v>
      </c>
      <c r="E17" s="31" t="s">
        <v>57</v>
      </c>
      <c r="F17" s="31" t="s">
        <v>58</v>
      </c>
    </row>
    <row r="18" ht="16.5" spans="1:6">
      <c r="A18" s="23"/>
      <c r="B18" s="23"/>
      <c r="C18" s="23"/>
      <c r="D18" s="31" t="str">
        <f>"880459"</f>
        <v>880459</v>
      </c>
      <c r="E18" s="31" t="s">
        <v>59</v>
      </c>
      <c r="F18" s="31" t="s">
        <v>60</v>
      </c>
    </row>
    <row r="19" ht="16.5" spans="1:6">
      <c r="A19" s="23"/>
      <c r="B19" s="23"/>
      <c r="C19" s="23"/>
      <c r="D19" s="31" t="str">
        <f>"880877"</f>
        <v>880877</v>
      </c>
      <c r="E19" s="31" t="s">
        <v>61</v>
      </c>
      <c r="F19" s="31" t="s">
        <v>62</v>
      </c>
    </row>
    <row r="20" ht="16.5" spans="1:6">
      <c r="A20" s="23"/>
      <c r="B20" s="23"/>
      <c r="C20" s="23"/>
      <c r="D20" s="31" t="str">
        <f>"880876"</f>
        <v>880876</v>
      </c>
      <c r="E20" s="31" t="s">
        <v>63</v>
      </c>
      <c r="F20" s="31" t="s">
        <v>64</v>
      </c>
    </row>
    <row r="21" ht="16.5" spans="1:6">
      <c r="A21" s="23"/>
      <c r="B21" s="23"/>
      <c r="C21" s="23"/>
      <c r="D21" s="31" t="str">
        <f>"880465"</f>
        <v>880465</v>
      </c>
      <c r="E21" s="31" t="s">
        <v>65</v>
      </c>
      <c r="F21" s="31" t="s">
        <v>66</v>
      </c>
    </row>
    <row r="22" ht="16.5" spans="1:6">
      <c r="A22" s="23"/>
      <c r="B22" s="23"/>
      <c r="C22" s="23"/>
      <c r="D22" s="31" t="str">
        <f>"880638"</f>
        <v>880638</v>
      </c>
      <c r="E22" s="31" t="s">
        <v>67</v>
      </c>
      <c r="F22" s="31" t="s">
        <v>68</v>
      </c>
    </row>
    <row r="23" ht="16.5" spans="1:6">
      <c r="A23" s="23"/>
      <c r="B23" s="23"/>
      <c r="C23" s="23"/>
      <c r="D23" s="31" t="str">
        <f>"880227"</f>
        <v>880227</v>
      </c>
      <c r="E23" s="31" t="s">
        <v>69</v>
      </c>
      <c r="F23" s="31" t="s">
        <v>70</v>
      </c>
    </row>
    <row r="24" ht="16.5" spans="1:6">
      <c r="A24" s="23"/>
      <c r="B24" s="23"/>
      <c r="C24" s="23"/>
      <c r="D24" s="31" t="str">
        <f>"880936"</f>
        <v>880936</v>
      </c>
      <c r="E24" s="31" t="s">
        <v>71</v>
      </c>
      <c r="F24" s="31" t="s">
        <v>72</v>
      </c>
    </row>
    <row r="25" ht="16.5" spans="1:6">
      <c r="A25" s="23"/>
      <c r="B25" s="23"/>
      <c r="C25" s="23"/>
      <c r="D25" s="31" t="str">
        <f>"880202"</f>
        <v>880202</v>
      </c>
      <c r="E25" s="31" t="s">
        <v>73</v>
      </c>
      <c r="F25" s="31" t="s">
        <v>74</v>
      </c>
    </row>
    <row r="26" ht="16.5" spans="1:6">
      <c r="A26" s="23"/>
      <c r="B26" s="23"/>
      <c r="C26" s="23"/>
      <c r="D26" s="31" t="str">
        <f>"880737"</f>
        <v>880737</v>
      </c>
      <c r="E26" s="31" t="s">
        <v>75</v>
      </c>
      <c r="F26" s="31" t="s">
        <v>76</v>
      </c>
    </row>
    <row r="27" ht="16.5" spans="1:6">
      <c r="A27" s="23"/>
      <c r="B27" s="23"/>
      <c r="C27" s="23"/>
      <c r="D27" s="31" t="str">
        <f>"880872"</f>
        <v>880872</v>
      </c>
      <c r="E27" s="31" t="s">
        <v>77</v>
      </c>
      <c r="F27" s="31" t="s">
        <v>78</v>
      </c>
    </row>
    <row r="28" ht="16.5" spans="1:6">
      <c r="A28" s="23"/>
      <c r="B28" s="23"/>
      <c r="C28" s="23"/>
      <c r="D28" s="31" t="str">
        <f>"880432"</f>
        <v>880432</v>
      </c>
      <c r="E28" s="31" t="s">
        <v>79</v>
      </c>
      <c r="F28" s="31" t="s">
        <v>80</v>
      </c>
    </row>
    <row r="29" ht="16.5" spans="1:6">
      <c r="A29" s="23"/>
      <c r="B29" s="23"/>
      <c r="C29" s="23"/>
      <c r="D29" s="31" t="str">
        <f>"880330"</f>
        <v>880330</v>
      </c>
      <c r="E29" s="31" t="s">
        <v>81</v>
      </c>
      <c r="F29" s="31" t="s">
        <v>82</v>
      </c>
    </row>
    <row r="30" ht="16.5" spans="1:6">
      <c r="A30" s="23"/>
      <c r="B30" s="23"/>
      <c r="C30" s="23"/>
      <c r="D30" s="31" t="str">
        <f>"880896"</f>
        <v>880896</v>
      </c>
      <c r="E30" s="31" t="s">
        <v>83</v>
      </c>
      <c r="F30" s="31" t="s">
        <v>84</v>
      </c>
    </row>
    <row r="31" ht="16.5" spans="1:6">
      <c r="A31" s="23"/>
      <c r="B31" s="23"/>
      <c r="C31" s="23"/>
      <c r="D31" s="31" t="str">
        <f>"880455"</f>
        <v>880455</v>
      </c>
      <c r="E31" s="31" t="s">
        <v>85</v>
      </c>
      <c r="F31" s="31" t="s">
        <v>86</v>
      </c>
    </row>
    <row r="32" ht="16.5" spans="1:6">
      <c r="A32" s="23"/>
      <c r="B32" s="23"/>
      <c r="C32" s="23"/>
      <c r="D32" s="31" t="str">
        <f>"880230"</f>
        <v>880230</v>
      </c>
      <c r="E32" s="31" t="s">
        <v>87</v>
      </c>
      <c r="F32" s="31" t="s">
        <v>88</v>
      </c>
    </row>
    <row r="33" ht="16.5" spans="1:6">
      <c r="A33" s="23"/>
      <c r="B33" s="23"/>
      <c r="C33" s="23"/>
      <c r="D33" s="31" t="str">
        <f>"880554"</f>
        <v>880554</v>
      </c>
      <c r="E33" s="31" t="s">
        <v>89</v>
      </c>
      <c r="F33" s="31" t="s">
        <v>90</v>
      </c>
    </row>
    <row r="34" ht="16.5" spans="1:6">
      <c r="A34" s="23"/>
      <c r="B34" s="23"/>
      <c r="C34" s="23"/>
      <c r="D34" s="31" t="str">
        <f>"880454"</f>
        <v>880454</v>
      </c>
      <c r="E34" s="31" t="s">
        <v>91</v>
      </c>
      <c r="F34" s="31" t="s">
        <v>92</v>
      </c>
    </row>
    <row r="35" ht="16.5" spans="1:6">
      <c r="A35" s="23"/>
      <c r="B35" s="23"/>
      <c r="C35" s="23"/>
      <c r="D35" s="31" t="str">
        <f>"399108"</f>
        <v>399108</v>
      </c>
      <c r="E35" s="31" t="s">
        <v>93</v>
      </c>
      <c r="F35" s="31" t="s">
        <v>94</v>
      </c>
    </row>
    <row r="36" ht="16.5" spans="1:6">
      <c r="A36" s="23"/>
      <c r="B36" s="23"/>
      <c r="C36" s="23"/>
      <c r="D36" s="31" t="str">
        <f>"399003"</f>
        <v>399003</v>
      </c>
      <c r="E36" s="31" t="s">
        <v>95</v>
      </c>
      <c r="F36" s="31" t="s">
        <v>96</v>
      </c>
    </row>
    <row r="37" ht="16.5" spans="1:6">
      <c r="A37" s="23"/>
      <c r="B37" s="23"/>
      <c r="C37" s="23"/>
      <c r="D37" s="31" t="str">
        <f>"399357"</f>
        <v>399357</v>
      </c>
      <c r="E37" s="31" t="s">
        <v>97</v>
      </c>
      <c r="F37" s="31" t="s">
        <v>50</v>
      </c>
    </row>
    <row r="38" ht="16.5" spans="1:6">
      <c r="A38" s="23"/>
      <c r="B38" s="23"/>
      <c r="C38" s="23"/>
      <c r="D38" s="31" t="str">
        <f>"399348"</f>
        <v>399348</v>
      </c>
      <c r="E38" s="31" t="s">
        <v>98</v>
      </c>
      <c r="F38" s="31" t="s">
        <v>50</v>
      </c>
    </row>
    <row r="39" ht="16.5" spans="1:6">
      <c r="A39" s="23"/>
      <c r="B39" s="23"/>
      <c r="C39" s="23"/>
      <c r="D39" s="31" t="str">
        <f>"399346"</f>
        <v>399346</v>
      </c>
      <c r="E39" s="31" t="s">
        <v>99</v>
      </c>
      <c r="F39" s="31" t="s">
        <v>50</v>
      </c>
    </row>
    <row r="40" ht="16.5" spans="1:6">
      <c r="A40" s="23"/>
      <c r="B40" s="23"/>
      <c r="C40" s="23"/>
      <c r="D40" s="31" t="str">
        <f>"399322"</f>
        <v>399322</v>
      </c>
      <c r="E40" s="31" t="s">
        <v>100</v>
      </c>
      <c r="F40" s="31" t="s">
        <v>50</v>
      </c>
    </row>
    <row r="41" ht="16.5" spans="1:6">
      <c r="A41" s="23"/>
      <c r="B41" s="23"/>
      <c r="C41" s="23"/>
      <c r="D41" s="31" t="str">
        <f>"399320"</f>
        <v>399320</v>
      </c>
      <c r="E41" s="31" t="s">
        <v>101</v>
      </c>
      <c r="F41" s="31" t="s">
        <v>50</v>
      </c>
    </row>
    <row r="42" ht="16.5" spans="1:6">
      <c r="A42" s="23"/>
      <c r="B42" s="23"/>
      <c r="C42" s="23"/>
      <c r="D42" s="31" t="str">
        <f>"399319"</f>
        <v>399319</v>
      </c>
      <c r="E42" s="31" t="s">
        <v>102</v>
      </c>
      <c r="F42" s="31" t="s">
        <v>50</v>
      </c>
    </row>
    <row r="43" ht="16.5" spans="1:6">
      <c r="A43" s="23"/>
      <c r="B43" s="23"/>
      <c r="C43" s="23"/>
      <c r="D43" s="31" t="str">
        <f>"399296"</f>
        <v>399296</v>
      </c>
      <c r="E43" s="31" t="s">
        <v>103</v>
      </c>
      <c r="F43" s="31" t="s">
        <v>50</v>
      </c>
    </row>
    <row r="44" ht="16.5" spans="1:6">
      <c r="A44" s="23"/>
      <c r="B44" s="23"/>
      <c r="C44" s="23"/>
      <c r="D44" s="31" t="str">
        <f>"399295"</f>
        <v>399295</v>
      </c>
      <c r="E44" s="31" t="s">
        <v>104</v>
      </c>
      <c r="F44" s="31" t="s">
        <v>50</v>
      </c>
    </row>
    <row r="45" ht="16.5" spans="1:6">
      <c r="A45" s="23"/>
      <c r="B45" s="23"/>
      <c r="C45" s="23"/>
      <c r="D45" s="31" t="str">
        <f>"399275"</f>
        <v>399275</v>
      </c>
      <c r="E45" s="31" t="s">
        <v>105</v>
      </c>
      <c r="F45" s="31" t="s">
        <v>50</v>
      </c>
    </row>
    <row r="46" ht="16.5" spans="1:6">
      <c r="A46" s="23"/>
      <c r="B46" s="23"/>
      <c r="C46" s="23"/>
      <c r="D46" s="31" t="str">
        <f>"399103"</f>
        <v>399103</v>
      </c>
      <c r="E46" s="31" t="s">
        <v>106</v>
      </c>
      <c r="F46" s="31" t="s">
        <v>50</v>
      </c>
    </row>
    <row r="47" ht="16.5" spans="1:6">
      <c r="A47" s="23"/>
      <c r="B47" s="23"/>
      <c r="C47" s="23"/>
      <c r="D47" s="31" t="str">
        <f>"000019"</f>
        <v>000019</v>
      </c>
      <c r="E47" s="31" t="s">
        <v>107</v>
      </c>
      <c r="F47" s="31" t="s">
        <v>50</v>
      </c>
    </row>
    <row r="48" ht="16.5" spans="1:6">
      <c r="A48" s="23"/>
      <c r="B48" s="23"/>
      <c r="C48" s="23"/>
      <c r="D48" s="31" t="str">
        <f>"399974"</f>
        <v>399974</v>
      </c>
      <c r="E48" s="31" t="s">
        <v>108</v>
      </c>
      <c r="F48" s="31" t="s">
        <v>50</v>
      </c>
    </row>
    <row r="49" ht="16.5" spans="1:6">
      <c r="A49" s="23"/>
      <c r="B49" s="23"/>
      <c r="C49" s="23"/>
      <c r="D49" s="31" t="str">
        <f>"399903"</f>
        <v>399903</v>
      </c>
      <c r="E49" s="31" t="s">
        <v>109</v>
      </c>
      <c r="F49" s="31" t="s">
        <v>50</v>
      </c>
    </row>
    <row r="50" ht="16.5" spans="1:6">
      <c r="A50" s="23"/>
      <c r="B50" s="23"/>
      <c r="C50" s="23"/>
      <c r="D50" s="31" t="str">
        <f>"399850"</f>
        <v>399850</v>
      </c>
      <c r="E50" s="31" t="s">
        <v>110</v>
      </c>
      <c r="F50" s="31" t="s">
        <v>50</v>
      </c>
    </row>
    <row r="51" ht="16.5" spans="1:6">
      <c r="A51" s="23"/>
      <c r="B51" s="23"/>
      <c r="C51" s="23"/>
      <c r="D51" s="31" t="str">
        <f>"399750"</f>
        <v>399750</v>
      </c>
      <c r="E51" s="31" t="s">
        <v>111</v>
      </c>
      <c r="F51" s="31" t="s">
        <v>50</v>
      </c>
    </row>
    <row r="52" ht="16.5" spans="1:6">
      <c r="A52" s="23"/>
      <c r="B52" s="23"/>
      <c r="C52" s="23"/>
      <c r="D52" s="31" t="str">
        <f>"399391"</f>
        <v>399391</v>
      </c>
      <c r="E52" s="31" t="s">
        <v>112</v>
      </c>
      <c r="F52" s="31" t="s">
        <v>50</v>
      </c>
    </row>
    <row r="53" ht="16.5" spans="1:6">
      <c r="A53" s="23"/>
      <c r="B53" s="23"/>
      <c r="C53" s="23"/>
      <c r="D53" s="31" t="str">
        <f>"399377"</f>
        <v>399377</v>
      </c>
      <c r="E53" s="31" t="s">
        <v>113</v>
      </c>
      <c r="F53" s="31" t="s">
        <v>50</v>
      </c>
    </row>
    <row r="54" ht="16.5" spans="1:6">
      <c r="A54" s="23"/>
      <c r="B54" s="23"/>
      <c r="C54" s="23"/>
      <c r="D54" s="31" t="str">
        <f>"399375"</f>
        <v>399375</v>
      </c>
      <c r="E54" s="31" t="s">
        <v>114</v>
      </c>
      <c r="F54" s="31" t="s">
        <v>50</v>
      </c>
    </row>
    <row r="55" ht="16.5" spans="1:6">
      <c r="A55" s="23"/>
      <c r="B55" s="23"/>
      <c r="C55" s="23"/>
      <c r="D55" s="31" t="str">
        <f>"399374"</f>
        <v>399374</v>
      </c>
      <c r="E55" s="31" t="s">
        <v>115</v>
      </c>
      <c r="F55" s="31" t="s">
        <v>50</v>
      </c>
    </row>
    <row r="56" ht="16.5" spans="1:6">
      <c r="A56" s="23"/>
      <c r="B56" s="23"/>
      <c r="C56" s="23"/>
      <c r="D56" s="31" t="str">
        <f>"399372"</f>
        <v>399372</v>
      </c>
      <c r="E56" s="31" t="s">
        <v>116</v>
      </c>
      <c r="F56" s="31" t="s">
        <v>50</v>
      </c>
    </row>
    <row r="57" ht="16.5" spans="1:6">
      <c r="A57" s="23"/>
      <c r="B57" s="23"/>
      <c r="C57" s="23"/>
      <c r="D57" s="31" t="str">
        <f>"399370"</f>
        <v>399370</v>
      </c>
      <c r="E57" s="31" t="s">
        <v>117</v>
      </c>
      <c r="F57" s="31" t="s">
        <v>50</v>
      </c>
    </row>
    <row r="58" ht="16.5" spans="1:6">
      <c r="A58" s="23"/>
      <c r="B58" s="23"/>
      <c r="C58" s="23"/>
      <c r="D58" s="31" t="str">
        <f>"399365"</f>
        <v>399365</v>
      </c>
      <c r="E58" s="31" t="s">
        <v>118</v>
      </c>
      <c r="F58" s="31" t="s">
        <v>50</v>
      </c>
    </row>
    <row r="59" ht="16.5" spans="1:6">
      <c r="A59" s="23"/>
      <c r="B59" s="23"/>
      <c r="C59" s="23"/>
      <c r="D59" s="31"/>
      <c r="E59" s="31"/>
      <c r="F59" s="31"/>
    </row>
    <row r="60" ht="16.5" spans="1:6">
      <c r="A60" s="23"/>
      <c r="B60" s="23"/>
      <c r="C60" s="23"/>
      <c r="D60" s="31"/>
      <c r="E60" s="31"/>
      <c r="F60" s="31"/>
    </row>
    <row r="61" ht="16.5" spans="1:6">
      <c r="A61" s="23"/>
      <c r="B61" s="23"/>
      <c r="C61" s="23"/>
      <c r="D61" s="31"/>
      <c r="E61" s="31"/>
      <c r="F61" s="31"/>
    </row>
    <row r="62" ht="16.5" spans="1:6">
      <c r="A62" s="23"/>
      <c r="B62" s="23"/>
      <c r="C62" s="23"/>
      <c r="D62" s="31"/>
      <c r="E62" s="31"/>
      <c r="F62" s="31"/>
    </row>
    <row r="63" ht="16.5" spans="1:6">
      <c r="A63" s="23"/>
      <c r="B63" s="23"/>
      <c r="C63" s="23"/>
      <c r="D63" s="31"/>
      <c r="E63" s="31"/>
      <c r="F63" s="31"/>
    </row>
    <row r="64" ht="16.5" spans="1:6">
      <c r="A64" s="23"/>
      <c r="B64" s="23"/>
      <c r="C64" s="23"/>
      <c r="D64" s="31"/>
      <c r="E64" s="31"/>
      <c r="F64" s="31"/>
    </row>
    <row r="65" ht="16.5" spans="1:6">
      <c r="A65" s="23"/>
      <c r="B65" s="23"/>
      <c r="C65" s="23"/>
      <c r="D65" s="31"/>
      <c r="E65" s="31"/>
      <c r="F65" s="31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41"/>
  <sheetViews>
    <sheetView workbookViewId="0">
      <selection activeCell="A3" sqref="A3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119</v>
      </c>
      <c r="B1" s="2"/>
      <c r="C1" s="2"/>
      <c r="D1" s="2"/>
      <c r="E1" s="2"/>
      <c r="F1" s="2"/>
      <c r="G1" s="2"/>
      <c r="H1" s="2"/>
      <c r="I1" s="2"/>
      <c r="J1" s="2"/>
      <c r="K1" s="1" t="s">
        <v>120</v>
      </c>
      <c r="L1" s="1"/>
      <c r="M1" s="1"/>
      <c r="N1" s="1"/>
      <c r="O1" s="1"/>
      <c r="P1" s="1"/>
      <c r="Q1" s="1"/>
      <c r="R1" s="1"/>
    </row>
    <row r="2" ht="22.5" spans="1:18">
      <c r="A2" s="3" t="s">
        <v>121</v>
      </c>
      <c r="B2" s="4" t="s">
        <v>122</v>
      </c>
      <c r="C2" s="4" t="s">
        <v>123</v>
      </c>
      <c r="D2" s="4" t="s">
        <v>124</v>
      </c>
      <c r="E2" s="4" t="s">
        <v>125</v>
      </c>
      <c r="F2" s="4" t="s">
        <v>126</v>
      </c>
      <c r="G2" s="4" t="s">
        <v>127</v>
      </c>
      <c r="H2" s="4" t="s">
        <v>128</v>
      </c>
      <c r="I2" s="4" t="s">
        <v>129</v>
      </c>
      <c r="J2" s="4" t="s">
        <v>130</v>
      </c>
      <c r="K2" s="11" t="s">
        <v>131</v>
      </c>
      <c r="L2" s="11" t="s">
        <v>132</v>
      </c>
      <c r="M2" s="11" t="s">
        <v>133</v>
      </c>
      <c r="N2" s="11" t="s">
        <v>134</v>
      </c>
      <c r="O2" s="11" t="s">
        <v>135</v>
      </c>
      <c r="P2" s="11" t="s">
        <v>136</v>
      </c>
      <c r="Q2" s="11" t="s">
        <v>137</v>
      </c>
      <c r="R2" s="11" t="s">
        <v>138</v>
      </c>
    </row>
    <row r="3" ht="16.5" spans="1:22">
      <c r="A3" s="16">
        <v>46</v>
      </c>
      <c r="B3" s="16" t="s">
        <v>139</v>
      </c>
      <c r="C3" s="16">
        <v>3866.714</v>
      </c>
      <c r="D3" s="16">
        <v>4401.311</v>
      </c>
      <c r="E3" s="16">
        <v>1</v>
      </c>
      <c r="F3" s="17">
        <v>0</v>
      </c>
      <c r="G3" s="17">
        <v>0</v>
      </c>
      <c r="H3" s="17">
        <v>1</v>
      </c>
      <c r="I3" s="17">
        <v>0.115</v>
      </c>
      <c r="J3" s="17">
        <v>12.247</v>
      </c>
      <c r="K3" s="20">
        <v>4</v>
      </c>
      <c r="L3" s="20">
        <v>1</v>
      </c>
      <c r="M3" s="20">
        <v>-1</v>
      </c>
      <c r="N3" s="20">
        <v>1</v>
      </c>
      <c r="O3" s="20">
        <v>0</v>
      </c>
      <c r="P3" s="20">
        <v>0.381</v>
      </c>
      <c r="Q3" s="20">
        <v>0</v>
      </c>
      <c r="R3" s="20">
        <v>0</v>
      </c>
      <c r="S3" s="21"/>
      <c r="T3" s="21"/>
      <c r="U3" s="21"/>
      <c r="V3" s="21"/>
    </row>
    <row r="4" ht="16.5" spans="1:22">
      <c r="A4" s="16">
        <v>52</v>
      </c>
      <c r="B4" s="16" t="s">
        <v>140</v>
      </c>
      <c r="C4" s="16">
        <v>2551.028</v>
      </c>
      <c r="D4" s="16">
        <v>2861.021</v>
      </c>
      <c r="E4" s="16">
        <v>1</v>
      </c>
      <c r="F4" s="17">
        <v>0</v>
      </c>
      <c r="G4" s="17">
        <v>0</v>
      </c>
      <c r="H4" s="17">
        <v>1</v>
      </c>
      <c r="I4" s="17">
        <v>0.327</v>
      </c>
      <c r="J4" s="17">
        <v>11.127</v>
      </c>
      <c r="K4" s="20">
        <v>4</v>
      </c>
      <c r="L4" s="20">
        <v>1</v>
      </c>
      <c r="M4" s="20">
        <v>-1</v>
      </c>
      <c r="N4" s="20">
        <v>1</v>
      </c>
      <c r="O4" s="20">
        <v>0</v>
      </c>
      <c r="P4" s="20">
        <v>0.396</v>
      </c>
      <c r="Q4" s="20">
        <v>0</v>
      </c>
      <c r="R4" s="20">
        <v>0</v>
      </c>
      <c r="S4" s="21"/>
      <c r="T4" s="21"/>
      <c r="U4" s="21"/>
      <c r="V4" s="21"/>
    </row>
    <row r="5" ht="16.5" spans="1:22">
      <c r="A5" s="16">
        <v>68</v>
      </c>
      <c r="B5" s="16" t="s">
        <v>141</v>
      </c>
      <c r="C5" s="16">
        <v>2494.867</v>
      </c>
      <c r="D5" s="16">
        <v>2856.984</v>
      </c>
      <c r="E5" s="16">
        <v>1</v>
      </c>
      <c r="F5" s="17">
        <v>0</v>
      </c>
      <c r="G5" s="17">
        <v>0</v>
      </c>
      <c r="H5" s="17">
        <v>1</v>
      </c>
      <c r="I5" s="17">
        <v>0.442</v>
      </c>
      <c r="J5" s="17">
        <v>13.061</v>
      </c>
      <c r="K5" s="20">
        <v>4</v>
      </c>
      <c r="L5" s="20">
        <v>2</v>
      </c>
      <c r="M5" s="20">
        <v>-1</v>
      </c>
      <c r="N5" s="20">
        <v>1</v>
      </c>
      <c r="O5" s="20">
        <v>0</v>
      </c>
      <c r="P5" s="20">
        <v>-0.091</v>
      </c>
      <c r="Q5" s="20">
        <v>0</v>
      </c>
      <c r="R5" s="20">
        <v>0</v>
      </c>
      <c r="S5" s="21"/>
      <c r="T5" s="21"/>
      <c r="U5" s="21"/>
      <c r="V5" s="21"/>
    </row>
    <row r="6" ht="16.5" spans="1:22">
      <c r="A6" s="16">
        <v>91</v>
      </c>
      <c r="B6" s="16" t="s">
        <v>142</v>
      </c>
      <c r="C6" s="16">
        <v>9620.58</v>
      </c>
      <c r="D6" s="16">
        <v>12189.333</v>
      </c>
      <c r="E6" s="16">
        <v>1</v>
      </c>
      <c r="F6" s="17">
        <v>0</v>
      </c>
      <c r="G6" s="17">
        <v>0</v>
      </c>
      <c r="H6" s="17">
        <v>1</v>
      </c>
      <c r="I6" s="17">
        <v>0.208</v>
      </c>
      <c r="J6" s="17">
        <v>21.238</v>
      </c>
      <c r="K6" s="20">
        <v>4</v>
      </c>
      <c r="L6" s="20">
        <v>1</v>
      </c>
      <c r="M6" s="20">
        <v>-1</v>
      </c>
      <c r="N6" s="20">
        <v>1</v>
      </c>
      <c r="O6" s="20">
        <v>0</v>
      </c>
      <c r="P6" s="20">
        <v>1.917</v>
      </c>
      <c r="Q6" s="20">
        <v>0</v>
      </c>
      <c r="R6" s="20">
        <v>0</v>
      </c>
      <c r="S6" s="21"/>
      <c r="T6" s="21"/>
      <c r="U6" s="21"/>
      <c r="V6" s="21"/>
    </row>
    <row r="7" ht="16.5" spans="1:22">
      <c r="A7" s="16">
        <v>125</v>
      </c>
      <c r="B7" s="16" t="s">
        <v>143</v>
      </c>
      <c r="C7" s="16">
        <v>10370.705</v>
      </c>
      <c r="D7" s="16">
        <v>11496.471</v>
      </c>
      <c r="E7" s="16">
        <v>1</v>
      </c>
      <c r="F7" s="17">
        <v>0</v>
      </c>
      <c r="G7" s="17">
        <v>0</v>
      </c>
      <c r="H7" s="17">
        <v>1</v>
      </c>
      <c r="I7" s="17">
        <v>0.323</v>
      </c>
      <c r="J7" s="17">
        <v>10.083</v>
      </c>
      <c r="K7" s="20">
        <v>4</v>
      </c>
      <c r="L7" s="20">
        <v>1</v>
      </c>
      <c r="M7" s="20">
        <v>0</v>
      </c>
      <c r="N7" s="20">
        <v>0</v>
      </c>
      <c r="O7" s="20">
        <v>0</v>
      </c>
      <c r="P7" s="20">
        <v>-1.623</v>
      </c>
      <c r="Q7" s="20">
        <v>0</v>
      </c>
      <c r="R7" s="20">
        <v>0</v>
      </c>
      <c r="S7" s="21"/>
      <c r="T7" s="21"/>
      <c r="U7" s="21"/>
      <c r="V7" s="21"/>
    </row>
    <row r="8" ht="16.5" spans="1:22">
      <c r="A8" s="16">
        <v>133</v>
      </c>
      <c r="B8" s="16" t="s">
        <v>144</v>
      </c>
      <c r="C8" s="16">
        <v>4094.124</v>
      </c>
      <c r="D8" s="16">
        <v>5294.845</v>
      </c>
      <c r="E8" s="16">
        <v>1</v>
      </c>
      <c r="F8" s="17">
        <v>0</v>
      </c>
      <c r="G8" s="17">
        <v>0</v>
      </c>
      <c r="H8" s="17">
        <v>1</v>
      </c>
      <c r="I8" s="17">
        <v>0.216</v>
      </c>
      <c r="J8" s="17">
        <v>22.844</v>
      </c>
      <c r="K8" s="20">
        <v>4</v>
      </c>
      <c r="L8" s="20">
        <v>1</v>
      </c>
      <c r="M8" s="20">
        <v>0</v>
      </c>
      <c r="N8" s="20">
        <v>0</v>
      </c>
      <c r="O8" s="20">
        <v>0</v>
      </c>
      <c r="P8" s="20">
        <v>-3.97</v>
      </c>
      <c r="Q8" s="20">
        <v>0</v>
      </c>
      <c r="R8" s="20">
        <v>0</v>
      </c>
      <c r="S8" s="21"/>
      <c r="T8" s="21"/>
      <c r="U8" s="21"/>
      <c r="V8" s="21"/>
    </row>
    <row r="9" ht="16.5" spans="1:22">
      <c r="A9" s="16">
        <v>138</v>
      </c>
      <c r="B9" s="16" t="s">
        <v>145</v>
      </c>
      <c r="C9" s="16">
        <v>6704.516</v>
      </c>
      <c r="D9" s="16">
        <v>7366.652</v>
      </c>
      <c r="E9" s="16">
        <v>1</v>
      </c>
      <c r="F9" s="17">
        <v>0</v>
      </c>
      <c r="G9" s="17">
        <v>0</v>
      </c>
      <c r="H9" s="17">
        <v>1</v>
      </c>
      <c r="I9" s="17">
        <v>0.115</v>
      </c>
      <c r="J9" s="17">
        <v>9.093</v>
      </c>
      <c r="K9" s="20">
        <v>4</v>
      </c>
      <c r="L9" s="20">
        <v>0</v>
      </c>
      <c r="M9" s="20">
        <v>0</v>
      </c>
      <c r="N9" s="20">
        <v>0</v>
      </c>
      <c r="O9" s="20">
        <v>0</v>
      </c>
      <c r="P9" s="20">
        <v>1.272</v>
      </c>
      <c r="Q9" s="20">
        <v>0</v>
      </c>
      <c r="R9" s="20">
        <v>0</v>
      </c>
      <c r="S9" s="21"/>
      <c r="T9" s="21"/>
      <c r="U9" s="21"/>
      <c r="V9" s="21"/>
    </row>
    <row r="10" ht="16.5" spans="1:22">
      <c r="A10" s="16">
        <v>145</v>
      </c>
      <c r="B10" s="16" t="s">
        <v>146</v>
      </c>
      <c r="C10" s="16">
        <v>4778.14</v>
      </c>
      <c r="D10" s="16">
        <v>5500.277</v>
      </c>
      <c r="E10" s="16">
        <v>1</v>
      </c>
      <c r="F10" s="17">
        <v>0</v>
      </c>
      <c r="G10" s="17">
        <v>0</v>
      </c>
      <c r="H10" s="17">
        <v>1</v>
      </c>
      <c r="I10" s="17">
        <v>1.113</v>
      </c>
      <c r="J10" s="17">
        <v>14.096</v>
      </c>
      <c r="K10" s="20">
        <v>4</v>
      </c>
      <c r="L10" s="20">
        <v>0</v>
      </c>
      <c r="M10" s="20">
        <v>0</v>
      </c>
      <c r="N10" s="20">
        <v>0</v>
      </c>
      <c r="O10" s="20">
        <v>0</v>
      </c>
      <c r="P10" s="20">
        <v>-2.662</v>
      </c>
      <c r="Q10" s="20">
        <v>0</v>
      </c>
      <c r="R10" s="20">
        <v>0</v>
      </c>
      <c r="S10" s="21"/>
      <c r="T10" s="21"/>
      <c r="U10" s="21"/>
      <c r="V10" s="21"/>
    </row>
    <row r="11" ht="16.5" spans="1:22">
      <c r="A11" s="16">
        <v>152</v>
      </c>
      <c r="B11" s="16" t="s">
        <v>147</v>
      </c>
      <c r="C11" s="16">
        <v>2507.475</v>
      </c>
      <c r="D11" s="16">
        <v>2771.126</v>
      </c>
      <c r="E11" s="16">
        <v>1</v>
      </c>
      <c r="F11" s="17">
        <v>0</v>
      </c>
      <c r="G11" s="17">
        <v>0</v>
      </c>
      <c r="H11" s="17">
        <v>1</v>
      </c>
      <c r="I11" s="17">
        <v>0.56</v>
      </c>
      <c r="J11" s="17">
        <v>10.021</v>
      </c>
      <c r="K11" s="20">
        <v>4</v>
      </c>
      <c r="L11" s="20">
        <v>1</v>
      </c>
      <c r="M11" s="20">
        <v>-1</v>
      </c>
      <c r="N11" s="20">
        <v>1</v>
      </c>
      <c r="O11" s="20">
        <v>0</v>
      </c>
      <c r="P11" s="20">
        <v>3.554</v>
      </c>
      <c r="Q11" s="20">
        <v>0</v>
      </c>
      <c r="R11" s="20">
        <v>0</v>
      </c>
      <c r="S11" s="21"/>
      <c r="T11" s="21"/>
      <c r="U11" s="21"/>
      <c r="V11" s="21"/>
    </row>
    <row r="12" ht="16.5" spans="1:22">
      <c r="A12" s="16">
        <v>683</v>
      </c>
      <c r="B12" s="16" t="s">
        <v>148</v>
      </c>
      <c r="C12" s="16">
        <v>870.049</v>
      </c>
      <c r="D12" s="16">
        <v>1054.265</v>
      </c>
      <c r="E12" s="16">
        <v>1</v>
      </c>
      <c r="F12" s="17">
        <v>0</v>
      </c>
      <c r="G12" s="17">
        <v>0</v>
      </c>
      <c r="H12" s="17">
        <v>1</v>
      </c>
      <c r="I12" s="17">
        <v>2.67</v>
      </c>
      <c r="J12" s="17">
        <v>19.677</v>
      </c>
      <c r="K12" s="20">
        <v>4</v>
      </c>
      <c r="L12" s="20">
        <v>0</v>
      </c>
      <c r="M12" s="20">
        <v>0</v>
      </c>
      <c r="N12" s="20">
        <v>0</v>
      </c>
      <c r="O12" s="20">
        <v>0</v>
      </c>
      <c r="P12" s="20">
        <v>-1.342</v>
      </c>
      <c r="Q12" s="20">
        <v>0</v>
      </c>
      <c r="R12" s="20">
        <v>0</v>
      </c>
      <c r="S12" s="21"/>
      <c r="T12" s="21"/>
      <c r="U12" s="21"/>
      <c r="V12" s="21"/>
    </row>
    <row r="13" ht="16.5" spans="1:22">
      <c r="A13" s="16">
        <v>699</v>
      </c>
      <c r="B13" s="16" t="s">
        <v>149</v>
      </c>
      <c r="C13" s="16">
        <v>733.525</v>
      </c>
      <c r="D13" s="16">
        <v>988.337</v>
      </c>
      <c r="E13" s="16">
        <v>1</v>
      </c>
      <c r="F13" s="17">
        <v>0</v>
      </c>
      <c r="G13" s="17">
        <v>0</v>
      </c>
      <c r="H13" s="17">
        <v>1</v>
      </c>
      <c r="I13" s="17">
        <v>0.673</v>
      </c>
      <c r="J13" s="17">
        <v>26.281</v>
      </c>
      <c r="K13" s="20">
        <v>4</v>
      </c>
      <c r="L13" s="20">
        <v>1</v>
      </c>
      <c r="M13" s="20">
        <v>-1</v>
      </c>
      <c r="N13" s="20">
        <v>1</v>
      </c>
      <c r="O13" s="20">
        <v>0</v>
      </c>
      <c r="P13" s="20">
        <v>0.179</v>
      </c>
      <c r="Q13" s="20">
        <v>0</v>
      </c>
      <c r="R13" s="20">
        <v>0</v>
      </c>
      <c r="S13" s="21"/>
      <c r="T13" s="21"/>
      <c r="U13" s="21"/>
      <c r="V13" s="21"/>
    </row>
    <row r="14" ht="16.5" spans="1:22">
      <c r="A14" s="16">
        <v>811</v>
      </c>
      <c r="B14" s="16" t="s">
        <v>150</v>
      </c>
      <c r="C14" s="16">
        <v>5526.251</v>
      </c>
      <c r="D14" s="16">
        <v>6732.295</v>
      </c>
      <c r="E14" s="16">
        <v>1</v>
      </c>
      <c r="F14" s="17">
        <v>0</v>
      </c>
      <c r="G14" s="17">
        <v>0</v>
      </c>
      <c r="H14" s="17">
        <v>1</v>
      </c>
      <c r="I14" s="17">
        <v>0.885</v>
      </c>
      <c r="J14" s="17">
        <v>18.641</v>
      </c>
      <c r="K14" s="20">
        <v>4</v>
      </c>
      <c r="L14" s="20">
        <v>0</v>
      </c>
      <c r="M14" s="20">
        <v>-1</v>
      </c>
      <c r="N14" s="20">
        <v>1</v>
      </c>
      <c r="O14" s="20">
        <v>0</v>
      </c>
      <c r="P14" s="20">
        <v>-0.004</v>
      </c>
      <c r="Q14" s="20">
        <v>0</v>
      </c>
      <c r="R14" s="20">
        <v>0</v>
      </c>
      <c r="S14" s="21"/>
      <c r="T14" s="21"/>
      <c r="U14" s="21"/>
      <c r="V14" s="21"/>
    </row>
    <row r="15" ht="16.5" spans="1:22">
      <c r="A15" s="16">
        <v>825</v>
      </c>
      <c r="B15" s="16" t="s">
        <v>151</v>
      </c>
      <c r="C15" s="16">
        <v>2935.35</v>
      </c>
      <c r="D15" s="16">
        <v>3244.421</v>
      </c>
      <c r="E15" s="16">
        <v>1</v>
      </c>
      <c r="F15" s="17">
        <v>0</v>
      </c>
      <c r="G15" s="17">
        <v>0</v>
      </c>
      <c r="H15" s="17">
        <v>1</v>
      </c>
      <c r="I15" s="17">
        <v>0.284</v>
      </c>
      <c r="J15" s="17">
        <v>9.784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-0.001</v>
      </c>
      <c r="Q15" s="20">
        <v>0</v>
      </c>
      <c r="R15" s="20">
        <v>0</v>
      </c>
      <c r="S15" s="21"/>
      <c r="T15" s="21"/>
      <c r="U15" s="21"/>
      <c r="V15" s="21"/>
    </row>
    <row r="16" ht="16.5" spans="1:22">
      <c r="A16" s="16">
        <v>944</v>
      </c>
      <c r="B16" s="16" t="s">
        <v>152</v>
      </c>
      <c r="C16" s="16">
        <v>3045.251</v>
      </c>
      <c r="D16" s="16">
        <v>3491.722</v>
      </c>
      <c r="E16" s="16">
        <v>1</v>
      </c>
      <c r="F16" s="17">
        <v>0</v>
      </c>
      <c r="G16" s="17">
        <v>0</v>
      </c>
      <c r="H16" s="17">
        <v>1</v>
      </c>
      <c r="I16" s="17">
        <v>0.959</v>
      </c>
      <c r="J16" s="17">
        <v>13.623</v>
      </c>
      <c r="K16" s="20">
        <v>4</v>
      </c>
      <c r="L16" s="20">
        <v>0</v>
      </c>
      <c r="M16" s="20">
        <v>0</v>
      </c>
      <c r="N16" s="20">
        <v>0</v>
      </c>
      <c r="O16" s="20">
        <v>0</v>
      </c>
      <c r="P16" s="20">
        <v>1.34</v>
      </c>
      <c r="Q16" s="20">
        <v>0</v>
      </c>
      <c r="R16" s="20">
        <v>1</v>
      </c>
      <c r="S16" s="21"/>
      <c r="T16" s="21"/>
      <c r="U16" s="21"/>
      <c r="V16" s="21"/>
    </row>
    <row r="17" ht="16.5" spans="1:22">
      <c r="A17" s="16">
        <v>961</v>
      </c>
      <c r="B17" s="16" t="s">
        <v>153</v>
      </c>
      <c r="C17" s="16">
        <v>2912.301</v>
      </c>
      <c r="D17" s="16">
        <v>3346.217</v>
      </c>
      <c r="E17" s="16">
        <v>1</v>
      </c>
      <c r="F17" s="17">
        <v>0</v>
      </c>
      <c r="G17" s="17">
        <v>0</v>
      </c>
      <c r="H17" s="17">
        <v>1</v>
      </c>
      <c r="I17" s="17">
        <v>0.827</v>
      </c>
      <c r="J17" s="17">
        <v>13.687</v>
      </c>
      <c r="K17" s="20">
        <v>4</v>
      </c>
      <c r="L17" s="20">
        <v>0</v>
      </c>
      <c r="M17" s="20">
        <v>0</v>
      </c>
      <c r="N17" s="20">
        <v>0</v>
      </c>
      <c r="O17" s="20">
        <v>0</v>
      </c>
      <c r="P17" s="20">
        <v>-1.442</v>
      </c>
      <c r="Q17" s="20">
        <v>0</v>
      </c>
      <c r="R17" s="20">
        <v>0</v>
      </c>
      <c r="S17" s="21"/>
      <c r="T17" s="21"/>
      <c r="U17" s="21"/>
      <c r="V17" s="21"/>
    </row>
    <row r="18" ht="16.5" spans="1:22">
      <c r="A18" s="16">
        <v>965</v>
      </c>
      <c r="B18" s="16" t="s">
        <v>154</v>
      </c>
      <c r="C18" s="16">
        <v>4693.166</v>
      </c>
      <c r="D18" s="16">
        <v>5254.235</v>
      </c>
      <c r="E18" s="16">
        <v>1</v>
      </c>
      <c r="F18" s="17">
        <v>0</v>
      </c>
      <c r="G18" s="17">
        <v>0</v>
      </c>
      <c r="H18" s="17">
        <v>1</v>
      </c>
      <c r="I18" s="17">
        <v>0.129</v>
      </c>
      <c r="J18" s="17">
        <v>10.793</v>
      </c>
      <c r="K18" s="20">
        <v>4</v>
      </c>
      <c r="L18" s="20">
        <v>1</v>
      </c>
      <c r="M18" s="20">
        <v>-1</v>
      </c>
      <c r="N18" s="20">
        <v>1</v>
      </c>
      <c r="O18" s="20">
        <v>0</v>
      </c>
      <c r="P18" s="20">
        <v>0.324</v>
      </c>
      <c r="Q18" s="20">
        <v>0</v>
      </c>
      <c r="R18" s="20">
        <v>0</v>
      </c>
      <c r="S18" s="21"/>
      <c r="T18" s="21"/>
      <c r="U18" s="21"/>
      <c r="V18" s="21"/>
    </row>
    <row r="19" ht="16.5" spans="1:22">
      <c r="A19" s="16">
        <v>399234</v>
      </c>
      <c r="B19" s="16" t="s">
        <v>155</v>
      </c>
      <c r="C19" s="16">
        <v>778.968</v>
      </c>
      <c r="D19" s="16">
        <v>874.247</v>
      </c>
      <c r="E19" s="16">
        <v>1</v>
      </c>
      <c r="F19" s="17">
        <v>0</v>
      </c>
      <c r="G19" s="17">
        <v>0</v>
      </c>
      <c r="H19" s="17">
        <v>1</v>
      </c>
      <c r="I19" s="17">
        <v>0.603</v>
      </c>
      <c r="J19" s="17">
        <v>11.436</v>
      </c>
      <c r="K19" s="20">
        <v>4</v>
      </c>
      <c r="L19" s="20">
        <v>0</v>
      </c>
      <c r="M19" s="20">
        <v>0</v>
      </c>
      <c r="N19" s="20">
        <v>0</v>
      </c>
      <c r="O19" s="20">
        <v>0</v>
      </c>
      <c r="P19" s="20">
        <v>-6.381</v>
      </c>
      <c r="Q19" s="20">
        <v>0</v>
      </c>
      <c r="R19" s="20">
        <v>0</v>
      </c>
      <c r="S19" s="21"/>
      <c r="T19" s="21"/>
      <c r="U19" s="21"/>
      <c r="V19" s="21"/>
    </row>
    <row r="20" ht="16.5" spans="1:22">
      <c r="A20" s="16">
        <v>399319</v>
      </c>
      <c r="B20" s="16" t="s">
        <v>102</v>
      </c>
      <c r="C20" s="16">
        <v>2109.876</v>
      </c>
      <c r="D20" s="16">
        <v>2402.779</v>
      </c>
      <c r="E20" s="16">
        <v>1</v>
      </c>
      <c r="F20" s="17">
        <v>0</v>
      </c>
      <c r="G20" s="17">
        <v>0</v>
      </c>
      <c r="H20" s="17">
        <v>1</v>
      </c>
      <c r="I20" s="17">
        <v>0.149</v>
      </c>
      <c r="J20" s="17">
        <v>12.321</v>
      </c>
      <c r="K20" s="20">
        <v>4</v>
      </c>
      <c r="L20" s="20">
        <v>0</v>
      </c>
      <c r="M20" s="20">
        <v>0</v>
      </c>
      <c r="N20" s="20">
        <v>0</v>
      </c>
      <c r="O20" s="20">
        <v>0</v>
      </c>
      <c r="P20" s="20">
        <v>-0.048</v>
      </c>
      <c r="Q20" s="20">
        <v>0</v>
      </c>
      <c r="R20" s="20">
        <v>0</v>
      </c>
      <c r="S20" s="21"/>
      <c r="T20" s="21"/>
      <c r="U20" s="21"/>
      <c r="V20" s="21"/>
    </row>
    <row r="21" ht="16.5" spans="1:22">
      <c r="A21" s="16">
        <v>399326</v>
      </c>
      <c r="B21" s="16" t="s">
        <v>156</v>
      </c>
      <c r="C21" s="16">
        <v>3313.466</v>
      </c>
      <c r="D21" s="16">
        <v>4248.959</v>
      </c>
      <c r="E21" s="16">
        <v>1</v>
      </c>
      <c r="F21" s="17">
        <v>0</v>
      </c>
      <c r="G21" s="17">
        <v>0</v>
      </c>
      <c r="H21" s="17">
        <v>1</v>
      </c>
      <c r="I21" s="17">
        <v>0.219</v>
      </c>
      <c r="J21" s="17">
        <v>22.188</v>
      </c>
      <c r="K21" s="20">
        <v>4</v>
      </c>
      <c r="L21" s="20">
        <v>1</v>
      </c>
      <c r="M21" s="20">
        <v>-1</v>
      </c>
      <c r="N21" s="20">
        <v>1</v>
      </c>
      <c r="O21" s="20">
        <v>0</v>
      </c>
      <c r="P21" s="20">
        <v>0.844</v>
      </c>
      <c r="Q21" s="20">
        <v>0</v>
      </c>
      <c r="R21" s="20">
        <v>0</v>
      </c>
      <c r="S21" s="21"/>
      <c r="T21" s="21"/>
      <c r="U21" s="21"/>
      <c r="V21" s="21"/>
    </row>
    <row r="22" ht="16.5" spans="1:22">
      <c r="A22" s="16">
        <v>399366</v>
      </c>
      <c r="B22" s="16" t="s">
        <v>157</v>
      </c>
      <c r="C22" s="16">
        <v>1331.871</v>
      </c>
      <c r="D22" s="16">
        <v>1609.045</v>
      </c>
      <c r="E22" s="16">
        <v>1</v>
      </c>
      <c r="F22" s="17">
        <v>0</v>
      </c>
      <c r="G22" s="17">
        <v>0</v>
      </c>
      <c r="H22" s="17">
        <v>1</v>
      </c>
      <c r="I22" s="17">
        <v>0.029</v>
      </c>
      <c r="J22" s="17">
        <v>17.25</v>
      </c>
      <c r="K22" s="20">
        <v>4</v>
      </c>
      <c r="L22" s="20">
        <v>0</v>
      </c>
      <c r="M22" s="20">
        <v>0</v>
      </c>
      <c r="N22" s="20">
        <v>0</v>
      </c>
      <c r="O22" s="20">
        <v>0</v>
      </c>
      <c r="P22" s="20">
        <v>-0.222</v>
      </c>
      <c r="Q22" s="20">
        <v>0</v>
      </c>
      <c r="R22" s="20">
        <v>0</v>
      </c>
      <c r="S22" s="21"/>
      <c r="T22" s="21"/>
      <c r="U22" s="21"/>
      <c r="V22" s="21"/>
    </row>
    <row r="23" ht="16.5" spans="1:22">
      <c r="A23" s="16">
        <v>399395</v>
      </c>
      <c r="B23" s="16" t="s">
        <v>158</v>
      </c>
      <c r="C23" s="16">
        <v>4715.091</v>
      </c>
      <c r="D23" s="16">
        <v>5721.365</v>
      </c>
      <c r="E23" s="16">
        <v>1</v>
      </c>
      <c r="F23" s="17">
        <v>0</v>
      </c>
      <c r="G23" s="17">
        <v>0</v>
      </c>
      <c r="H23" s="17">
        <v>1</v>
      </c>
      <c r="I23" s="17">
        <v>1.378</v>
      </c>
      <c r="J23" s="17">
        <v>18.724</v>
      </c>
      <c r="K23" s="20">
        <v>4</v>
      </c>
      <c r="L23" s="20">
        <v>0</v>
      </c>
      <c r="M23" s="20">
        <v>-1</v>
      </c>
      <c r="N23" s="20">
        <v>1</v>
      </c>
      <c r="O23" s="20">
        <v>0</v>
      </c>
      <c r="P23" s="20">
        <v>-0.001</v>
      </c>
      <c r="Q23" s="20">
        <v>0</v>
      </c>
      <c r="R23" s="20">
        <v>0</v>
      </c>
      <c r="S23" s="21"/>
      <c r="T23" s="21"/>
      <c r="U23" s="21"/>
      <c r="V23" s="21"/>
    </row>
    <row r="24" ht="16.5" spans="1:22">
      <c r="A24" s="16">
        <v>399410</v>
      </c>
      <c r="B24" s="16" t="s">
        <v>159</v>
      </c>
      <c r="C24" s="16">
        <v>1491.168</v>
      </c>
      <c r="D24" s="16">
        <v>1931.242</v>
      </c>
      <c r="E24" s="16">
        <v>1</v>
      </c>
      <c r="F24" s="17">
        <v>0</v>
      </c>
      <c r="G24" s="17">
        <v>0</v>
      </c>
      <c r="H24" s="17">
        <v>1</v>
      </c>
      <c r="I24" s="17">
        <v>1.71</v>
      </c>
      <c r="J24" s="17">
        <v>24.108</v>
      </c>
      <c r="K24" s="20">
        <v>4</v>
      </c>
      <c r="L24" s="20">
        <v>0</v>
      </c>
      <c r="M24" s="20">
        <v>0</v>
      </c>
      <c r="N24" s="20">
        <v>0</v>
      </c>
      <c r="O24" s="20">
        <v>0</v>
      </c>
      <c r="P24" s="20">
        <v>-0.202</v>
      </c>
      <c r="Q24" s="20">
        <v>0</v>
      </c>
      <c r="R24" s="20">
        <v>0</v>
      </c>
      <c r="S24" s="21"/>
      <c r="T24" s="21"/>
      <c r="U24" s="21"/>
      <c r="V24" s="21"/>
    </row>
    <row r="25" ht="16.5" spans="1:22">
      <c r="A25" s="16">
        <v>399555</v>
      </c>
      <c r="B25" s="16" t="s">
        <v>160</v>
      </c>
      <c r="C25" s="16">
        <v>4694.168</v>
      </c>
      <c r="D25" s="16">
        <v>5265.417</v>
      </c>
      <c r="E25" s="16">
        <v>1</v>
      </c>
      <c r="F25" s="17">
        <v>0</v>
      </c>
      <c r="G25" s="17">
        <v>0</v>
      </c>
      <c r="H25" s="17">
        <v>1</v>
      </c>
      <c r="I25" s="17">
        <v>0.209</v>
      </c>
      <c r="J25" s="17">
        <v>11.036</v>
      </c>
      <c r="K25" s="20">
        <v>4</v>
      </c>
      <c r="L25" s="20">
        <v>0</v>
      </c>
      <c r="M25" s="20">
        <v>-1</v>
      </c>
      <c r="N25" s="20">
        <v>1</v>
      </c>
      <c r="O25" s="20">
        <v>0</v>
      </c>
      <c r="P25" s="20">
        <v>4.292</v>
      </c>
      <c r="Q25" s="20">
        <v>0</v>
      </c>
      <c r="R25" s="20">
        <v>0</v>
      </c>
      <c r="S25" s="21"/>
      <c r="T25" s="21"/>
      <c r="U25" s="21"/>
      <c r="V25" s="21"/>
    </row>
    <row r="26" ht="16.5" spans="1:22">
      <c r="A26" s="16">
        <v>399622</v>
      </c>
      <c r="B26" s="16" t="s">
        <v>161</v>
      </c>
      <c r="C26" s="16">
        <v>1483.074</v>
      </c>
      <c r="D26" s="16">
        <v>1644.488</v>
      </c>
      <c r="E26" s="16">
        <v>1</v>
      </c>
      <c r="F26" s="17">
        <v>0</v>
      </c>
      <c r="G26" s="17">
        <v>0</v>
      </c>
      <c r="H26" s="17">
        <v>1</v>
      </c>
      <c r="I26" s="17">
        <v>0.144</v>
      </c>
      <c r="J26" s="17">
        <v>9.945</v>
      </c>
      <c r="K26" s="20">
        <v>2</v>
      </c>
      <c r="L26" s="20">
        <v>0</v>
      </c>
      <c r="M26" s="20">
        <v>0</v>
      </c>
      <c r="N26" s="20">
        <v>0</v>
      </c>
      <c r="O26" s="20">
        <v>0</v>
      </c>
      <c r="P26" s="20">
        <v>-0.178</v>
      </c>
      <c r="Q26" s="20">
        <v>-1</v>
      </c>
      <c r="R26" s="20">
        <v>-1</v>
      </c>
      <c r="S26" s="21"/>
      <c r="T26" s="21"/>
      <c r="U26" s="21"/>
      <c r="V26" s="21"/>
    </row>
    <row r="27" ht="16.5" spans="1:22">
      <c r="A27" s="16">
        <v>399674</v>
      </c>
      <c r="B27" s="16" t="s">
        <v>162</v>
      </c>
      <c r="C27" s="16">
        <v>1598.749</v>
      </c>
      <c r="D27" s="16">
        <v>1893.897</v>
      </c>
      <c r="E27" s="16">
        <v>1</v>
      </c>
      <c r="F27" s="17">
        <v>0</v>
      </c>
      <c r="G27" s="17">
        <v>0</v>
      </c>
      <c r="H27" s="17">
        <v>1</v>
      </c>
      <c r="I27" s="17">
        <v>0.42</v>
      </c>
      <c r="J27" s="17">
        <v>15.939</v>
      </c>
      <c r="K27" s="20">
        <v>4</v>
      </c>
      <c r="L27" s="20">
        <v>1</v>
      </c>
      <c r="M27" s="20">
        <v>-1</v>
      </c>
      <c r="N27" s="20">
        <v>1</v>
      </c>
      <c r="O27" s="20">
        <v>0</v>
      </c>
      <c r="P27" s="20">
        <v>0.985</v>
      </c>
      <c r="Q27" s="20">
        <v>0</v>
      </c>
      <c r="R27" s="20">
        <v>0</v>
      </c>
      <c r="S27" s="21"/>
      <c r="T27" s="21"/>
      <c r="U27" s="21"/>
      <c r="V27" s="21"/>
    </row>
    <row r="28" ht="16.5" spans="1:22">
      <c r="A28" s="16">
        <v>399689</v>
      </c>
      <c r="B28" s="16" t="s">
        <v>163</v>
      </c>
      <c r="C28" s="16">
        <v>747.089</v>
      </c>
      <c r="D28" s="16">
        <v>829.895</v>
      </c>
      <c r="E28" s="16">
        <v>1</v>
      </c>
      <c r="F28" s="17">
        <v>0</v>
      </c>
      <c r="G28" s="17">
        <v>0</v>
      </c>
      <c r="H28" s="17">
        <v>1</v>
      </c>
      <c r="I28" s="17">
        <v>0.028</v>
      </c>
      <c r="J28" s="17">
        <v>10.003</v>
      </c>
      <c r="K28" s="20">
        <v>4</v>
      </c>
      <c r="L28" s="20">
        <v>0</v>
      </c>
      <c r="M28" s="20">
        <v>0</v>
      </c>
      <c r="N28" s="20">
        <v>0</v>
      </c>
      <c r="O28" s="20">
        <v>0</v>
      </c>
      <c r="P28" s="20">
        <v>-2.914</v>
      </c>
      <c r="Q28" s="20">
        <v>0</v>
      </c>
      <c r="R28" s="20">
        <v>0</v>
      </c>
      <c r="S28" s="21"/>
      <c r="T28" s="21"/>
      <c r="U28" s="21"/>
      <c r="V28" s="21"/>
    </row>
    <row r="29" ht="16.5" spans="1:22">
      <c r="A29" s="16">
        <v>399806</v>
      </c>
      <c r="B29" s="16" t="s">
        <v>164</v>
      </c>
      <c r="C29" s="16">
        <v>1069.24</v>
      </c>
      <c r="D29" s="16">
        <v>1247.667</v>
      </c>
      <c r="E29" s="16">
        <v>1</v>
      </c>
      <c r="F29" s="17">
        <v>0</v>
      </c>
      <c r="G29" s="17">
        <v>0</v>
      </c>
      <c r="H29" s="17">
        <v>1</v>
      </c>
      <c r="I29" s="17">
        <v>0.34</v>
      </c>
      <c r="J29" s="17">
        <v>14.592</v>
      </c>
      <c r="K29" s="20">
        <v>4</v>
      </c>
      <c r="L29" s="20">
        <v>1</v>
      </c>
      <c r="M29" s="20">
        <v>0</v>
      </c>
      <c r="N29" s="20">
        <v>1</v>
      </c>
      <c r="O29" s="20">
        <v>0</v>
      </c>
      <c r="P29" s="20">
        <v>0.165</v>
      </c>
      <c r="Q29" s="20">
        <v>0</v>
      </c>
      <c r="R29" s="20">
        <v>0</v>
      </c>
      <c r="S29" s="21"/>
      <c r="T29" s="21"/>
      <c r="U29" s="21"/>
      <c r="V29" s="21"/>
    </row>
    <row r="30" ht="16.5" spans="1:22">
      <c r="A30" s="16">
        <v>399993</v>
      </c>
      <c r="B30" s="16" t="s">
        <v>165</v>
      </c>
      <c r="C30" s="16">
        <v>2122.611</v>
      </c>
      <c r="D30" s="16">
        <v>2585.627</v>
      </c>
      <c r="E30" s="16">
        <v>1</v>
      </c>
      <c r="F30" s="17">
        <v>0</v>
      </c>
      <c r="G30" s="17">
        <v>0</v>
      </c>
      <c r="H30" s="17">
        <v>1</v>
      </c>
      <c r="I30" s="17">
        <v>0.51</v>
      </c>
      <c r="J30" s="17">
        <v>18.326</v>
      </c>
      <c r="K30" s="20">
        <v>4</v>
      </c>
      <c r="L30" s="20">
        <v>0</v>
      </c>
      <c r="M30" s="20">
        <v>0</v>
      </c>
      <c r="N30" s="20">
        <v>0</v>
      </c>
      <c r="O30" s="20">
        <v>0</v>
      </c>
      <c r="P30" s="20">
        <v>-2.06</v>
      </c>
      <c r="Q30" s="20">
        <v>0</v>
      </c>
      <c r="R30" s="20">
        <v>0</v>
      </c>
      <c r="S30" s="21"/>
      <c r="T30" s="21"/>
      <c r="U30" s="21"/>
      <c r="V30" s="21"/>
    </row>
    <row r="31" ht="16.5" spans="1:22">
      <c r="A31" s="16">
        <v>980035</v>
      </c>
      <c r="B31" s="16" t="s">
        <v>166</v>
      </c>
      <c r="C31" s="16">
        <v>1471.711</v>
      </c>
      <c r="D31" s="16">
        <v>1706.6</v>
      </c>
      <c r="E31" s="16">
        <v>1</v>
      </c>
      <c r="F31" s="17">
        <v>0</v>
      </c>
      <c r="G31" s="17">
        <v>0</v>
      </c>
      <c r="H31" s="17">
        <v>1</v>
      </c>
      <c r="I31" s="17">
        <v>0.296</v>
      </c>
      <c r="J31" s="17">
        <v>14.019</v>
      </c>
      <c r="K31" s="20">
        <v>3</v>
      </c>
      <c r="L31" s="20">
        <v>0</v>
      </c>
      <c r="M31" s="20">
        <v>0</v>
      </c>
      <c r="N31" s="20">
        <v>0</v>
      </c>
      <c r="O31" s="20">
        <v>0</v>
      </c>
      <c r="P31" s="20">
        <v>0.999</v>
      </c>
      <c r="Q31" s="20">
        <v>0</v>
      </c>
      <c r="R31" s="20">
        <v>0</v>
      </c>
      <c r="S31" s="21"/>
      <c r="T31" s="21"/>
      <c r="U31" s="21"/>
      <c r="V31" s="21"/>
    </row>
    <row r="32" ht="16.5" spans="1:22">
      <c r="A32" s="16">
        <v>980068</v>
      </c>
      <c r="B32" s="16" t="s">
        <v>167</v>
      </c>
      <c r="C32" s="16">
        <v>2514.603</v>
      </c>
      <c r="D32" s="16">
        <v>3132.743</v>
      </c>
      <c r="E32" s="16">
        <v>1</v>
      </c>
      <c r="F32" s="17">
        <v>0</v>
      </c>
      <c r="G32" s="17">
        <v>0</v>
      </c>
      <c r="H32" s="17">
        <v>1</v>
      </c>
      <c r="I32" s="17">
        <v>0.202</v>
      </c>
      <c r="J32" s="17">
        <v>19.894</v>
      </c>
      <c r="K32" s="20">
        <v>4</v>
      </c>
      <c r="L32" s="20">
        <v>1</v>
      </c>
      <c r="M32" s="20">
        <v>0</v>
      </c>
      <c r="N32" s="20">
        <v>1</v>
      </c>
      <c r="O32" s="20">
        <v>0</v>
      </c>
      <c r="P32" s="20">
        <v>3.51</v>
      </c>
      <c r="Q32" s="20">
        <v>0</v>
      </c>
      <c r="R32" s="20">
        <v>0</v>
      </c>
      <c r="S32" s="21"/>
      <c r="T32" s="21"/>
      <c r="U32" s="21"/>
      <c r="V32" s="21"/>
    </row>
    <row r="33" ht="16.5" spans="1:22">
      <c r="A33" s="18">
        <v>1</v>
      </c>
      <c r="B33" s="19" t="s">
        <v>168</v>
      </c>
      <c r="C33" s="19">
        <v>3044.687</v>
      </c>
      <c r="D33" s="19">
        <v>3437.476</v>
      </c>
      <c r="E33" s="19">
        <v>0</v>
      </c>
      <c r="F33" s="19">
        <v>0</v>
      </c>
      <c r="G33" s="19">
        <v>0</v>
      </c>
      <c r="H33" s="19">
        <v>1</v>
      </c>
      <c r="I33" s="17">
        <v>0.586</v>
      </c>
      <c r="J33" s="17">
        <v>11.946</v>
      </c>
      <c r="K33" s="20">
        <v>4</v>
      </c>
      <c r="L33" s="20">
        <v>2</v>
      </c>
      <c r="M33" s="20">
        <v>-1</v>
      </c>
      <c r="N33" s="20">
        <v>1</v>
      </c>
      <c r="O33" s="20">
        <v>0</v>
      </c>
      <c r="P33" s="20">
        <v>-0.756</v>
      </c>
      <c r="Q33" s="20">
        <v>0</v>
      </c>
      <c r="R33" s="20">
        <v>0</v>
      </c>
      <c r="S33" s="21"/>
      <c r="T33" s="21"/>
      <c r="U33" s="21"/>
      <c r="V33" s="21"/>
    </row>
    <row r="34" ht="16.5" spans="1:22">
      <c r="A34" s="19">
        <v>2</v>
      </c>
      <c r="B34" s="19" t="s">
        <v>169</v>
      </c>
      <c r="C34" s="19">
        <v>3191.064</v>
      </c>
      <c r="D34" s="19">
        <v>3602.593</v>
      </c>
      <c r="E34" s="19">
        <v>0</v>
      </c>
      <c r="F34" s="19">
        <v>0</v>
      </c>
      <c r="G34" s="19">
        <v>0</v>
      </c>
      <c r="H34" s="19">
        <v>1</v>
      </c>
      <c r="I34" s="17">
        <v>0.599</v>
      </c>
      <c r="J34" s="17">
        <v>11.954</v>
      </c>
      <c r="K34" s="20">
        <v>4</v>
      </c>
      <c r="L34" s="20">
        <v>0</v>
      </c>
      <c r="M34" s="20">
        <v>0</v>
      </c>
      <c r="N34" s="20">
        <v>1</v>
      </c>
      <c r="O34" s="20">
        <v>0</v>
      </c>
      <c r="P34" s="20">
        <v>1.177</v>
      </c>
      <c r="Q34" s="20">
        <v>0</v>
      </c>
      <c r="R34" s="20">
        <v>0</v>
      </c>
      <c r="S34" s="21"/>
      <c r="T34" s="21"/>
      <c r="U34" s="21"/>
      <c r="V34" s="21"/>
    </row>
    <row r="35" ht="16.5" spans="1:22">
      <c r="A35" s="19">
        <v>5</v>
      </c>
      <c r="B35" s="19" t="s">
        <v>170</v>
      </c>
      <c r="C35" s="19">
        <v>2401.969</v>
      </c>
      <c r="D35" s="19">
        <v>2725.268</v>
      </c>
      <c r="E35" s="19">
        <v>0</v>
      </c>
      <c r="F35" s="19">
        <v>0</v>
      </c>
      <c r="G35" s="19">
        <v>0</v>
      </c>
      <c r="H35" s="19">
        <v>1</v>
      </c>
      <c r="I35" s="17">
        <v>2.665</v>
      </c>
      <c r="J35" s="17">
        <v>14.212</v>
      </c>
      <c r="K35" s="20">
        <v>2</v>
      </c>
      <c r="L35" s="20">
        <v>1</v>
      </c>
      <c r="M35" s="20">
        <v>0</v>
      </c>
      <c r="N35" s="20">
        <v>0</v>
      </c>
      <c r="O35" s="20">
        <v>0</v>
      </c>
      <c r="P35" s="20">
        <v>8.947</v>
      </c>
      <c r="Q35" s="20">
        <v>0</v>
      </c>
      <c r="R35" s="20">
        <v>0</v>
      </c>
      <c r="S35" s="21"/>
      <c r="T35" s="21"/>
      <c r="U35" s="21"/>
      <c r="V35" s="21"/>
    </row>
    <row r="36" ht="16.5" spans="1:22">
      <c r="A36" s="19">
        <v>8</v>
      </c>
      <c r="B36" s="19" t="s">
        <v>171</v>
      </c>
      <c r="C36" s="19">
        <v>2959.712</v>
      </c>
      <c r="D36" s="19">
        <v>3320.642</v>
      </c>
      <c r="E36" s="19">
        <v>0</v>
      </c>
      <c r="F36" s="19">
        <v>0</v>
      </c>
      <c r="G36" s="19">
        <v>0</v>
      </c>
      <c r="H36" s="19">
        <v>1</v>
      </c>
      <c r="I36" s="17">
        <v>3.457</v>
      </c>
      <c r="J36" s="17">
        <v>13.951</v>
      </c>
      <c r="K36" s="20">
        <v>4</v>
      </c>
      <c r="L36" s="20">
        <v>2</v>
      </c>
      <c r="M36" s="20">
        <v>0</v>
      </c>
      <c r="N36" s="20">
        <v>0</v>
      </c>
      <c r="O36" s="20">
        <v>0</v>
      </c>
      <c r="P36" s="20">
        <v>18.49</v>
      </c>
      <c r="Q36" s="20">
        <v>0</v>
      </c>
      <c r="R36" s="20">
        <v>1</v>
      </c>
      <c r="S36" s="21"/>
      <c r="T36" s="21"/>
      <c r="U36" s="21"/>
      <c r="V36" s="21"/>
    </row>
    <row r="37" ht="16.5" spans="1:22">
      <c r="A37" s="19">
        <v>12</v>
      </c>
      <c r="B37" s="19" t="s">
        <v>172</v>
      </c>
      <c r="C37" s="19">
        <v>222.296</v>
      </c>
      <c r="D37" s="19">
        <v>224.917</v>
      </c>
      <c r="E37" s="19">
        <v>0</v>
      </c>
      <c r="F37" s="19">
        <v>0</v>
      </c>
      <c r="G37" s="19">
        <v>0</v>
      </c>
      <c r="H37" s="19">
        <v>1</v>
      </c>
      <c r="I37" s="17">
        <v>0.331</v>
      </c>
      <c r="J37" s="17">
        <v>1.492</v>
      </c>
      <c r="K37" s="20">
        <v>4</v>
      </c>
      <c r="L37" s="20">
        <v>0</v>
      </c>
      <c r="M37" s="20">
        <v>0</v>
      </c>
      <c r="N37" s="20">
        <v>0</v>
      </c>
      <c r="O37" s="20">
        <v>0</v>
      </c>
      <c r="P37" s="20">
        <v>-6.404</v>
      </c>
      <c r="Q37" s="20">
        <v>0</v>
      </c>
      <c r="R37" s="20">
        <v>0</v>
      </c>
      <c r="S37" s="21"/>
      <c r="T37" s="21"/>
      <c r="U37" s="21"/>
      <c r="V37" s="21"/>
    </row>
    <row r="38" ht="16.5" spans="1:22">
      <c r="A38" s="19">
        <v>13</v>
      </c>
      <c r="B38" s="19" t="s">
        <v>173</v>
      </c>
      <c r="C38" s="19">
        <v>295.576</v>
      </c>
      <c r="D38" s="19">
        <v>297.81</v>
      </c>
      <c r="E38" s="19">
        <v>0</v>
      </c>
      <c r="F38" s="19">
        <v>0</v>
      </c>
      <c r="G38" s="19">
        <v>0</v>
      </c>
      <c r="H38" s="19">
        <v>1</v>
      </c>
      <c r="I38" s="17">
        <v>0.435</v>
      </c>
      <c r="J38" s="17">
        <v>1.182</v>
      </c>
      <c r="K38" s="20">
        <v>4</v>
      </c>
      <c r="L38" s="20">
        <v>1</v>
      </c>
      <c r="M38" s="20">
        <v>0</v>
      </c>
      <c r="N38" s="20">
        <v>0</v>
      </c>
      <c r="O38" s="20">
        <v>0</v>
      </c>
      <c r="P38" s="20">
        <v>-5.128</v>
      </c>
      <c r="Q38" s="20">
        <v>0</v>
      </c>
      <c r="R38" s="20">
        <v>0</v>
      </c>
      <c r="S38" s="21"/>
      <c r="T38" s="21"/>
      <c r="U38" s="21"/>
      <c r="V38" s="21"/>
    </row>
    <row r="39" ht="16.5" spans="1:22">
      <c r="A39" s="19">
        <v>17</v>
      </c>
      <c r="B39" s="19" t="s">
        <v>174</v>
      </c>
      <c r="C39" s="19">
        <v>2572.842</v>
      </c>
      <c r="D39" s="19">
        <v>2904.84</v>
      </c>
      <c r="E39" s="19">
        <v>0</v>
      </c>
      <c r="F39" s="19">
        <v>0</v>
      </c>
      <c r="G39" s="19">
        <v>0</v>
      </c>
      <c r="H39" s="19">
        <v>1</v>
      </c>
      <c r="I39" s="17">
        <v>0.594</v>
      </c>
      <c r="J39" s="17">
        <v>11.955</v>
      </c>
      <c r="K39" s="20">
        <v>4</v>
      </c>
      <c r="L39" s="20">
        <v>2</v>
      </c>
      <c r="M39" s="20">
        <v>-1</v>
      </c>
      <c r="N39" s="20">
        <v>1</v>
      </c>
      <c r="O39" s="20">
        <v>0</v>
      </c>
      <c r="P39" s="20">
        <v>2.035</v>
      </c>
      <c r="Q39" s="20">
        <v>0</v>
      </c>
      <c r="R39" s="20">
        <v>0</v>
      </c>
      <c r="S39" s="21"/>
      <c r="T39" s="21"/>
      <c r="U39" s="21"/>
      <c r="V39" s="21"/>
    </row>
    <row r="40" ht="16.5" spans="1:22">
      <c r="A40" s="19">
        <v>18</v>
      </c>
      <c r="B40" s="19" t="s">
        <v>175</v>
      </c>
      <c r="C40" s="19">
        <v>4970.903</v>
      </c>
      <c r="D40" s="19">
        <v>5683.133</v>
      </c>
      <c r="E40" s="19">
        <v>0</v>
      </c>
      <c r="F40" s="19">
        <v>0</v>
      </c>
      <c r="G40" s="19">
        <v>0</v>
      </c>
      <c r="H40" s="19">
        <v>1</v>
      </c>
      <c r="I40" s="17">
        <v>4.013</v>
      </c>
      <c r="J40" s="17">
        <v>16.042</v>
      </c>
      <c r="K40" s="20">
        <v>1</v>
      </c>
      <c r="L40" s="20">
        <v>0</v>
      </c>
      <c r="M40" s="20">
        <v>0</v>
      </c>
      <c r="N40" s="20">
        <v>-1</v>
      </c>
      <c r="O40" s="20">
        <v>0</v>
      </c>
      <c r="P40" s="20">
        <v>2.136</v>
      </c>
      <c r="Q40" s="20">
        <v>-1</v>
      </c>
      <c r="R40" s="20">
        <v>0</v>
      </c>
      <c r="S40" s="21"/>
      <c r="T40" s="21"/>
      <c r="U40" s="21"/>
      <c r="V40" s="21"/>
    </row>
    <row r="41" ht="16.5" spans="1:22">
      <c r="A41" s="19">
        <v>22</v>
      </c>
      <c r="B41" s="19" t="s">
        <v>176</v>
      </c>
      <c r="C41" s="19">
        <v>247.981</v>
      </c>
      <c r="D41" s="19">
        <v>249.665</v>
      </c>
      <c r="E41" s="19">
        <v>0</v>
      </c>
      <c r="F41" s="19">
        <v>0</v>
      </c>
      <c r="G41" s="19">
        <v>0</v>
      </c>
      <c r="H41" s="19">
        <v>1</v>
      </c>
      <c r="I41" s="17">
        <v>0.412</v>
      </c>
      <c r="J41" s="17">
        <v>1.084</v>
      </c>
      <c r="K41" s="20">
        <v>4</v>
      </c>
      <c r="L41" s="20">
        <v>0</v>
      </c>
      <c r="M41" s="20">
        <v>0</v>
      </c>
      <c r="N41" s="20">
        <v>0</v>
      </c>
      <c r="O41" s="20">
        <v>0</v>
      </c>
      <c r="P41" s="20">
        <v>-1.145</v>
      </c>
      <c r="Q41" s="20">
        <v>0</v>
      </c>
      <c r="R41" s="20">
        <v>0</v>
      </c>
      <c r="S41" s="21"/>
      <c r="T41" s="21"/>
      <c r="U41" s="21"/>
      <c r="V41" s="21"/>
    </row>
    <row r="42" ht="16.5" spans="1:22">
      <c r="A42" s="19">
        <v>26</v>
      </c>
      <c r="B42" s="19" t="s">
        <v>177</v>
      </c>
      <c r="C42" s="19">
        <v>3323.096</v>
      </c>
      <c r="D42" s="19">
        <v>3803.195</v>
      </c>
      <c r="E42" s="19">
        <v>0</v>
      </c>
      <c r="F42" s="19">
        <v>0</v>
      </c>
      <c r="G42" s="19">
        <v>0</v>
      </c>
      <c r="H42" s="19">
        <v>1</v>
      </c>
      <c r="I42" s="17">
        <v>1.779</v>
      </c>
      <c r="J42" s="17">
        <v>14.178</v>
      </c>
      <c r="K42" s="20">
        <v>4</v>
      </c>
      <c r="L42" s="20">
        <v>0</v>
      </c>
      <c r="M42" s="20">
        <v>0</v>
      </c>
      <c r="N42" s="20">
        <v>0</v>
      </c>
      <c r="O42" s="20">
        <v>0</v>
      </c>
      <c r="P42" s="20">
        <v>-1.434</v>
      </c>
      <c r="Q42" s="20">
        <v>0</v>
      </c>
      <c r="R42" s="20">
        <v>0</v>
      </c>
      <c r="S42" s="21"/>
      <c r="T42" s="21"/>
      <c r="U42" s="21"/>
      <c r="V42" s="21"/>
    </row>
    <row r="43" ht="16.5" spans="1:22">
      <c r="A43" s="19">
        <v>29</v>
      </c>
      <c r="B43" s="19" t="s">
        <v>178</v>
      </c>
      <c r="C43" s="19">
        <v>3810</v>
      </c>
      <c r="D43" s="19">
        <v>4290.207</v>
      </c>
      <c r="E43" s="19">
        <v>0</v>
      </c>
      <c r="F43" s="19">
        <v>0</v>
      </c>
      <c r="G43" s="19">
        <v>0</v>
      </c>
      <c r="H43" s="19">
        <v>1</v>
      </c>
      <c r="I43" s="17">
        <v>3.127</v>
      </c>
      <c r="J43" s="17">
        <v>13.97</v>
      </c>
      <c r="K43" s="20">
        <v>4</v>
      </c>
      <c r="L43" s="20">
        <v>0</v>
      </c>
      <c r="M43" s="20">
        <v>0</v>
      </c>
      <c r="N43" s="20">
        <v>0</v>
      </c>
      <c r="O43" s="20">
        <v>0</v>
      </c>
      <c r="P43" s="20">
        <v>0.04</v>
      </c>
      <c r="Q43" s="20">
        <v>0</v>
      </c>
      <c r="R43" s="20">
        <v>0</v>
      </c>
      <c r="S43" s="21"/>
      <c r="T43" s="21"/>
      <c r="U43" s="21"/>
      <c r="V43" s="21"/>
    </row>
    <row r="44" ht="16.5" spans="1:22">
      <c r="A44" s="19">
        <v>31</v>
      </c>
      <c r="B44" s="19" t="s">
        <v>179</v>
      </c>
      <c r="C44" s="19">
        <v>2748.375</v>
      </c>
      <c r="D44" s="19">
        <v>3094.587</v>
      </c>
      <c r="E44" s="19">
        <v>0</v>
      </c>
      <c r="F44" s="19">
        <v>0</v>
      </c>
      <c r="G44" s="19">
        <v>0</v>
      </c>
      <c r="H44" s="19">
        <v>1</v>
      </c>
      <c r="I44" s="17">
        <v>1.98</v>
      </c>
      <c r="J44" s="17">
        <v>12.946</v>
      </c>
      <c r="K44" s="20">
        <v>4</v>
      </c>
      <c r="L44" s="20">
        <v>1</v>
      </c>
      <c r="M44" s="20">
        <v>-1</v>
      </c>
      <c r="N44" s="20">
        <v>1</v>
      </c>
      <c r="O44" s="20">
        <v>0</v>
      </c>
      <c r="P44" s="20">
        <v>2.943</v>
      </c>
      <c r="Q44" s="20">
        <v>0</v>
      </c>
      <c r="R44" s="20">
        <v>0</v>
      </c>
      <c r="S44" s="21"/>
      <c r="T44" s="21"/>
      <c r="U44" s="21"/>
      <c r="V44" s="21"/>
    </row>
    <row r="45" ht="16.5" spans="1:22">
      <c r="A45" s="19">
        <v>38</v>
      </c>
      <c r="B45" s="19" t="s">
        <v>180</v>
      </c>
      <c r="C45" s="19">
        <v>4949.159</v>
      </c>
      <c r="D45" s="19">
        <v>5659.73</v>
      </c>
      <c r="E45" s="19">
        <v>0</v>
      </c>
      <c r="F45" s="19">
        <v>0</v>
      </c>
      <c r="G45" s="19">
        <v>0</v>
      </c>
      <c r="H45" s="19">
        <v>1</v>
      </c>
      <c r="I45" s="17">
        <v>4.119</v>
      </c>
      <c r="J45" s="17">
        <v>16.157</v>
      </c>
      <c r="K45" s="20">
        <v>4</v>
      </c>
      <c r="L45" s="20">
        <v>1</v>
      </c>
      <c r="M45" s="20">
        <v>-1</v>
      </c>
      <c r="N45" s="20">
        <v>1</v>
      </c>
      <c r="O45" s="20">
        <v>0</v>
      </c>
      <c r="P45" s="20">
        <v>1.26</v>
      </c>
      <c r="Q45" s="20">
        <v>0</v>
      </c>
      <c r="R45" s="20">
        <v>0</v>
      </c>
      <c r="S45" s="21"/>
      <c r="T45" s="21"/>
      <c r="U45" s="21"/>
      <c r="V45" s="21"/>
    </row>
    <row r="46" ht="16.5" spans="1:22">
      <c r="A46" s="19">
        <v>42</v>
      </c>
      <c r="B46" s="19" t="s">
        <v>181</v>
      </c>
      <c r="C46" s="19">
        <v>1583.813</v>
      </c>
      <c r="D46" s="19">
        <v>1760.231</v>
      </c>
      <c r="E46" s="19">
        <v>0</v>
      </c>
      <c r="F46" s="19">
        <v>0</v>
      </c>
      <c r="G46" s="19">
        <v>0</v>
      </c>
      <c r="H46" s="19">
        <v>1</v>
      </c>
      <c r="I46" s="17">
        <v>1.304</v>
      </c>
      <c r="J46" s="17">
        <v>11.196</v>
      </c>
      <c r="K46" s="20">
        <v>4</v>
      </c>
      <c r="L46" s="20">
        <v>1</v>
      </c>
      <c r="M46" s="20">
        <v>-1</v>
      </c>
      <c r="N46" s="20">
        <v>1</v>
      </c>
      <c r="O46" s="20">
        <v>0</v>
      </c>
      <c r="P46" s="20">
        <v>-0.302</v>
      </c>
      <c r="Q46" s="20">
        <v>0</v>
      </c>
      <c r="R46" s="20">
        <v>0</v>
      </c>
      <c r="S46" s="21"/>
      <c r="T46" s="21"/>
      <c r="U46" s="21"/>
      <c r="V46" s="21"/>
    </row>
    <row r="47" ht="16.5" spans="1:22">
      <c r="A47" s="19">
        <v>43</v>
      </c>
      <c r="B47" s="19" t="s">
        <v>182</v>
      </c>
      <c r="C47" s="19">
        <v>1962.695</v>
      </c>
      <c r="D47" s="19">
        <v>2193.502</v>
      </c>
      <c r="E47" s="19">
        <v>0</v>
      </c>
      <c r="F47" s="19">
        <v>0</v>
      </c>
      <c r="G47" s="19">
        <v>0</v>
      </c>
      <c r="H47" s="19">
        <v>1</v>
      </c>
      <c r="I47" s="17">
        <v>0.35</v>
      </c>
      <c r="J47" s="17">
        <v>10.836</v>
      </c>
      <c r="K47" s="20">
        <v>4</v>
      </c>
      <c r="L47" s="20">
        <v>0</v>
      </c>
      <c r="M47" s="20">
        <v>0</v>
      </c>
      <c r="N47" s="20">
        <v>0</v>
      </c>
      <c r="O47" s="20">
        <v>0</v>
      </c>
      <c r="P47" s="20">
        <v>-0.548</v>
      </c>
      <c r="Q47" s="20">
        <v>0</v>
      </c>
      <c r="R47" s="20">
        <v>0</v>
      </c>
      <c r="S47" s="21"/>
      <c r="T47" s="21"/>
      <c r="U47" s="21"/>
      <c r="V47" s="21"/>
    </row>
    <row r="48" ht="16.5" spans="1:22">
      <c r="A48" s="19">
        <v>44</v>
      </c>
      <c r="B48" s="19" t="s">
        <v>183</v>
      </c>
      <c r="C48" s="19">
        <v>3533.639</v>
      </c>
      <c r="D48" s="19">
        <v>4006.226</v>
      </c>
      <c r="E48" s="19">
        <v>0</v>
      </c>
      <c r="F48" s="19">
        <v>0</v>
      </c>
      <c r="G48" s="19">
        <v>0</v>
      </c>
      <c r="H48" s="19">
        <v>1</v>
      </c>
      <c r="I48" s="17">
        <v>1.456</v>
      </c>
      <c r="J48" s="17">
        <v>13.081</v>
      </c>
      <c r="K48" s="20">
        <v>4</v>
      </c>
      <c r="L48" s="20">
        <v>2</v>
      </c>
      <c r="M48" s="20">
        <v>0</v>
      </c>
      <c r="N48" s="20">
        <v>1</v>
      </c>
      <c r="O48" s="20">
        <v>0</v>
      </c>
      <c r="P48" s="20">
        <v>0.082</v>
      </c>
      <c r="Q48" s="20">
        <v>1</v>
      </c>
      <c r="R48" s="20">
        <v>0</v>
      </c>
      <c r="S48" s="21"/>
      <c r="T48" s="21"/>
      <c r="U48" s="21"/>
      <c r="V48" s="21"/>
    </row>
    <row r="49" ht="16.5" spans="1:22">
      <c r="A49" s="19">
        <v>53</v>
      </c>
      <c r="B49" s="19" t="s">
        <v>184</v>
      </c>
      <c r="C49" s="19">
        <v>10485.656</v>
      </c>
      <c r="D49" s="19">
        <v>11764.761</v>
      </c>
      <c r="E49" s="19">
        <v>0</v>
      </c>
      <c r="F49" s="19">
        <v>0</v>
      </c>
      <c r="G49" s="19">
        <v>0</v>
      </c>
      <c r="H49" s="19">
        <v>1</v>
      </c>
      <c r="I49" s="17">
        <v>1.304</v>
      </c>
      <c r="J49" s="17">
        <v>12.034</v>
      </c>
      <c r="K49" s="20">
        <v>4</v>
      </c>
      <c r="L49" s="20">
        <v>0</v>
      </c>
      <c r="M49" s="20">
        <v>0</v>
      </c>
      <c r="N49" s="20">
        <v>1</v>
      </c>
      <c r="O49" s="20">
        <v>0</v>
      </c>
      <c r="P49" s="20">
        <v>-0.671</v>
      </c>
      <c r="Q49" s="20">
        <v>0</v>
      </c>
      <c r="R49" s="20">
        <v>0</v>
      </c>
      <c r="S49" s="21"/>
      <c r="T49" s="21"/>
      <c r="U49" s="21"/>
      <c r="V49" s="21"/>
    </row>
    <row r="50" ht="16.5" spans="1:22">
      <c r="A50" s="19">
        <v>54</v>
      </c>
      <c r="B50" s="19" t="s">
        <v>185</v>
      </c>
      <c r="C50" s="19">
        <v>1242.68</v>
      </c>
      <c r="D50" s="19">
        <v>1406.169</v>
      </c>
      <c r="E50" s="19">
        <v>0</v>
      </c>
      <c r="F50" s="19">
        <v>0</v>
      </c>
      <c r="G50" s="19">
        <v>0</v>
      </c>
      <c r="H50" s="19">
        <v>1</v>
      </c>
      <c r="I50" s="17">
        <v>2.27</v>
      </c>
      <c r="J50" s="17">
        <v>13.632</v>
      </c>
      <c r="K50" s="20">
        <v>4</v>
      </c>
      <c r="L50" s="20">
        <v>0</v>
      </c>
      <c r="M50" s="20">
        <v>0</v>
      </c>
      <c r="N50" s="20">
        <v>0</v>
      </c>
      <c r="O50" s="20">
        <v>0</v>
      </c>
      <c r="P50" s="20">
        <v>-0.736</v>
      </c>
      <c r="Q50" s="20">
        <v>0</v>
      </c>
      <c r="R50" s="20">
        <v>0</v>
      </c>
      <c r="S50" s="21"/>
      <c r="T50" s="21"/>
      <c r="U50" s="21"/>
      <c r="V50" s="21"/>
    </row>
    <row r="51" ht="16.5" spans="1:22">
      <c r="A51" s="19">
        <v>55</v>
      </c>
      <c r="B51" s="19" t="s">
        <v>186</v>
      </c>
      <c r="C51" s="19">
        <v>1256.061</v>
      </c>
      <c r="D51" s="19">
        <v>1419.025</v>
      </c>
      <c r="E51" s="19">
        <v>0</v>
      </c>
      <c r="F51" s="19">
        <v>0</v>
      </c>
      <c r="G51" s="19">
        <v>0</v>
      </c>
      <c r="H51" s="19">
        <v>1</v>
      </c>
      <c r="I51" s="17">
        <v>0.773</v>
      </c>
      <c r="J51" s="17">
        <v>12.168</v>
      </c>
      <c r="K51" s="20">
        <v>4</v>
      </c>
      <c r="L51" s="20">
        <v>0</v>
      </c>
      <c r="M51" s="20">
        <v>0</v>
      </c>
      <c r="N51" s="20">
        <v>0</v>
      </c>
      <c r="O51" s="20">
        <v>0</v>
      </c>
      <c r="P51" s="20">
        <v>-2.062</v>
      </c>
      <c r="Q51" s="20">
        <v>0</v>
      </c>
      <c r="R51" s="20">
        <v>0</v>
      </c>
      <c r="S51" s="21"/>
      <c r="T51" s="21"/>
      <c r="U51" s="21"/>
      <c r="V51" s="21"/>
    </row>
    <row r="52" ht="16.5" spans="1:22">
      <c r="A52" s="19">
        <v>56</v>
      </c>
      <c r="B52" s="19" t="s">
        <v>187</v>
      </c>
      <c r="C52" s="19">
        <v>1031.5</v>
      </c>
      <c r="D52" s="19">
        <v>1139.787</v>
      </c>
      <c r="E52" s="19">
        <v>0</v>
      </c>
      <c r="F52" s="19">
        <v>0</v>
      </c>
      <c r="G52" s="19">
        <v>0</v>
      </c>
      <c r="H52" s="19">
        <v>1</v>
      </c>
      <c r="I52" s="17">
        <v>0.911</v>
      </c>
      <c r="J52" s="17">
        <v>10.325</v>
      </c>
      <c r="K52" s="20">
        <v>4</v>
      </c>
      <c r="L52" s="20">
        <v>0</v>
      </c>
      <c r="M52" s="20">
        <v>0</v>
      </c>
      <c r="N52" s="20">
        <v>0</v>
      </c>
      <c r="O52" s="20">
        <v>0</v>
      </c>
      <c r="P52" s="20">
        <v>-4.4</v>
      </c>
      <c r="Q52" s="20">
        <v>0</v>
      </c>
      <c r="R52" s="20">
        <v>0</v>
      </c>
      <c r="S52" s="21"/>
      <c r="T52" s="21"/>
      <c r="U52" s="21"/>
      <c r="V52" s="21"/>
    </row>
    <row r="53" ht="16.5" spans="1:22">
      <c r="A53" s="19">
        <v>58</v>
      </c>
      <c r="B53" s="19" t="s">
        <v>188</v>
      </c>
      <c r="C53" s="19">
        <v>3957.305</v>
      </c>
      <c r="D53" s="19">
        <v>4434.421</v>
      </c>
      <c r="E53" s="19">
        <v>0</v>
      </c>
      <c r="F53" s="19">
        <v>0</v>
      </c>
      <c r="G53" s="19">
        <v>0</v>
      </c>
      <c r="H53" s="19">
        <v>1</v>
      </c>
      <c r="I53" s="17">
        <v>2.433</v>
      </c>
      <c r="J53" s="17">
        <v>12.931</v>
      </c>
      <c r="K53" s="20">
        <v>4</v>
      </c>
      <c r="L53" s="20">
        <v>0</v>
      </c>
      <c r="M53" s="20">
        <v>0</v>
      </c>
      <c r="N53" s="20">
        <v>0</v>
      </c>
      <c r="O53" s="20">
        <v>0</v>
      </c>
      <c r="P53" s="20">
        <v>-0.715</v>
      </c>
      <c r="Q53" s="20">
        <v>0</v>
      </c>
      <c r="R53" s="20">
        <v>0</v>
      </c>
      <c r="S53" s="21"/>
      <c r="T53" s="21"/>
      <c r="U53" s="21"/>
      <c r="V53" s="21"/>
    </row>
    <row r="54" ht="16.5" spans="1:22">
      <c r="A54" s="19">
        <v>60</v>
      </c>
      <c r="B54" s="19" t="s">
        <v>189</v>
      </c>
      <c r="C54" s="19">
        <v>3631.187</v>
      </c>
      <c r="D54" s="19">
        <v>4076.337</v>
      </c>
      <c r="E54" s="19">
        <v>0</v>
      </c>
      <c r="F54" s="19">
        <v>0</v>
      </c>
      <c r="G54" s="19">
        <v>0</v>
      </c>
      <c r="H54" s="19">
        <v>1</v>
      </c>
      <c r="I54" s="17">
        <v>1.608</v>
      </c>
      <c r="J54" s="17">
        <v>12.353</v>
      </c>
      <c r="K54" s="20">
        <v>4</v>
      </c>
      <c r="L54" s="20">
        <v>1</v>
      </c>
      <c r="M54" s="20">
        <v>0</v>
      </c>
      <c r="N54" s="20">
        <v>0</v>
      </c>
      <c r="O54" s="20">
        <v>0</v>
      </c>
      <c r="P54" s="20">
        <v>-0.263</v>
      </c>
      <c r="Q54" s="20">
        <v>0</v>
      </c>
      <c r="R54" s="20">
        <v>0</v>
      </c>
      <c r="S54" s="21"/>
      <c r="T54" s="21"/>
      <c r="U54" s="21"/>
      <c r="V54" s="21"/>
    </row>
    <row r="55" ht="16.5" spans="1:22">
      <c r="A55" s="19">
        <v>61</v>
      </c>
      <c r="B55" s="19" t="s">
        <v>190</v>
      </c>
      <c r="C55" s="19">
        <v>175.65</v>
      </c>
      <c r="D55" s="19">
        <v>177.915</v>
      </c>
      <c r="E55" s="19">
        <v>0</v>
      </c>
      <c r="F55" s="19">
        <v>0</v>
      </c>
      <c r="G55" s="19">
        <v>0</v>
      </c>
      <c r="H55" s="19">
        <v>1</v>
      </c>
      <c r="I55" s="17">
        <v>0.371</v>
      </c>
      <c r="J55" s="17">
        <v>1.64</v>
      </c>
      <c r="K55" s="20">
        <v>4</v>
      </c>
      <c r="L55" s="20">
        <v>0</v>
      </c>
      <c r="M55" s="20">
        <v>0</v>
      </c>
      <c r="N55" s="20">
        <v>0</v>
      </c>
      <c r="O55" s="20">
        <v>0</v>
      </c>
      <c r="P55" s="20">
        <v>-0.367</v>
      </c>
      <c r="Q55" s="20">
        <v>0</v>
      </c>
      <c r="R55" s="20">
        <v>0</v>
      </c>
      <c r="S55" s="21"/>
      <c r="T55" s="21"/>
      <c r="U55" s="21"/>
      <c r="V55" s="21"/>
    </row>
    <row r="56" ht="16.5" spans="1:22">
      <c r="A56" s="19">
        <v>62</v>
      </c>
      <c r="B56" s="19" t="s">
        <v>191</v>
      </c>
      <c r="C56" s="19">
        <v>1677.97</v>
      </c>
      <c r="D56" s="19">
        <v>1929.991</v>
      </c>
      <c r="E56" s="19">
        <v>0</v>
      </c>
      <c r="F56" s="19">
        <v>0</v>
      </c>
      <c r="G56" s="19">
        <v>0</v>
      </c>
      <c r="H56" s="19">
        <v>1</v>
      </c>
      <c r="I56" s="17">
        <v>1.125</v>
      </c>
      <c r="J56" s="17">
        <v>14.036</v>
      </c>
      <c r="K56" s="20">
        <v>4</v>
      </c>
      <c r="L56" s="20">
        <v>0</v>
      </c>
      <c r="M56" s="20">
        <v>-1</v>
      </c>
      <c r="N56" s="20">
        <v>1</v>
      </c>
      <c r="O56" s="20">
        <v>0</v>
      </c>
      <c r="P56" s="20">
        <v>1.817</v>
      </c>
      <c r="Q56" s="20">
        <v>0</v>
      </c>
      <c r="R56" s="20">
        <v>0</v>
      </c>
      <c r="S56" s="21"/>
      <c r="T56" s="21"/>
      <c r="U56" s="21"/>
      <c r="V56" s="21"/>
    </row>
    <row r="57" ht="16.5" spans="1:22">
      <c r="A57" s="19">
        <v>63</v>
      </c>
      <c r="B57" s="19" t="s">
        <v>192</v>
      </c>
      <c r="C57" s="19">
        <v>3142.156</v>
      </c>
      <c r="D57" s="19">
        <v>3577.027</v>
      </c>
      <c r="E57" s="19">
        <v>0</v>
      </c>
      <c r="F57" s="19">
        <v>0</v>
      </c>
      <c r="G57" s="19">
        <v>0</v>
      </c>
      <c r="H57" s="19">
        <v>1</v>
      </c>
      <c r="I57" s="17">
        <v>3.487</v>
      </c>
      <c r="J57" s="17">
        <v>15.221</v>
      </c>
      <c r="K57" s="20">
        <v>4</v>
      </c>
      <c r="L57" s="20">
        <v>0</v>
      </c>
      <c r="M57" s="20">
        <v>0</v>
      </c>
      <c r="N57" s="20">
        <v>0</v>
      </c>
      <c r="O57" s="20">
        <v>0</v>
      </c>
      <c r="P57" s="20">
        <v>-2.118</v>
      </c>
      <c r="Q57" s="20">
        <v>0</v>
      </c>
      <c r="R57" s="20">
        <v>0</v>
      </c>
      <c r="S57" s="21"/>
      <c r="T57" s="21"/>
      <c r="U57" s="21"/>
      <c r="V57" s="21"/>
    </row>
    <row r="58" ht="16.5" spans="1:22">
      <c r="A58" s="19">
        <v>76</v>
      </c>
      <c r="B58" s="19" t="s">
        <v>193</v>
      </c>
      <c r="C58" s="19">
        <v>4804.659</v>
      </c>
      <c r="D58" s="19">
        <v>5492.634</v>
      </c>
      <c r="E58" s="19">
        <v>0</v>
      </c>
      <c r="F58" s="19">
        <v>0</v>
      </c>
      <c r="G58" s="19">
        <v>0</v>
      </c>
      <c r="H58" s="19">
        <v>1</v>
      </c>
      <c r="I58" s="17">
        <v>5.404</v>
      </c>
      <c r="J58" s="17">
        <v>17.253</v>
      </c>
      <c r="K58" s="20">
        <v>4</v>
      </c>
      <c r="L58" s="20">
        <v>1</v>
      </c>
      <c r="M58" s="20">
        <v>-1</v>
      </c>
      <c r="N58" s="20">
        <v>1</v>
      </c>
      <c r="O58" s="20">
        <v>0</v>
      </c>
      <c r="P58" s="20">
        <v>0.856</v>
      </c>
      <c r="Q58" s="20">
        <v>0</v>
      </c>
      <c r="R58" s="20">
        <v>0</v>
      </c>
      <c r="S58" s="21"/>
      <c r="T58" s="21"/>
      <c r="U58" s="21"/>
      <c r="V58" s="21"/>
    </row>
    <row r="59" ht="16.5" spans="1:22">
      <c r="A59" s="19">
        <v>94</v>
      </c>
      <c r="B59" s="19" t="s">
        <v>194</v>
      </c>
      <c r="C59" s="19">
        <v>2727.773</v>
      </c>
      <c r="D59" s="19">
        <v>3140.081</v>
      </c>
      <c r="E59" s="19">
        <v>0</v>
      </c>
      <c r="F59" s="19">
        <v>0</v>
      </c>
      <c r="G59" s="19">
        <v>0</v>
      </c>
      <c r="H59" s="19">
        <v>1</v>
      </c>
      <c r="I59" s="17">
        <v>1.317</v>
      </c>
      <c r="J59" s="17">
        <v>14.275</v>
      </c>
      <c r="K59" s="20">
        <v>4</v>
      </c>
      <c r="L59" s="20">
        <v>1</v>
      </c>
      <c r="M59" s="20">
        <v>0</v>
      </c>
      <c r="N59" s="20">
        <v>0</v>
      </c>
      <c r="O59" s="20">
        <v>0</v>
      </c>
      <c r="P59" s="20">
        <v>-1.724</v>
      </c>
      <c r="Q59" s="20">
        <v>0</v>
      </c>
      <c r="R59" s="20">
        <v>0</v>
      </c>
      <c r="S59" s="21"/>
      <c r="T59" s="21"/>
      <c r="U59" s="21"/>
      <c r="V59" s="21"/>
    </row>
    <row r="60" ht="16.5" spans="1:22">
      <c r="A60" s="19">
        <v>98</v>
      </c>
      <c r="B60" s="19" t="s">
        <v>195</v>
      </c>
      <c r="C60" s="19">
        <v>4598.657</v>
      </c>
      <c r="D60" s="19">
        <v>5149.248</v>
      </c>
      <c r="E60" s="19">
        <v>0</v>
      </c>
      <c r="F60" s="19">
        <v>0</v>
      </c>
      <c r="G60" s="19">
        <v>0</v>
      </c>
      <c r="H60" s="19">
        <v>1</v>
      </c>
      <c r="I60" s="17">
        <v>0.944</v>
      </c>
      <c r="J60" s="17">
        <v>11.535</v>
      </c>
      <c r="K60" s="20">
        <v>4</v>
      </c>
      <c r="L60" s="20">
        <v>0</v>
      </c>
      <c r="M60" s="20">
        <v>-1</v>
      </c>
      <c r="N60" s="20">
        <v>1</v>
      </c>
      <c r="O60" s="20">
        <v>0</v>
      </c>
      <c r="P60" s="20">
        <v>-0.006</v>
      </c>
      <c r="Q60" s="20">
        <v>0</v>
      </c>
      <c r="R60" s="20">
        <v>0</v>
      </c>
      <c r="S60" s="21"/>
      <c r="T60" s="21"/>
      <c r="U60" s="21"/>
      <c r="V60" s="21"/>
    </row>
    <row r="61" ht="16.5" spans="1:22">
      <c r="A61" s="19">
        <v>100</v>
      </c>
      <c r="B61" s="19" t="s">
        <v>196</v>
      </c>
      <c r="C61" s="19">
        <v>5129.351</v>
      </c>
      <c r="D61" s="19">
        <v>5740.264</v>
      </c>
      <c r="E61" s="19">
        <v>0</v>
      </c>
      <c r="F61" s="19">
        <v>0</v>
      </c>
      <c r="G61" s="19">
        <v>0</v>
      </c>
      <c r="H61" s="19">
        <v>1</v>
      </c>
      <c r="I61" s="17">
        <v>0.75</v>
      </c>
      <c r="J61" s="17">
        <v>11.313</v>
      </c>
      <c r="K61" s="20">
        <v>4</v>
      </c>
      <c r="L61" s="20">
        <v>0</v>
      </c>
      <c r="M61" s="20">
        <v>0</v>
      </c>
      <c r="N61" s="20">
        <v>0</v>
      </c>
      <c r="O61" s="20">
        <v>0</v>
      </c>
      <c r="P61" s="20">
        <v>-0.175</v>
      </c>
      <c r="Q61" s="20">
        <v>0</v>
      </c>
      <c r="R61" s="20">
        <v>0</v>
      </c>
      <c r="S61" s="21"/>
      <c r="T61" s="21"/>
      <c r="U61" s="21"/>
      <c r="V61" s="21"/>
    </row>
    <row r="62" ht="16.5" spans="1:22">
      <c r="A62" s="19">
        <v>101</v>
      </c>
      <c r="B62" s="19" t="s">
        <v>197</v>
      </c>
      <c r="C62" s="19">
        <v>245.978</v>
      </c>
      <c r="D62" s="19">
        <v>247.633</v>
      </c>
      <c r="E62" s="19">
        <v>0</v>
      </c>
      <c r="F62" s="19">
        <v>0</v>
      </c>
      <c r="G62" s="19">
        <v>0</v>
      </c>
      <c r="H62" s="19">
        <v>1</v>
      </c>
      <c r="I62" s="17">
        <v>0.374</v>
      </c>
      <c r="J62" s="17">
        <v>1.04</v>
      </c>
      <c r="K62" s="20">
        <v>4</v>
      </c>
      <c r="L62" s="20">
        <v>0</v>
      </c>
      <c r="M62" s="20">
        <v>0</v>
      </c>
      <c r="N62" s="20">
        <v>0</v>
      </c>
      <c r="O62" s="20">
        <v>0</v>
      </c>
      <c r="P62" s="20">
        <v>-2.404</v>
      </c>
      <c r="Q62" s="20">
        <v>0</v>
      </c>
      <c r="R62" s="20">
        <v>0</v>
      </c>
      <c r="S62" s="21"/>
      <c r="T62" s="21"/>
      <c r="U62" s="21"/>
      <c r="V62" s="21"/>
    </row>
    <row r="63" ht="16.5" spans="1:22">
      <c r="A63" s="19">
        <v>110</v>
      </c>
      <c r="B63" s="19" t="s">
        <v>198</v>
      </c>
      <c r="C63" s="19">
        <v>3415.061</v>
      </c>
      <c r="D63" s="19">
        <v>3892.768</v>
      </c>
      <c r="E63" s="19">
        <v>0</v>
      </c>
      <c r="F63" s="19">
        <v>0</v>
      </c>
      <c r="G63" s="19">
        <v>0</v>
      </c>
      <c r="H63" s="19">
        <v>1</v>
      </c>
      <c r="I63" s="17">
        <v>4.615</v>
      </c>
      <c r="J63" s="17">
        <v>16.32</v>
      </c>
      <c r="K63" s="20">
        <v>4</v>
      </c>
      <c r="L63" s="20">
        <v>1</v>
      </c>
      <c r="M63" s="20">
        <v>0</v>
      </c>
      <c r="N63" s="20">
        <v>0</v>
      </c>
      <c r="O63" s="20">
        <v>0</v>
      </c>
      <c r="P63" s="20">
        <v>-0.25</v>
      </c>
      <c r="Q63" s="20">
        <v>0</v>
      </c>
      <c r="R63" s="20">
        <v>0</v>
      </c>
      <c r="S63" s="21"/>
      <c r="T63" s="21"/>
      <c r="U63" s="21"/>
      <c r="V63" s="21"/>
    </row>
    <row r="64" ht="16.5" spans="1:22">
      <c r="A64" s="19">
        <v>116</v>
      </c>
      <c r="B64" s="19" t="s">
        <v>199</v>
      </c>
      <c r="C64" s="19">
        <v>195.838</v>
      </c>
      <c r="D64" s="19">
        <v>197.145</v>
      </c>
      <c r="E64" s="19">
        <v>0</v>
      </c>
      <c r="F64" s="19">
        <v>0</v>
      </c>
      <c r="G64" s="19">
        <v>0</v>
      </c>
      <c r="H64" s="19">
        <v>1</v>
      </c>
      <c r="I64" s="17">
        <v>0.33</v>
      </c>
      <c r="J64" s="17">
        <v>0.99</v>
      </c>
      <c r="K64" s="20">
        <v>4</v>
      </c>
      <c r="L64" s="20">
        <v>0</v>
      </c>
      <c r="M64" s="20">
        <v>-1</v>
      </c>
      <c r="N64" s="20">
        <v>1</v>
      </c>
      <c r="O64" s="20">
        <v>0</v>
      </c>
      <c r="P64" s="20">
        <v>0.122</v>
      </c>
      <c r="Q64" s="20">
        <v>0</v>
      </c>
      <c r="R64" s="20">
        <v>0</v>
      </c>
      <c r="S64" s="21"/>
      <c r="T64" s="21"/>
      <c r="U64" s="21"/>
      <c r="V64" s="21"/>
    </row>
    <row r="65" ht="16.5" spans="1:22">
      <c r="A65" s="19">
        <v>129</v>
      </c>
      <c r="B65" s="19" t="s">
        <v>200</v>
      </c>
      <c r="C65" s="19">
        <v>13308.089</v>
      </c>
      <c r="D65" s="19">
        <v>14727.981</v>
      </c>
      <c r="E65" s="19">
        <v>0</v>
      </c>
      <c r="F65" s="19">
        <v>0</v>
      </c>
      <c r="G65" s="19">
        <v>0</v>
      </c>
      <c r="H65" s="19">
        <v>1</v>
      </c>
      <c r="I65" s="17">
        <v>1.126</v>
      </c>
      <c r="J65" s="17">
        <v>10.658</v>
      </c>
      <c r="K65" s="20">
        <v>4</v>
      </c>
      <c r="L65" s="20">
        <v>1</v>
      </c>
      <c r="M65" s="20">
        <v>0</v>
      </c>
      <c r="N65" s="20">
        <v>1</v>
      </c>
      <c r="O65" s="20">
        <v>0</v>
      </c>
      <c r="P65" s="20">
        <v>3.485</v>
      </c>
      <c r="Q65" s="20">
        <v>0</v>
      </c>
      <c r="R65" s="20">
        <v>0</v>
      </c>
      <c r="S65" s="21"/>
      <c r="T65" s="21"/>
      <c r="U65" s="21"/>
      <c r="V65" s="21"/>
    </row>
    <row r="66" ht="16.5" spans="1:22">
      <c r="A66" s="19">
        <v>134</v>
      </c>
      <c r="B66" s="19" t="s">
        <v>201</v>
      </c>
      <c r="C66" s="19">
        <v>932.267</v>
      </c>
      <c r="D66" s="19">
        <v>1060.715</v>
      </c>
      <c r="E66" s="19">
        <v>0</v>
      </c>
      <c r="F66" s="19">
        <v>0</v>
      </c>
      <c r="G66" s="19">
        <v>0</v>
      </c>
      <c r="H66" s="19">
        <v>1</v>
      </c>
      <c r="I66" s="17">
        <v>5.227</v>
      </c>
      <c r="J66" s="17">
        <v>16.704</v>
      </c>
      <c r="K66" s="20">
        <v>4</v>
      </c>
      <c r="L66" s="20">
        <v>2</v>
      </c>
      <c r="M66" s="20">
        <v>-1</v>
      </c>
      <c r="N66" s="20">
        <v>1</v>
      </c>
      <c r="O66" s="20">
        <v>0</v>
      </c>
      <c r="P66" s="20">
        <v>-0.142</v>
      </c>
      <c r="Q66" s="20">
        <v>0</v>
      </c>
      <c r="R66" s="20">
        <v>0</v>
      </c>
      <c r="S66" s="21"/>
      <c r="T66" s="21"/>
      <c r="U66" s="21"/>
      <c r="V66" s="21"/>
    </row>
    <row r="67" ht="16.5" spans="1:22">
      <c r="A67" s="19">
        <v>136</v>
      </c>
      <c r="B67" s="19" t="s">
        <v>202</v>
      </c>
      <c r="C67" s="19">
        <v>10682.368</v>
      </c>
      <c r="D67" s="19">
        <v>11761.115</v>
      </c>
      <c r="E67" s="19">
        <v>0</v>
      </c>
      <c r="F67" s="19">
        <v>0</v>
      </c>
      <c r="G67" s="19">
        <v>0</v>
      </c>
      <c r="H67" s="19">
        <v>1</v>
      </c>
      <c r="I67" s="17">
        <v>3.471</v>
      </c>
      <c r="J67" s="17">
        <v>12.325</v>
      </c>
      <c r="K67" s="20">
        <v>4</v>
      </c>
      <c r="L67" s="20">
        <v>0</v>
      </c>
      <c r="M67" s="20">
        <v>-1</v>
      </c>
      <c r="N67" s="20">
        <v>1</v>
      </c>
      <c r="O67" s="20">
        <v>0</v>
      </c>
      <c r="P67" s="20">
        <v>3.723</v>
      </c>
      <c r="Q67" s="20">
        <v>0</v>
      </c>
      <c r="R67" s="20">
        <v>0</v>
      </c>
      <c r="S67" s="21"/>
      <c r="T67" s="21"/>
      <c r="U67" s="21"/>
      <c r="V67" s="21"/>
    </row>
    <row r="68" ht="16.5" spans="1:22">
      <c r="A68" s="19">
        <v>139</v>
      </c>
      <c r="B68" s="19" t="s">
        <v>203</v>
      </c>
      <c r="C68" s="19">
        <v>362.068</v>
      </c>
      <c r="D68" s="19">
        <v>385.35</v>
      </c>
      <c r="E68" s="19">
        <v>0</v>
      </c>
      <c r="F68" s="19">
        <v>0</v>
      </c>
      <c r="G68" s="19">
        <v>0</v>
      </c>
      <c r="H68" s="19">
        <v>1</v>
      </c>
      <c r="I68" s="17">
        <v>1.88</v>
      </c>
      <c r="J68" s="17">
        <v>7.808</v>
      </c>
      <c r="K68" s="20">
        <v>2</v>
      </c>
      <c r="L68" s="20">
        <v>1</v>
      </c>
      <c r="M68" s="20">
        <v>0</v>
      </c>
      <c r="N68" s="20">
        <v>1</v>
      </c>
      <c r="O68" s="20">
        <v>0</v>
      </c>
      <c r="P68" s="20">
        <v>6.515</v>
      </c>
      <c r="Q68" s="20">
        <v>0</v>
      </c>
      <c r="R68" s="20">
        <v>0</v>
      </c>
      <c r="S68" s="21"/>
      <c r="T68" s="21"/>
      <c r="U68" s="21"/>
      <c r="V68" s="21"/>
    </row>
    <row r="69" ht="16.5" spans="1:22">
      <c r="A69" s="19">
        <v>149</v>
      </c>
      <c r="B69" s="19" t="s">
        <v>204</v>
      </c>
      <c r="C69" s="19">
        <v>3589.832</v>
      </c>
      <c r="D69" s="19">
        <v>4006.867</v>
      </c>
      <c r="E69" s="19">
        <v>0</v>
      </c>
      <c r="F69" s="19">
        <v>0</v>
      </c>
      <c r="G69" s="19">
        <v>0</v>
      </c>
      <c r="H69" s="19">
        <v>1</v>
      </c>
      <c r="I69" s="17">
        <v>1.977</v>
      </c>
      <c r="J69" s="17">
        <v>12.179</v>
      </c>
      <c r="K69" s="20">
        <v>3</v>
      </c>
      <c r="L69" s="20">
        <v>0</v>
      </c>
      <c r="M69" s="20">
        <v>0</v>
      </c>
      <c r="N69" s="20">
        <v>1</v>
      </c>
      <c r="O69" s="20">
        <v>0</v>
      </c>
      <c r="P69" s="20">
        <v>1.787</v>
      </c>
      <c r="Q69" s="20">
        <v>0</v>
      </c>
      <c r="R69" s="20">
        <v>0</v>
      </c>
      <c r="S69" s="21"/>
      <c r="T69" s="21"/>
      <c r="U69" s="21"/>
      <c r="V69" s="21"/>
    </row>
    <row r="70" ht="16.5" spans="1:22">
      <c r="A70" s="19">
        <v>819</v>
      </c>
      <c r="B70" s="19" t="s">
        <v>205</v>
      </c>
      <c r="C70" s="19">
        <v>4513.475</v>
      </c>
      <c r="D70" s="19">
        <v>5483.108</v>
      </c>
      <c r="E70" s="19">
        <v>0</v>
      </c>
      <c r="F70" s="19">
        <v>0</v>
      </c>
      <c r="G70" s="19">
        <v>0</v>
      </c>
      <c r="H70" s="19">
        <v>1</v>
      </c>
      <c r="I70" s="17">
        <v>1.582</v>
      </c>
      <c r="J70" s="17">
        <v>18.986</v>
      </c>
      <c r="K70" s="20">
        <v>4</v>
      </c>
      <c r="L70" s="20">
        <v>1</v>
      </c>
      <c r="M70" s="20">
        <v>0</v>
      </c>
      <c r="N70" s="20">
        <v>1</v>
      </c>
      <c r="O70" s="20">
        <v>0</v>
      </c>
      <c r="P70" s="20">
        <v>5.284</v>
      </c>
      <c r="Q70" s="20">
        <v>0</v>
      </c>
      <c r="R70" s="20">
        <v>0</v>
      </c>
      <c r="S70" s="21"/>
      <c r="T70" s="21"/>
      <c r="U70" s="21"/>
      <c r="V70" s="21"/>
    </row>
    <row r="71" ht="16.5" spans="1:22">
      <c r="A71" s="19">
        <v>821</v>
      </c>
      <c r="B71" s="19" t="s">
        <v>206</v>
      </c>
      <c r="C71" s="19">
        <v>5938.398</v>
      </c>
      <c r="D71" s="19">
        <v>6557.84</v>
      </c>
      <c r="E71" s="19">
        <v>0</v>
      </c>
      <c r="F71" s="19">
        <v>0</v>
      </c>
      <c r="G71" s="19">
        <v>0</v>
      </c>
      <c r="H71" s="19">
        <v>1</v>
      </c>
      <c r="I71" s="17">
        <v>1.574</v>
      </c>
      <c r="J71" s="17">
        <v>10.871</v>
      </c>
      <c r="K71" s="20">
        <v>4</v>
      </c>
      <c r="L71" s="20">
        <v>2</v>
      </c>
      <c r="M71" s="20">
        <v>-1</v>
      </c>
      <c r="N71" s="20">
        <v>1</v>
      </c>
      <c r="O71" s="20">
        <v>0</v>
      </c>
      <c r="P71" s="20">
        <v>-0.759</v>
      </c>
      <c r="Q71" s="20">
        <v>0</v>
      </c>
      <c r="R71" s="20">
        <v>0</v>
      </c>
      <c r="S71" s="21"/>
      <c r="T71" s="21"/>
      <c r="U71" s="21"/>
      <c r="V71" s="21"/>
    </row>
    <row r="72" ht="16.5" spans="1:22">
      <c r="A72" s="19">
        <v>823</v>
      </c>
      <c r="B72" s="19" t="s">
        <v>207</v>
      </c>
      <c r="C72" s="19">
        <v>5218.678</v>
      </c>
      <c r="D72" s="19">
        <v>6280.4</v>
      </c>
      <c r="E72" s="19">
        <v>0</v>
      </c>
      <c r="F72" s="19">
        <v>0</v>
      </c>
      <c r="G72" s="19">
        <v>0</v>
      </c>
      <c r="H72" s="19">
        <v>1</v>
      </c>
      <c r="I72" s="17">
        <v>2.03</v>
      </c>
      <c r="J72" s="17">
        <v>18.592</v>
      </c>
      <c r="K72" s="20">
        <v>4</v>
      </c>
      <c r="L72" s="20">
        <v>0</v>
      </c>
      <c r="M72" s="20">
        <v>0</v>
      </c>
      <c r="N72" s="20">
        <v>1</v>
      </c>
      <c r="O72" s="20">
        <v>0</v>
      </c>
      <c r="P72" s="20">
        <v>1.347</v>
      </c>
      <c r="Q72" s="20">
        <v>0</v>
      </c>
      <c r="R72" s="20">
        <v>0</v>
      </c>
      <c r="S72" s="21"/>
      <c r="T72" s="21"/>
      <c r="U72" s="21"/>
      <c r="V72" s="21"/>
    </row>
    <row r="73" ht="16.5" spans="1:22">
      <c r="A73" s="19">
        <v>832</v>
      </c>
      <c r="B73" s="19" t="s">
        <v>208</v>
      </c>
      <c r="C73" s="19">
        <v>409.832</v>
      </c>
      <c r="D73" s="19">
        <v>438.992</v>
      </c>
      <c r="E73" s="19">
        <v>0</v>
      </c>
      <c r="F73" s="19">
        <v>0</v>
      </c>
      <c r="G73" s="19">
        <v>0</v>
      </c>
      <c r="H73" s="19">
        <v>1</v>
      </c>
      <c r="I73" s="17">
        <v>1.523</v>
      </c>
      <c r="J73" s="17">
        <v>8.064</v>
      </c>
      <c r="K73" s="20">
        <v>2</v>
      </c>
      <c r="L73" s="20">
        <v>1</v>
      </c>
      <c r="M73" s="20">
        <v>0</v>
      </c>
      <c r="N73" s="20">
        <v>1</v>
      </c>
      <c r="O73" s="20">
        <v>0</v>
      </c>
      <c r="P73" s="20">
        <v>6.648</v>
      </c>
      <c r="Q73" s="20">
        <v>0</v>
      </c>
      <c r="R73" s="20">
        <v>0</v>
      </c>
      <c r="S73" s="21"/>
      <c r="T73" s="21"/>
      <c r="U73" s="21"/>
      <c r="V73" s="21"/>
    </row>
    <row r="74" ht="16.5" spans="1:22">
      <c r="A74" s="19">
        <v>851</v>
      </c>
      <c r="B74" s="19" t="s">
        <v>209</v>
      </c>
      <c r="C74" s="19">
        <v>13137.409</v>
      </c>
      <c r="D74" s="19">
        <v>16025.537</v>
      </c>
      <c r="E74" s="19">
        <v>0</v>
      </c>
      <c r="F74" s="19">
        <v>0</v>
      </c>
      <c r="G74" s="19">
        <v>0</v>
      </c>
      <c r="H74" s="19">
        <v>1</v>
      </c>
      <c r="I74" s="17">
        <v>3.325</v>
      </c>
      <c r="J74" s="17">
        <v>20.748</v>
      </c>
      <c r="K74" s="20">
        <v>4</v>
      </c>
      <c r="L74" s="20">
        <v>2</v>
      </c>
      <c r="M74" s="20">
        <v>0</v>
      </c>
      <c r="N74" s="20">
        <v>0</v>
      </c>
      <c r="O74" s="20">
        <v>0</v>
      </c>
      <c r="P74" s="20">
        <v>18.117</v>
      </c>
      <c r="Q74" s="20">
        <v>0</v>
      </c>
      <c r="R74" s="20">
        <v>0</v>
      </c>
      <c r="S74" s="21"/>
      <c r="T74" s="21"/>
      <c r="U74" s="21"/>
      <c r="V74" s="21"/>
    </row>
    <row r="75" ht="16.5" spans="1:22">
      <c r="A75" s="19">
        <v>867</v>
      </c>
      <c r="B75" s="19" t="s">
        <v>210</v>
      </c>
      <c r="C75" s="19">
        <v>1864.831</v>
      </c>
      <c r="D75" s="19">
        <v>2361.415</v>
      </c>
      <c r="E75" s="19">
        <v>0</v>
      </c>
      <c r="F75" s="19">
        <v>0</v>
      </c>
      <c r="G75" s="19">
        <v>0</v>
      </c>
      <c r="H75" s="19">
        <v>1</v>
      </c>
      <c r="I75" s="17">
        <v>3.703</v>
      </c>
      <c r="J75" s="17">
        <v>23.953</v>
      </c>
      <c r="K75" s="20">
        <v>4</v>
      </c>
      <c r="L75" s="20">
        <v>0</v>
      </c>
      <c r="M75" s="20">
        <v>0</v>
      </c>
      <c r="N75" s="20">
        <v>0</v>
      </c>
      <c r="O75" s="20">
        <v>0</v>
      </c>
      <c r="P75" s="20">
        <v>-4.818</v>
      </c>
      <c r="Q75" s="20">
        <v>0</v>
      </c>
      <c r="R75" s="20">
        <v>0</v>
      </c>
      <c r="S75" s="21"/>
      <c r="T75" s="21"/>
      <c r="U75" s="21"/>
      <c r="V75" s="21"/>
    </row>
    <row r="76" ht="16.5" spans="1:22">
      <c r="A76" s="19">
        <v>869</v>
      </c>
      <c r="B76" s="19" t="s">
        <v>211</v>
      </c>
      <c r="C76" s="19">
        <v>3155.641</v>
      </c>
      <c r="D76" s="19">
        <v>3876.542</v>
      </c>
      <c r="E76" s="19">
        <v>0</v>
      </c>
      <c r="F76" s="19">
        <v>0</v>
      </c>
      <c r="G76" s="19">
        <v>0</v>
      </c>
      <c r="H76" s="19">
        <v>1</v>
      </c>
      <c r="I76" s="17">
        <v>5.452</v>
      </c>
      <c r="J76" s="17">
        <v>23.034</v>
      </c>
      <c r="K76" s="20">
        <v>4</v>
      </c>
      <c r="L76" s="20">
        <v>1</v>
      </c>
      <c r="M76" s="20">
        <v>0</v>
      </c>
      <c r="N76" s="20">
        <v>1</v>
      </c>
      <c r="O76" s="20">
        <v>0</v>
      </c>
      <c r="P76" s="20">
        <v>-2.317</v>
      </c>
      <c r="Q76" s="20">
        <v>0</v>
      </c>
      <c r="R76" s="20">
        <v>0</v>
      </c>
      <c r="S76" s="21"/>
      <c r="T76" s="21"/>
      <c r="U76" s="21"/>
      <c r="V76" s="21"/>
    </row>
    <row r="77" ht="16.5" spans="1:22">
      <c r="A77" s="19">
        <v>888</v>
      </c>
      <c r="B77" s="19" t="s">
        <v>212</v>
      </c>
      <c r="C77" s="19">
        <v>3403.543</v>
      </c>
      <c r="D77" s="19">
        <v>3847.499</v>
      </c>
      <c r="E77" s="19">
        <v>0</v>
      </c>
      <c r="F77" s="19">
        <v>0</v>
      </c>
      <c r="G77" s="19">
        <v>0</v>
      </c>
      <c r="H77" s="19">
        <v>1</v>
      </c>
      <c r="I77" s="17">
        <v>1.392</v>
      </c>
      <c r="J77" s="17">
        <v>12.77</v>
      </c>
      <c r="K77" s="20">
        <v>4</v>
      </c>
      <c r="L77" s="20">
        <v>2</v>
      </c>
      <c r="M77" s="20">
        <v>-1</v>
      </c>
      <c r="N77" s="20">
        <v>1</v>
      </c>
      <c r="O77" s="20">
        <v>0</v>
      </c>
      <c r="P77" s="20">
        <v>1.677</v>
      </c>
      <c r="Q77" s="20">
        <v>0</v>
      </c>
      <c r="R77" s="20">
        <v>0</v>
      </c>
      <c r="S77" s="21"/>
      <c r="T77" s="21"/>
      <c r="U77" s="21"/>
      <c r="V77" s="21"/>
    </row>
    <row r="78" ht="16.5" spans="1:22">
      <c r="A78" s="19">
        <v>914</v>
      </c>
      <c r="B78" s="19" t="s">
        <v>213</v>
      </c>
      <c r="C78" s="19">
        <v>5635.272</v>
      </c>
      <c r="D78" s="19">
        <v>6461.804</v>
      </c>
      <c r="E78" s="19">
        <v>0</v>
      </c>
      <c r="F78" s="19">
        <v>0</v>
      </c>
      <c r="G78" s="19">
        <v>0</v>
      </c>
      <c r="H78" s="19">
        <v>1</v>
      </c>
      <c r="I78" s="17">
        <v>3.367</v>
      </c>
      <c r="J78" s="17">
        <v>15.727</v>
      </c>
      <c r="K78" s="20">
        <v>1</v>
      </c>
      <c r="L78" s="20">
        <v>0</v>
      </c>
      <c r="M78" s="20">
        <v>0</v>
      </c>
      <c r="N78" s="20">
        <v>-1</v>
      </c>
      <c r="O78" s="20">
        <v>0</v>
      </c>
      <c r="P78" s="20">
        <v>2.765</v>
      </c>
      <c r="Q78" s="20">
        <v>0</v>
      </c>
      <c r="R78" s="20">
        <v>0</v>
      </c>
      <c r="S78" s="21"/>
      <c r="T78" s="21"/>
      <c r="U78" s="21"/>
      <c r="V78" s="21"/>
    </row>
    <row r="79" ht="16.5" spans="1:22">
      <c r="A79" s="19">
        <v>919</v>
      </c>
      <c r="B79" s="19" t="s">
        <v>214</v>
      </c>
      <c r="C79" s="19">
        <v>4506.832</v>
      </c>
      <c r="D79" s="19">
        <v>5055.759</v>
      </c>
      <c r="E79" s="19">
        <v>0</v>
      </c>
      <c r="F79" s="19">
        <v>0</v>
      </c>
      <c r="G79" s="19">
        <v>0</v>
      </c>
      <c r="H79" s="19">
        <v>1</v>
      </c>
      <c r="I79" s="17">
        <v>1.887</v>
      </c>
      <c r="J79" s="17">
        <v>12.54</v>
      </c>
      <c r="K79" s="20">
        <v>4</v>
      </c>
      <c r="L79" s="20">
        <v>1</v>
      </c>
      <c r="M79" s="20">
        <v>-1</v>
      </c>
      <c r="N79" s="20">
        <v>1</v>
      </c>
      <c r="O79" s="20">
        <v>0</v>
      </c>
      <c r="P79" s="20">
        <v>0.248</v>
      </c>
      <c r="Q79" s="20">
        <v>0</v>
      </c>
      <c r="R79" s="20">
        <v>0</v>
      </c>
      <c r="S79" s="21"/>
      <c r="T79" s="21"/>
      <c r="U79" s="21"/>
      <c r="V79" s="21"/>
    </row>
    <row r="80" ht="16.5" spans="1:22">
      <c r="A80" s="19">
        <v>923</v>
      </c>
      <c r="B80" s="19" t="s">
        <v>215</v>
      </c>
      <c r="C80" s="19">
        <v>248.581</v>
      </c>
      <c r="D80" s="19">
        <v>250.3</v>
      </c>
      <c r="E80" s="19">
        <v>0</v>
      </c>
      <c r="F80" s="19">
        <v>0</v>
      </c>
      <c r="G80" s="19">
        <v>0</v>
      </c>
      <c r="H80" s="19">
        <v>1</v>
      </c>
      <c r="I80" s="17">
        <v>0.431</v>
      </c>
      <c r="J80" s="17">
        <v>1.115</v>
      </c>
      <c r="K80" s="20">
        <v>4</v>
      </c>
      <c r="L80" s="20">
        <v>0</v>
      </c>
      <c r="M80" s="20">
        <v>-1</v>
      </c>
      <c r="N80" s="20">
        <v>1</v>
      </c>
      <c r="O80" s="20">
        <v>0</v>
      </c>
      <c r="P80" s="20">
        <v>8.573</v>
      </c>
      <c r="Q80" s="20">
        <v>0</v>
      </c>
      <c r="R80" s="20">
        <v>0</v>
      </c>
      <c r="S80" s="21"/>
      <c r="T80" s="21"/>
      <c r="U80" s="21"/>
      <c r="V80" s="21"/>
    </row>
    <row r="81" ht="16.5" spans="1:22">
      <c r="A81" s="19">
        <v>925</v>
      </c>
      <c r="B81" s="19" t="s">
        <v>216</v>
      </c>
      <c r="C81" s="19">
        <v>4088.416</v>
      </c>
      <c r="D81" s="19">
        <v>4590.471</v>
      </c>
      <c r="E81" s="19">
        <v>0</v>
      </c>
      <c r="F81" s="19">
        <v>0</v>
      </c>
      <c r="G81" s="19">
        <v>0</v>
      </c>
      <c r="H81" s="19">
        <v>1</v>
      </c>
      <c r="I81" s="17">
        <v>1.037</v>
      </c>
      <c r="J81" s="17">
        <v>11.861</v>
      </c>
      <c r="K81" s="20">
        <v>4</v>
      </c>
      <c r="L81" s="20">
        <v>0</v>
      </c>
      <c r="M81" s="20">
        <v>0</v>
      </c>
      <c r="N81" s="20">
        <v>1</v>
      </c>
      <c r="O81" s="20">
        <v>0</v>
      </c>
      <c r="P81" s="20">
        <v>4.293</v>
      </c>
      <c r="Q81" s="20">
        <v>0</v>
      </c>
      <c r="R81" s="20">
        <v>0</v>
      </c>
      <c r="S81" s="21"/>
      <c r="T81" s="21"/>
      <c r="U81" s="21"/>
      <c r="V81" s="21"/>
    </row>
    <row r="82" ht="16.5" spans="1:22">
      <c r="A82" s="19">
        <v>926</v>
      </c>
      <c r="B82" s="19" t="s">
        <v>217</v>
      </c>
      <c r="C82" s="19">
        <v>1935.972</v>
      </c>
      <c r="D82" s="19">
        <v>2164.464</v>
      </c>
      <c r="E82" s="19">
        <v>0</v>
      </c>
      <c r="F82" s="19">
        <v>0</v>
      </c>
      <c r="G82" s="19">
        <v>0</v>
      </c>
      <c r="H82" s="19">
        <v>1</v>
      </c>
      <c r="I82" s="17">
        <v>0.981</v>
      </c>
      <c r="J82" s="17">
        <v>11.434</v>
      </c>
      <c r="K82" s="20">
        <v>4</v>
      </c>
      <c r="L82" s="20">
        <v>0</v>
      </c>
      <c r="M82" s="20">
        <v>0</v>
      </c>
      <c r="N82" s="20">
        <v>1</v>
      </c>
      <c r="O82" s="20">
        <v>0</v>
      </c>
      <c r="P82" s="20">
        <v>2.997</v>
      </c>
      <c r="Q82" s="20">
        <v>0</v>
      </c>
      <c r="R82" s="20">
        <v>0</v>
      </c>
      <c r="S82" s="21"/>
      <c r="T82" s="21"/>
      <c r="U82" s="21"/>
      <c r="V82" s="21"/>
    </row>
    <row r="83" ht="16.5" spans="1:22">
      <c r="A83" s="19">
        <v>927</v>
      </c>
      <c r="B83" s="19" t="s">
        <v>218</v>
      </c>
      <c r="C83" s="19">
        <v>1731.748</v>
      </c>
      <c r="D83" s="19">
        <v>1918.66</v>
      </c>
      <c r="E83" s="19">
        <v>0</v>
      </c>
      <c r="F83" s="19">
        <v>0</v>
      </c>
      <c r="G83" s="19">
        <v>0</v>
      </c>
      <c r="H83" s="19">
        <v>1</v>
      </c>
      <c r="I83" s="17">
        <v>0.913</v>
      </c>
      <c r="J83" s="17">
        <v>10.566</v>
      </c>
      <c r="K83" s="20">
        <v>4</v>
      </c>
      <c r="L83" s="20">
        <v>0</v>
      </c>
      <c r="M83" s="20">
        <v>-1</v>
      </c>
      <c r="N83" s="20">
        <v>1</v>
      </c>
      <c r="O83" s="20">
        <v>0</v>
      </c>
      <c r="P83" s="20">
        <v>3.903</v>
      </c>
      <c r="Q83" s="20">
        <v>0</v>
      </c>
      <c r="R83" s="20">
        <v>0</v>
      </c>
      <c r="S83" s="21"/>
      <c r="T83" s="21"/>
      <c r="U83" s="21"/>
      <c r="V83" s="21"/>
    </row>
    <row r="84" ht="16.5" spans="1:22">
      <c r="A84" s="19">
        <v>934</v>
      </c>
      <c r="B84" s="19" t="s">
        <v>219</v>
      </c>
      <c r="C84" s="19">
        <v>5261.95</v>
      </c>
      <c r="D84" s="19">
        <v>6018.354</v>
      </c>
      <c r="E84" s="19">
        <v>0</v>
      </c>
      <c r="F84" s="19">
        <v>0</v>
      </c>
      <c r="G84" s="19">
        <v>0</v>
      </c>
      <c r="H84" s="19">
        <v>1</v>
      </c>
      <c r="I84" s="17">
        <v>3.105</v>
      </c>
      <c r="J84" s="17">
        <v>15.283</v>
      </c>
      <c r="K84" s="20">
        <v>4</v>
      </c>
      <c r="L84" s="20">
        <v>1</v>
      </c>
      <c r="M84" s="20">
        <v>-1</v>
      </c>
      <c r="N84" s="20">
        <v>1</v>
      </c>
      <c r="O84" s="20">
        <v>0</v>
      </c>
      <c r="P84" s="20">
        <v>-0.279</v>
      </c>
      <c r="Q84" s="20">
        <v>0</v>
      </c>
      <c r="R84" s="20">
        <v>0</v>
      </c>
      <c r="S84" s="21"/>
      <c r="T84" s="21"/>
      <c r="U84" s="21"/>
      <c r="V84" s="21"/>
    </row>
    <row r="85" ht="16.5" spans="1:22">
      <c r="A85" s="19">
        <v>959</v>
      </c>
      <c r="B85" s="19" t="s">
        <v>220</v>
      </c>
      <c r="C85" s="19">
        <v>6429.271</v>
      </c>
      <c r="D85" s="19">
        <v>7252.216</v>
      </c>
      <c r="E85" s="19">
        <v>0</v>
      </c>
      <c r="F85" s="19">
        <v>0</v>
      </c>
      <c r="G85" s="19">
        <v>0</v>
      </c>
      <c r="H85" s="19">
        <v>1</v>
      </c>
      <c r="I85" s="17">
        <v>2.053</v>
      </c>
      <c r="J85" s="17">
        <v>13.168</v>
      </c>
      <c r="K85" s="20">
        <v>4</v>
      </c>
      <c r="L85" s="20">
        <v>1</v>
      </c>
      <c r="M85" s="20">
        <v>0</v>
      </c>
      <c r="N85" s="20">
        <v>1</v>
      </c>
      <c r="O85" s="20">
        <v>0</v>
      </c>
      <c r="P85" s="20">
        <v>2.254</v>
      </c>
      <c r="Q85" s="20">
        <v>0</v>
      </c>
      <c r="R85" s="20">
        <v>0</v>
      </c>
      <c r="S85" s="21"/>
      <c r="T85" s="21"/>
      <c r="U85" s="21"/>
      <c r="V85" s="21"/>
    </row>
    <row r="86" ht="16.5" spans="1:22">
      <c r="A86" s="19">
        <v>974</v>
      </c>
      <c r="B86" s="19" t="s">
        <v>221</v>
      </c>
      <c r="C86" s="19">
        <v>5876.179</v>
      </c>
      <c r="D86" s="19">
        <v>6736.183</v>
      </c>
      <c r="E86" s="19">
        <v>0</v>
      </c>
      <c r="F86" s="19">
        <v>0</v>
      </c>
      <c r="G86" s="19">
        <v>0</v>
      </c>
      <c r="H86" s="19">
        <v>1</v>
      </c>
      <c r="I86" s="17">
        <v>3.431</v>
      </c>
      <c r="J86" s="17">
        <v>15.76</v>
      </c>
      <c r="K86" s="20">
        <v>4</v>
      </c>
      <c r="L86" s="20">
        <v>2</v>
      </c>
      <c r="M86" s="20">
        <v>-1</v>
      </c>
      <c r="N86" s="20">
        <v>1</v>
      </c>
      <c r="O86" s="20">
        <v>0</v>
      </c>
      <c r="P86" s="20">
        <v>-1.016</v>
      </c>
      <c r="Q86" s="20">
        <v>0</v>
      </c>
      <c r="R86" s="20">
        <v>0</v>
      </c>
      <c r="S86" s="21"/>
      <c r="T86" s="21"/>
      <c r="U86" s="21"/>
      <c r="V86" s="21"/>
    </row>
    <row r="87" ht="16.5" spans="1:22">
      <c r="A87" s="19">
        <v>992</v>
      </c>
      <c r="B87" s="19" t="s">
        <v>222</v>
      </c>
      <c r="C87" s="19">
        <v>5019.118</v>
      </c>
      <c r="D87" s="19">
        <v>5739.439</v>
      </c>
      <c r="E87" s="19">
        <v>0</v>
      </c>
      <c r="F87" s="19">
        <v>0</v>
      </c>
      <c r="G87" s="19">
        <v>0</v>
      </c>
      <c r="H87" s="19">
        <v>1</v>
      </c>
      <c r="I87" s="17">
        <v>3.209</v>
      </c>
      <c r="J87" s="17">
        <v>15.357</v>
      </c>
      <c r="K87" s="20">
        <v>4</v>
      </c>
      <c r="L87" s="20">
        <v>0</v>
      </c>
      <c r="M87" s="20">
        <v>0</v>
      </c>
      <c r="N87" s="20">
        <v>0</v>
      </c>
      <c r="O87" s="20">
        <v>0</v>
      </c>
      <c r="P87" s="20">
        <v>-1.489</v>
      </c>
      <c r="Q87" s="20">
        <v>0</v>
      </c>
      <c r="R87" s="20">
        <v>0</v>
      </c>
      <c r="S87" s="21"/>
      <c r="T87" s="21"/>
      <c r="U87" s="21"/>
      <c r="V87" s="21"/>
    </row>
    <row r="88" ht="16.5" spans="1:22">
      <c r="A88" s="19">
        <v>399232</v>
      </c>
      <c r="B88" s="19" t="s">
        <v>223</v>
      </c>
      <c r="C88" s="19">
        <v>2292.489</v>
      </c>
      <c r="D88" s="19">
        <v>2788.762</v>
      </c>
      <c r="E88" s="19">
        <v>0</v>
      </c>
      <c r="F88" s="19">
        <v>0</v>
      </c>
      <c r="G88" s="19">
        <v>0</v>
      </c>
      <c r="H88" s="19">
        <v>1</v>
      </c>
      <c r="I88" s="17">
        <v>1.137</v>
      </c>
      <c r="J88" s="17">
        <v>18.73</v>
      </c>
      <c r="K88" s="20">
        <v>4</v>
      </c>
      <c r="L88" s="20">
        <v>1</v>
      </c>
      <c r="M88" s="20">
        <v>-1</v>
      </c>
      <c r="N88" s="20">
        <v>1</v>
      </c>
      <c r="O88" s="20">
        <v>0</v>
      </c>
      <c r="P88" s="20">
        <v>3.354</v>
      </c>
      <c r="Q88" s="20">
        <v>0</v>
      </c>
      <c r="R88" s="20">
        <v>0</v>
      </c>
      <c r="S88" s="21"/>
      <c r="T88" s="21"/>
      <c r="U88" s="21"/>
      <c r="V88" s="21"/>
    </row>
    <row r="89" ht="16.5" spans="1:22">
      <c r="A89" s="19">
        <v>399237</v>
      </c>
      <c r="B89" s="19" t="s">
        <v>224</v>
      </c>
      <c r="C89" s="19">
        <v>1022.524</v>
      </c>
      <c r="D89" s="19">
        <v>1162.327</v>
      </c>
      <c r="E89" s="19">
        <v>0</v>
      </c>
      <c r="F89" s="19">
        <v>0</v>
      </c>
      <c r="G89" s="19">
        <v>0</v>
      </c>
      <c r="H89" s="19">
        <v>1</v>
      </c>
      <c r="I89" s="17">
        <v>1.561</v>
      </c>
      <c r="J89" s="17">
        <v>13.401</v>
      </c>
      <c r="K89" s="20">
        <v>4</v>
      </c>
      <c r="L89" s="20">
        <v>0</v>
      </c>
      <c r="M89" s="20">
        <v>0</v>
      </c>
      <c r="N89" s="20">
        <v>0</v>
      </c>
      <c r="O89" s="20">
        <v>0</v>
      </c>
      <c r="P89" s="20">
        <v>-1.022</v>
      </c>
      <c r="Q89" s="20">
        <v>0</v>
      </c>
      <c r="R89" s="20">
        <v>0</v>
      </c>
      <c r="S89" s="21"/>
      <c r="T89" s="21"/>
      <c r="U89" s="21"/>
      <c r="V89" s="21"/>
    </row>
    <row r="90" ht="16.5" spans="1:22">
      <c r="A90" s="19">
        <v>399269</v>
      </c>
      <c r="B90" s="19" t="s">
        <v>225</v>
      </c>
      <c r="C90" s="19">
        <v>3512.182</v>
      </c>
      <c r="D90" s="19">
        <v>4598.466</v>
      </c>
      <c r="E90" s="19">
        <v>0</v>
      </c>
      <c r="F90" s="19">
        <v>0</v>
      </c>
      <c r="G90" s="19">
        <v>0</v>
      </c>
      <c r="H90" s="19">
        <v>1</v>
      </c>
      <c r="I90" s="17">
        <v>0.702</v>
      </c>
      <c r="J90" s="17">
        <v>24.159</v>
      </c>
      <c r="K90" s="20">
        <v>4</v>
      </c>
      <c r="L90" s="20">
        <v>0</v>
      </c>
      <c r="M90" s="20">
        <v>-1</v>
      </c>
      <c r="N90" s="20">
        <v>1</v>
      </c>
      <c r="O90" s="20">
        <v>0</v>
      </c>
      <c r="P90" s="20">
        <v>-0.002</v>
      </c>
      <c r="Q90" s="20">
        <v>0</v>
      </c>
      <c r="R90" s="20">
        <v>0</v>
      </c>
      <c r="S90" s="21"/>
      <c r="T90" s="21"/>
      <c r="U90" s="21"/>
      <c r="V90" s="21"/>
    </row>
    <row r="91" ht="16.5" spans="1:22">
      <c r="A91" s="19">
        <v>399289</v>
      </c>
      <c r="B91" s="19" t="s">
        <v>226</v>
      </c>
      <c r="C91" s="19">
        <v>117.924</v>
      </c>
      <c r="D91" s="19">
        <v>119.06</v>
      </c>
      <c r="E91" s="19">
        <v>0</v>
      </c>
      <c r="F91" s="19">
        <v>0</v>
      </c>
      <c r="G91" s="19">
        <v>0</v>
      </c>
      <c r="H91" s="19">
        <v>1</v>
      </c>
      <c r="I91" s="17">
        <v>0.458</v>
      </c>
      <c r="J91" s="17">
        <v>1.408</v>
      </c>
      <c r="K91" s="20">
        <v>4</v>
      </c>
      <c r="L91" s="20">
        <v>2</v>
      </c>
      <c r="M91" s="20">
        <v>-1</v>
      </c>
      <c r="N91" s="20">
        <v>1</v>
      </c>
      <c r="O91" s="20">
        <v>0</v>
      </c>
      <c r="P91" s="20">
        <v>3.602</v>
      </c>
      <c r="Q91" s="20">
        <v>0</v>
      </c>
      <c r="R91" s="20">
        <v>0</v>
      </c>
      <c r="S91" s="21"/>
      <c r="T91" s="21"/>
      <c r="U91" s="21"/>
      <c r="V91" s="21"/>
    </row>
    <row r="92" ht="16.5" spans="1:22">
      <c r="A92" s="19">
        <v>399298</v>
      </c>
      <c r="B92" s="19" t="s">
        <v>227</v>
      </c>
      <c r="C92" s="19">
        <v>209.139</v>
      </c>
      <c r="D92" s="19">
        <v>210.852</v>
      </c>
      <c r="E92" s="19">
        <v>0</v>
      </c>
      <c r="F92" s="19">
        <v>0</v>
      </c>
      <c r="G92" s="19">
        <v>0</v>
      </c>
      <c r="H92" s="19">
        <v>1</v>
      </c>
      <c r="I92" s="17">
        <v>0.441</v>
      </c>
      <c r="J92" s="17">
        <v>1.25</v>
      </c>
      <c r="K92" s="20">
        <v>4</v>
      </c>
      <c r="L92" s="20">
        <v>2</v>
      </c>
      <c r="M92" s="20">
        <v>0</v>
      </c>
      <c r="N92" s="20">
        <v>1</v>
      </c>
      <c r="O92" s="20">
        <v>0</v>
      </c>
      <c r="P92" s="20">
        <v>13.885</v>
      </c>
      <c r="Q92" s="20">
        <v>0</v>
      </c>
      <c r="R92" s="20">
        <v>0</v>
      </c>
      <c r="S92" s="21"/>
      <c r="T92" s="21"/>
      <c r="U92" s="21"/>
      <c r="V92" s="21"/>
    </row>
    <row r="93" ht="16.5" spans="1:22">
      <c r="A93" s="19">
        <v>399299</v>
      </c>
      <c r="B93" s="19" t="s">
        <v>228</v>
      </c>
      <c r="C93" s="19">
        <v>240.468</v>
      </c>
      <c r="D93" s="19">
        <v>242.467</v>
      </c>
      <c r="E93" s="19">
        <v>0</v>
      </c>
      <c r="F93" s="19">
        <v>0</v>
      </c>
      <c r="G93" s="19">
        <v>0</v>
      </c>
      <c r="H93" s="19">
        <v>1</v>
      </c>
      <c r="I93" s="17">
        <v>0.487</v>
      </c>
      <c r="J93" s="17">
        <v>1.307</v>
      </c>
      <c r="K93" s="20">
        <v>3</v>
      </c>
      <c r="L93" s="20">
        <v>0</v>
      </c>
      <c r="M93" s="20">
        <v>0</v>
      </c>
      <c r="N93" s="20">
        <v>1</v>
      </c>
      <c r="O93" s="20">
        <v>0</v>
      </c>
      <c r="P93" s="20">
        <v>0.986</v>
      </c>
      <c r="Q93" s="20">
        <v>1</v>
      </c>
      <c r="R93" s="20">
        <v>0</v>
      </c>
      <c r="S93" s="21"/>
      <c r="T93" s="21"/>
      <c r="U93" s="21"/>
      <c r="V93" s="21"/>
    </row>
    <row r="94" ht="16.5" spans="1:22">
      <c r="A94" s="19">
        <v>399301</v>
      </c>
      <c r="B94" s="19" t="s">
        <v>229</v>
      </c>
      <c r="C94" s="19">
        <v>212.912</v>
      </c>
      <c r="D94" s="19">
        <v>214.656</v>
      </c>
      <c r="E94" s="19">
        <v>0</v>
      </c>
      <c r="F94" s="19">
        <v>0</v>
      </c>
      <c r="G94" s="19">
        <v>0</v>
      </c>
      <c r="H94" s="19">
        <v>1</v>
      </c>
      <c r="I94" s="17">
        <v>0.442</v>
      </c>
      <c r="J94" s="17">
        <v>1.25</v>
      </c>
      <c r="K94" s="20">
        <v>4</v>
      </c>
      <c r="L94" s="20">
        <v>2</v>
      </c>
      <c r="M94" s="20">
        <v>0</v>
      </c>
      <c r="N94" s="20">
        <v>0</v>
      </c>
      <c r="O94" s="20">
        <v>0</v>
      </c>
      <c r="P94" s="20">
        <v>5.826</v>
      </c>
      <c r="Q94" s="20">
        <v>0</v>
      </c>
      <c r="R94" s="20">
        <v>0</v>
      </c>
      <c r="S94" s="21"/>
      <c r="T94" s="21"/>
      <c r="U94" s="21"/>
      <c r="V94" s="21"/>
    </row>
    <row r="95" ht="16.5" spans="1:22">
      <c r="A95" s="19">
        <v>399302</v>
      </c>
      <c r="B95" s="19" t="s">
        <v>230</v>
      </c>
      <c r="C95" s="19">
        <v>216.772</v>
      </c>
      <c r="D95" s="19">
        <v>218.635</v>
      </c>
      <c r="E95" s="19">
        <v>0</v>
      </c>
      <c r="F95" s="19">
        <v>0</v>
      </c>
      <c r="G95" s="19">
        <v>0</v>
      </c>
      <c r="H95" s="19">
        <v>1</v>
      </c>
      <c r="I95" s="17">
        <v>0.495</v>
      </c>
      <c r="J95" s="17">
        <v>1.343</v>
      </c>
      <c r="K95" s="20">
        <v>4</v>
      </c>
      <c r="L95" s="20">
        <v>2</v>
      </c>
      <c r="M95" s="20">
        <v>-1</v>
      </c>
      <c r="N95" s="20">
        <v>1</v>
      </c>
      <c r="O95" s="20">
        <v>0</v>
      </c>
      <c r="P95" s="20">
        <v>0.072</v>
      </c>
      <c r="Q95" s="20">
        <v>0</v>
      </c>
      <c r="R95" s="20">
        <v>0</v>
      </c>
      <c r="S95" s="21"/>
      <c r="T95" s="21"/>
      <c r="U95" s="21"/>
      <c r="V95" s="21"/>
    </row>
    <row r="96" ht="16.5" spans="1:22">
      <c r="A96" s="19">
        <v>399307</v>
      </c>
      <c r="B96" s="19" t="s">
        <v>231</v>
      </c>
      <c r="C96" s="19">
        <v>292.832</v>
      </c>
      <c r="D96" s="19">
        <v>316.485</v>
      </c>
      <c r="E96" s="19">
        <v>0</v>
      </c>
      <c r="F96" s="19">
        <v>0</v>
      </c>
      <c r="G96" s="19">
        <v>0</v>
      </c>
      <c r="H96" s="19">
        <v>1</v>
      </c>
      <c r="I96" s="17">
        <v>0.833</v>
      </c>
      <c r="J96" s="17">
        <v>8.244</v>
      </c>
      <c r="K96" s="20">
        <v>3</v>
      </c>
      <c r="L96" s="20">
        <v>0</v>
      </c>
      <c r="M96" s="20">
        <v>0</v>
      </c>
      <c r="N96" s="20">
        <v>1</v>
      </c>
      <c r="O96" s="20">
        <v>0</v>
      </c>
      <c r="P96" s="20">
        <v>5.258</v>
      </c>
      <c r="Q96" s="20">
        <v>0</v>
      </c>
      <c r="R96" s="20">
        <v>0</v>
      </c>
      <c r="S96" s="21"/>
      <c r="T96" s="21"/>
      <c r="U96" s="21"/>
      <c r="V96" s="21"/>
    </row>
    <row r="97" ht="16.5" spans="1:22">
      <c r="A97" s="19">
        <v>399355</v>
      </c>
      <c r="B97" s="19" t="s">
        <v>232</v>
      </c>
      <c r="C97" s="19">
        <v>2866.362</v>
      </c>
      <c r="D97" s="19">
        <v>3319.494</v>
      </c>
      <c r="E97" s="19">
        <v>0</v>
      </c>
      <c r="F97" s="19">
        <v>0</v>
      </c>
      <c r="G97" s="19">
        <v>0</v>
      </c>
      <c r="H97" s="19">
        <v>1</v>
      </c>
      <c r="I97" s="17">
        <v>1.586</v>
      </c>
      <c r="J97" s="17">
        <v>15.02</v>
      </c>
      <c r="K97" s="20">
        <v>4</v>
      </c>
      <c r="L97" s="20">
        <v>2</v>
      </c>
      <c r="M97" s="20">
        <v>-1</v>
      </c>
      <c r="N97" s="20">
        <v>1</v>
      </c>
      <c r="O97" s="20">
        <v>0</v>
      </c>
      <c r="P97" s="20">
        <v>12.294</v>
      </c>
      <c r="Q97" s="20">
        <v>0</v>
      </c>
      <c r="R97" s="20">
        <v>0</v>
      </c>
      <c r="S97" s="21"/>
      <c r="T97" s="21"/>
      <c r="U97" s="21"/>
      <c r="V97" s="21"/>
    </row>
    <row r="98" ht="16.5" spans="1:22">
      <c r="A98" s="19">
        <v>399357</v>
      </c>
      <c r="B98" s="19" t="s">
        <v>97</v>
      </c>
      <c r="C98" s="19">
        <v>2694.022</v>
      </c>
      <c r="D98" s="19">
        <v>2991.678</v>
      </c>
      <c r="E98" s="19">
        <v>0</v>
      </c>
      <c r="F98" s="19">
        <v>0</v>
      </c>
      <c r="G98" s="19">
        <v>0</v>
      </c>
      <c r="H98" s="19">
        <v>1</v>
      </c>
      <c r="I98" s="17">
        <v>0.778</v>
      </c>
      <c r="J98" s="17">
        <v>10.65</v>
      </c>
      <c r="K98" s="20">
        <v>4</v>
      </c>
      <c r="L98" s="20">
        <v>2</v>
      </c>
      <c r="M98" s="20">
        <v>0</v>
      </c>
      <c r="N98" s="20">
        <v>1</v>
      </c>
      <c r="O98" s="20">
        <v>0</v>
      </c>
      <c r="P98" s="20">
        <v>29.618</v>
      </c>
      <c r="Q98" s="20">
        <v>0</v>
      </c>
      <c r="R98" s="20">
        <v>0</v>
      </c>
      <c r="S98" s="21"/>
      <c r="T98" s="21"/>
      <c r="U98" s="21"/>
      <c r="V98" s="21"/>
    </row>
    <row r="99" ht="16.5" spans="1:22">
      <c r="A99" s="19">
        <v>399368</v>
      </c>
      <c r="B99" s="19" t="s">
        <v>233</v>
      </c>
      <c r="C99" s="19">
        <v>6142.093</v>
      </c>
      <c r="D99" s="19">
        <v>7431.789</v>
      </c>
      <c r="E99" s="19">
        <v>0</v>
      </c>
      <c r="F99" s="19">
        <v>0</v>
      </c>
      <c r="G99" s="19">
        <v>0</v>
      </c>
      <c r="H99" s="19">
        <v>1</v>
      </c>
      <c r="I99" s="17">
        <v>1.77</v>
      </c>
      <c r="J99" s="17">
        <v>18.817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-4.32</v>
      </c>
      <c r="Q99" s="20">
        <v>0</v>
      </c>
      <c r="R99" s="20">
        <v>0</v>
      </c>
      <c r="S99" s="21"/>
      <c r="T99" s="21"/>
      <c r="U99" s="21"/>
      <c r="V99" s="21"/>
    </row>
    <row r="100" ht="16.5" spans="1:22">
      <c r="A100" s="19">
        <v>399371</v>
      </c>
      <c r="B100" s="19" t="s">
        <v>234</v>
      </c>
      <c r="C100" s="19">
        <v>5928.586</v>
      </c>
      <c r="D100" s="19">
        <v>6618.388</v>
      </c>
      <c r="E100" s="19">
        <v>0</v>
      </c>
      <c r="F100" s="19">
        <v>0</v>
      </c>
      <c r="G100" s="19">
        <v>0</v>
      </c>
      <c r="H100" s="19">
        <v>1</v>
      </c>
      <c r="I100" s="17">
        <v>1.038</v>
      </c>
      <c r="J100" s="17">
        <v>11.353</v>
      </c>
      <c r="K100" s="20">
        <v>4</v>
      </c>
      <c r="L100" s="20">
        <v>2</v>
      </c>
      <c r="M100" s="20">
        <v>-1</v>
      </c>
      <c r="N100" s="20">
        <v>1</v>
      </c>
      <c r="O100" s="20">
        <v>0</v>
      </c>
      <c r="P100" s="20">
        <v>-1.072</v>
      </c>
      <c r="Q100" s="20">
        <v>0</v>
      </c>
      <c r="R100" s="20">
        <v>0</v>
      </c>
      <c r="S100" s="21"/>
      <c r="T100" s="21"/>
      <c r="U100" s="21"/>
      <c r="V100" s="21"/>
    </row>
    <row r="101" ht="16.5" spans="1:22">
      <c r="A101" s="19">
        <v>399373</v>
      </c>
      <c r="B101" s="19" t="s">
        <v>235</v>
      </c>
      <c r="C101" s="19">
        <v>7338.605</v>
      </c>
      <c r="D101" s="19">
        <v>8243.784</v>
      </c>
      <c r="E101" s="19">
        <v>0</v>
      </c>
      <c r="F101" s="19">
        <v>0</v>
      </c>
      <c r="G101" s="19">
        <v>0</v>
      </c>
      <c r="H101" s="19">
        <v>1</v>
      </c>
      <c r="I101" s="17">
        <v>1.867</v>
      </c>
      <c r="J101" s="17">
        <v>12.642</v>
      </c>
      <c r="K101" s="20">
        <v>4</v>
      </c>
      <c r="L101" s="20">
        <v>2</v>
      </c>
      <c r="M101" s="20">
        <v>-1</v>
      </c>
      <c r="N101" s="20">
        <v>1</v>
      </c>
      <c r="O101" s="20">
        <v>0</v>
      </c>
      <c r="P101" s="20">
        <v>5.942</v>
      </c>
      <c r="Q101" s="20">
        <v>0</v>
      </c>
      <c r="R101" s="20">
        <v>0</v>
      </c>
      <c r="S101" s="21"/>
      <c r="T101" s="21"/>
      <c r="U101" s="21"/>
      <c r="V101" s="21"/>
    </row>
    <row r="102" ht="16.5" spans="1:22">
      <c r="A102" s="19">
        <v>399387</v>
      </c>
      <c r="B102" s="19" t="s">
        <v>236</v>
      </c>
      <c r="C102" s="19">
        <v>4705.433</v>
      </c>
      <c r="D102" s="19">
        <v>5392.982</v>
      </c>
      <c r="E102" s="19">
        <v>0</v>
      </c>
      <c r="F102" s="19">
        <v>0</v>
      </c>
      <c r="G102" s="19">
        <v>0</v>
      </c>
      <c r="H102" s="19">
        <v>1</v>
      </c>
      <c r="I102" s="17">
        <v>3.649</v>
      </c>
      <c r="J102" s="17">
        <v>15.932</v>
      </c>
      <c r="K102" s="20">
        <v>1</v>
      </c>
      <c r="L102" s="20">
        <v>0</v>
      </c>
      <c r="M102" s="20">
        <v>0</v>
      </c>
      <c r="N102" s="20">
        <v>-1</v>
      </c>
      <c r="O102" s="20">
        <v>0</v>
      </c>
      <c r="P102" s="20">
        <v>2.43</v>
      </c>
      <c r="Q102" s="20">
        <v>0</v>
      </c>
      <c r="R102" s="20">
        <v>0</v>
      </c>
      <c r="S102" s="21"/>
      <c r="T102" s="21"/>
      <c r="U102" s="21"/>
      <c r="V102" s="21"/>
    </row>
    <row r="103" ht="16.5" spans="1:22">
      <c r="A103" s="19">
        <v>399404</v>
      </c>
      <c r="B103" s="19" t="s">
        <v>237</v>
      </c>
      <c r="C103" s="19">
        <v>6062.59</v>
      </c>
      <c r="D103" s="19">
        <v>6667.417</v>
      </c>
      <c r="E103" s="19">
        <v>0</v>
      </c>
      <c r="F103" s="19">
        <v>0</v>
      </c>
      <c r="G103" s="19">
        <v>0</v>
      </c>
      <c r="H103" s="19">
        <v>1</v>
      </c>
      <c r="I103" s="17">
        <v>1.773</v>
      </c>
      <c r="J103" s="17">
        <v>10.684</v>
      </c>
      <c r="K103" s="20">
        <v>4</v>
      </c>
      <c r="L103" s="20">
        <v>2</v>
      </c>
      <c r="M103" s="20">
        <v>0</v>
      </c>
      <c r="N103" s="20">
        <v>0</v>
      </c>
      <c r="O103" s="20">
        <v>0</v>
      </c>
      <c r="P103" s="20">
        <v>0.029</v>
      </c>
      <c r="Q103" s="20">
        <v>0</v>
      </c>
      <c r="R103" s="20">
        <v>1</v>
      </c>
      <c r="S103" s="21"/>
      <c r="T103" s="21"/>
      <c r="U103" s="21"/>
      <c r="V103" s="21"/>
    </row>
    <row r="104" ht="16.5" spans="1:22">
      <c r="A104" s="19">
        <v>399413</v>
      </c>
      <c r="B104" s="19" t="s">
        <v>238</v>
      </c>
      <c r="C104" s="19">
        <v>152.384</v>
      </c>
      <c r="D104" s="19">
        <v>163.033</v>
      </c>
      <c r="E104" s="19">
        <v>0</v>
      </c>
      <c r="F104" s="19">
        <v>0</v>
      </c>
      <c r="G104" s="19">
        <v>0</v>
      </c>
      <c r="H104" s="19">
        <v>1</v>
      </c>
      <c r="I104" s="17">
        <v>1.427</v>
      </c>
      <c r="J104" s="17">
        <v>7.866</v>
      </c>
      <c r="K104" s="20">
        <v>4</v>
      </c>
      <c r="L104" s="20">
        <v>1</v>
      </c>
      <c r="M104" s="20">
        <v>-1</v>
      </c>
      <c r="N104" s="20">
        <v>1</v>
      </c>
      <c r="O104" s="20">
        <v>0</v>
      </c>
      <c r="P104" s="20">
        <v>4.388</v>
      </c>
      <c r="Q104" s="20">
        <v>0</v>
      </c>
      <c r="R104" s="20">
        <v>0</v>
      </c>
      <c r="S104" s="21"/>
      <c r="T104" s="21"/>
      <c r="U104" s="21"/>
      <c r="V104" s="21"/>
    </row>
    <row r="105" ht="16.5" spans="1:22">
      <c r="A105" s="19">
        <v>399415</v>
      </c>
      <c r="B105" s="19" t="s">
        <v>239</v>
      </c>
      <c r="C105" s="19">
        <v>5006.793</v>
      </c>
      <c r="D105" s="19">
        <v>6089.252</v>
      </c>
      <c r="E105" s="19">
        <v>0</v>
      </c>
      <c r="F105" s="19">
        <v>0</v>
      </c>
      <c r="G105" s="19">
        <v>0</v>
      </c>
      <c r="H105" s="19">
        <v>1</v>
      </c>
      <c r="I105" s="17">
        <v>1.186</v>
      </c>
      <c r="J105" s="17">
        <v>18.752</v>
      </c>
      <c r="K105" s="20">
        <v>4</v>
      </c>
      <c r="L105" s="20">
        <v>0</v>
      </c>
      <c r="M105" s="20">
        <v>-1</v>
      </c>
      <c r="N105" s="20">
        <v>1</v>
      </c>
      <c r="O105" s="20">
        <v>0</v>
      </c>
      <c r="P105" s="20">
        <v>-0.006</v>
      </c>
      <c r="Q105" s="20">
        <v>0</v>
      </c>
      <c r="R105" s="20">
        <v>0</v>
      </c>
      <c r="S105" s="21"/>
      <c r="T105" s="21"/>
      <c r="U105" s="21"/>
      <c r="V105" s="21"/>
    </row>
    <row r="106" ht="16.5" spans="1:22">
      <c r="A106" s="19">
        <v>399416</v>
      </c>
      <c r="B106" s="19" t="s">
        <v>240</v>
      </c>
      <c r="C106" s="19">
        <v>3068.945</v>
      </c>
      <c r="D106" s="19">
        <v>3846.505</v>
      </c>
      <c r="E106" s="19">
        <v>0</v>
      </c>
      <c r="F106" s="19">
        <v>0</v>
      </c>
      <c r="G106" s="19">
        <v>0</v>
      </c>
      <c r="H106" s="19">
        <v>1</v>
      </c>
      <c r="I106" s="17">
        <v>3.179</v>
      </c>
      <c r="J106" s="17">
        <v>22.751</v>
      </c>
      <c r="K106" s="20">
        <v>4</v>
      </c>
      <c r="L106" s="20">
        <v>1</v>
      </c>
      <c r="M106" s="20">
        <v>-1</v>
      </c>
      <c r="N106" s="20">
        <v>1</v>
      </c>
      <c r="O106" s="20">
        <v>0</v>
      </c>
      <c r="P106" s="20">
        <v>3.202</v>
      </c>
      <c r="Q106" s="20">
        <v>0</v>
      </c>
      <c r="R106" s="20">
        <v>0</v>
      </c>
      <c r="S106" s="21"/>
      <c r="T106" s="21"/>
      <c r="U106" s="21"/>
      <c r="V106" s="21"/>
    </row>
    <row r="107" ht="16.5" spans="1:22">
      <c r="A107" s="19">
        <v>399427</v>
      </c>
      <c r="B107" s="19" t="s">
        <v>241</v>
      </c>
      <c r="C107" s="19">
        <v>2139.628</v>
      </c>
      <c r="D107" s="19">
        <v>2475.492</v>
      </c>
      <c r="E107" s="19">
        <v>0</v>
      </c>
      <c r="F107" s="19">
        <v>0</v>
      </c>
      <c r="G107" s="19">
        <v>0</v>
      </c>
      <c r="H107" s="19">
        <v>1</v>
      </c>
      <c r="I107" s="17">
        <v>1.685</v>
      </c>
      <c r="J107" s="17">
        <v>15.024</v>
      </c>
      <c r="K107" s="20">
        <v>4</v>
      </c>
      <c r="L107" s="20">
        <v>0</v>
      </c>
      <c r="M107" s="20">
        <v>0</v>
      </c>
      <c r="N107" s="20">
        <v>0</v>
      </c>
      <c r="O107" s="20">
        <v>0</v>
      </c>
      <c r="P107" s="20">
        <v>4.995</v>
      </c>
      <c r="Q107" s="20">
        <v>0</v>
      </c>
      <c r="R107" s="20">
        <v>0</v>
      </c>
      <c r="S107" s="21"/>
      <c r="T107" s="21"/>
      <c r="U107" s="21"/>
      <c r="V107" s="21"/>
    </row>
    <row r="108" ht="16.5" spans="1:22">
      <c r="A108" s="19">
        <v>399428</v>
      </c>
      <c r="B108" s="19" t="s">
        <v>242</v>
      </c>
      <c r="C108" s="19">
        <v>2627.867</v>
      </c>
      <c r="D108" s="19">
        <v>3368.91</v>
      </c>
      <c r="E108" s="19">
        <v>0</v>
      </c>
      <c r="F108" s="19">
        <v>0</v>
      </c>
      <c r="G108" s="19">
        <v>0</v>
      </c>
      <c r="H108" s="19">
        <v>1</v>
      </c>
      <c r="I108" s="17">
        <v>1.3</v>
      </c>
      <c r="J108" s="17">
        <v>23.011</v>
      </c>
      <c r="K108" s="20">
        <v>4</v>
      </c>
      <c r="L108" s="20">
        <v>1</v>
      </c>
      <c r="M108" s="20">
        <v>-1</v>
      </c>
      <c r="N108" s="20">
        <v>1</v>
      </c>
      <c r="O108" s="20">
        <v>0</v>
      </c>
      <c r="P108" s="20">
        <v>2.863</v>
      </c>
      <c r="Q108" s="20">
        <v>0</v>
      </c>
      <c r="R108" s="20">
        <v>0</v>
      </c>
      <c r="S108" s="21"/>
      <c r="T108" s="21"/>
      <c r="U108" s="21"/>
      <c r="V108" s="21"/>
    </row>
    <row r="109" ht="16.5" spans="1:22">
      <c r="A109" s="19">
        <v>399431</v>
      </c>
      <c r="B109" s="19" t="s">
        <v>243</v>
      </c>
      <c r="C109" s="19">
        <v>7159.011</v>
      </c>
      <c r="D109" s="19">
        <v>8138.662</v>
      </c>
      <c r="E109" s="19">
        <v>0</v>
      </c>
      <c r="F109" s="19">
        <v>0</v>
      </c>
      <c r="G109" s="19">
        <v>0</v>
      </c>
      <c r="H109" s="19">
        <v>1</v>
      </c>
      <c r="I109" s="17">
        <v>5.234</v>
      </c>
      <c r="J109" s="17">
        <v>16.641</v>
      </c>
      <c r="K109" s="20">
        <v>4</v>
      </c>
      <c r="L109" s="20">
        <v>1</v>
      </c>
      <c r="M109" s="20">
        <v>-1</v>
      </c>
      <c r="N109" s="20">
        <v>1</v>
      </c>
      <c r="O109" s="20">
        <v>0</v>
      </c>
      <c r="P109" s="20">
        <v>3.958</v>
      </c>
      <c r="Q109" s="20">
        <v>0</v>
      </c>
      <c r="R109" s="20">
        <v>0</v>
      </c>
      <c r="S109" s="21"/>
      <c r="T109" s="21"/>
      <c r="U109" s="21"/>
      <c r="V109" s="21"/>
    </row>
    <row r="110" ht="16.5" spans="1:22">
      <c r="A110" s="19">
        <v>399481</v>
      </c>
      <c r="B110" s="19" t="s">
        <v>173</v>
      </c>
      <c r="C110" s="19">
        <v>127.809</v>
      </c>
      <c r="D110" s="19">
        <v>127.931</v>
      </c>
      <c r="E110" s="19">
        <v>0</v>
      </c>
      <c r="F110" s="19">
        <v>0</v>
      </c>
      <c r="G110" s="19">
        <v>0</v>
      </c>
      <c r="H110" s="19">
        <v>1</v>
      </c>
      <c r="I110" s="17">
        <v>0.039</v>
      </c>
      <c r="J110" s="17">
        <v>0.134</v>
      </c>
      <c r="K110" s="20">
        <v>3</v>
      </c>
      <c r="L110" s="20">
        <v>2</v>
      </c>
      <c r="M110" s="20">
        <v>0</v>
      </c>
      <c r="N110" s="20">
        <v>0</v>
      </c>
      <c r="O110" s="20">
        <v>0</v>
      </c>
      <c r="P110" s="20">
        <v>23.505</v>
      </c>
      <c r="Q110" s="20">
        <v>0</v>
      </c>
      <c r="R110" s="20">
        <v>1</v>
      </c>
      <c r="S110" s="21"/>
      <c r="T110" s="21"/>
      <c r="U110" s="21"/>
      <c r="V110" s="21"/>
    </row>
    <row r="111" ht="16.5" spans="1:22">
      <c r="A111" s="19">
        <v>399619</v>
      </c>
      <c r="B111" s="19" t="s">
        <v>244</v>
      </c>
      <c r="C111" s="19">
        <v>5837.763</v>
      </c>
      <c r="D111" s="19">
        <v>6778.684</v>
      </c>
      <c r="E111" s="19">
        <v>0</v>
      </c>
      <c r="F111" s="19">
        <v>0</v>
      </c>
      <c r="G111" s="19">
        <v>0</v>
      </c>
      <c r="H111" s="19">
        <v>1</v>
      </c>
      <c r="I111" s="17">
        <v>0.453</v>
      </c>
      <c r="J111" s="17">
        <v>14.271</v>
      </c>
      <c r="K111" s="20">
        <v>4</v>
      </c>
      <c r="L111" s="20">
        <v>0</v>
      </c>
      <c r="M111" s="20">
        <v>0</v>
      </c>
      <c r="N111" s="20">
        <v>0</v>
      </c>
      <c r="O111" s="20">
        <v>0</v>
      </c>
      <c r="P111" s="20">
        <v>1.27</v>
      </c>
      <c r="Q111" s="20">
        <v>0</v>
      </c>
      <c r="R111" s="20">
        <v>0</v>
      </c>
      <c r="S111" s="21"/>
      <c r="T111" s="21"/>
      <c r="U111" s="21"/>
      <c r="V111" s="21"/>
    </row>
    <row r="112" ht="16.5" spans="1:22">
      <c r="A112" s="19">
        <v>399621</v>
      </c>
      <c r="B112" s="19" t="s">
        <v>245</v>
      </c>
      <c r="C112" s="19">
        <v>3552.459</v>
      </c>
      <c r="D112" s="19">
        <v>5319.677</v>
      </c>
      <c r="E112" s="19">
        <v>0</v>
      </c>
      <c r="F112" s="19">
        <v>0</v>
      </c>
      <c r="G112" s="19">
        <v>0</v>
      </c>
      <c r="H112" s="19">
        <v>1</v>
      </c>
      <c r="I112" s="17">
        <v>4.761</v>
      </c>
      <c r="J112" s="17">
        <v>36.4</v>
      </c>
      <c r="K112" s="20">
        <v>4</v>
      </c>
      <c r="L112" s="20">
        <v>0</v>
      </c>
      <c r="M112" s="20">
        <v>0</v>
      </c>
      <c r="N112" s="20">
        <v>1</v>
      </c>
      <c r="O112" s="20">
        <v>0</v>
      </c>
      <c r="P112" s="20">
        <v>-4.605</v>
      </c>
      <c r="Q112" s="20">
        <v>0</v>
      </c>
      <c r="R112" s="20">
        <v>0</v>
      </c>
      <c r="S112" s="21"/>
      <c r="T112" s="21"/>
      <c r="U112" s="21"/>
      <c r="V112" s="21"/>
    </row>
    <row r="113" ht="16.5" spans="1:22">
      <c r="A113" s="19">
        <v>399676</v>
      </c>
      <c r="B113" s="19" t="s">
        <v>246</v>
      </c>
      <c r="C113" s="19">
        <v>2644.874</v>
      </c>
      <c r="D113" s="19">
        <v>3334.672</v>
      </c>
      <c r="E113" s="19">
        <v>0</v>
      </c>
      <c r="F113" s="19">
        <v>0</v>
      </c>
      <c r="G113" s="19">
        <v>0</v>
      </c>
      <c r="H113" s="19">
        <v>1</v>
      </c>
      <c r="I113" s="17">
        <v>4.523</v>
      </c>
      <c r="J113" s="17">
        <v>24.273</v>
      </c>
      <c r="K113" s="20">
        <v>4</v>
      </c>
      <c r="L113" s="20">
        <v>0</v>
      </c>
      <c r="M113" s="20">
        <v>0</v>
      </c>
      <c r="N113" s="20">
        <v>0</v>
      </c>
      <c r="O113" s="20">
        <v>0</v>
      </c>
      <c r="P113" s="20">
        <v>-0.208</v>
      </c>
      <c r="Q113" s="20">
        <v>0</v>
      </c>
      <c r="R113" s="20">
        <v>0</v>
      </c>
      <c r="S113" s="21"/>
      <c r="T113" s="21"/>
      <c r="U113" s="21"/>
      <c r="V113" s="21"/>
    </row>
    <row r="114" ht="16.5" spans="1:22">
      <c r="A114" s="19">
        <v>399688</v>
      </c>
      <c r="B114" s="19" t="s">
        <v>247</v>
      </c>
      <c r="C114" s="19">
        <v>1693.045</v>
      </c>
      <c r="D114" s="19">
        <v>2570.19</v>
      </c>
      <c r="E114" s="19">
        <v>0</v>
      </c>
      <c r="F114" s="19">
        <v>0</v>
      </c>
      <c r="G114" s="19">
        <v>0</v>
      </c>
      <c r="H114" s="19">
        <v>1</v>
      </c>
      <c r="I114" s="17">
        <v>5.59</v>
      </c>
      <c r="J114" s="17">
        <v>37.81</v>
      </c>
      <c r="K114" s="20">
        <v>2</v>
      </c>
      <c r="L114" s="20">
        <v>1</v>
      </c>
      <c r="M114" s="20">
        <v>0</v>
      </c>
      <c r="N114" s="20">
        <v>1</v>
      </c>
      <c r="O114" s="20">
        <v>0</v>
      </c>
      <c r="P114" s="20">
        <v>4.755</v>
      </c>
      <c r="Q114" s="20">
        <v>0</v>
      </c>
      <c r="R114" s="20">
        <v>0</v>
      </c>
      <c r="S114" s="21"/>
      <c r="T114" s="21"/>
      <c r="U114" s="21"/>
      <c r="V114" s="21"/>
    </row>
    <row r="115" ht="16.5" spans="1:22">
      <c r="A115" s="19">
        <v>399698</v>
      </c>
      <c r="B115" s="19" t="s">
        <v>248</v>
      </c>
      <c r="C115" s="19">
        <v>33588.656</v>
      </c>
      <c r="D115" s="19">
        <v>44449.883</v>
      </c>
      <c r="E115" s="19">
        <v>0</v>
      </c>
      <c r="F115" s="19">
        <v>0</v>
      </c>
      <c r="G115" s="19">
        <v>0</v>
      </c>
      <c r="H115" s="19">
        <v>1</v>
      </c>
      <c r="I115" s="17">
        <v>3.217</v>
      </c>
      <c r="J115" s="17">
        <v>26.866</v>
      </c>
      <c r="K115" s="20">
        <v>4</v>
      </c>
      <c r="L115" s="20">
        <v>1</v>
      </c>
      <c r="M115" s="20">
        <v>-1</v>
      </c>
      <c r="N115" s="20">
        <v>1</v>
      </c>
      <c r="O115" s="20">
        <v>0</v>
      </c>
      <c r="P115" s="20">
        <v>4.669</v>
      </c>
      <c r="Q115" s="20">
        <v>0</v>
      </c>
      <c r="R115" s="20">
        <v>0</v>
      </c>
      <c r="S115" s="21"/>
      <c r="T115" s="21"/>
      <c r="U115" s="21"/>
      <c r="V115" s="21"/>
    </row>
    <row r="116" ht="16.5" spans="1:22">
      <c r="A116" s="19">
        <v>399804</v>
      </c>
      <c r="B116" s="19" t="s">
        <v>249</v>
      </c>
      <c r="C116" s="19">
        <v>1304.292</v>
      </c>
      <c r="D116" s="19">
        <v>1729.773</v>
      </c>
      <c r="E116" s="19">
        <v>0</v>
      </c>
      <c r="F116" s="19">
        <v>0</v>
      </c>
      <c r="G116" s="19">
        <v>0</v>
      </c>
      <c r="H116" s="19">
        <v>1</v>
      </c>
      <c r="I116" s="17">
        <v>1.001</v>
      </c>
      <c r="J116" s="17">
        <v>25.352</v>
      </c>
      <c r="K116" s="20">
        <v>4</v>
      </c>
      <c r="L116" s="20">
        <v>0</v>
      </c>
      <c r="M116" s="20">
        <v>0</v>
      </c>
      <c r="N116" s="20">
        <v>0</v>
      </c>
      <c r="O116" s="20">
        <v>0</v>
      </c>
      <c r="P116" s="20">
        <v>1.494</v>
      </c>
      <c r="Q116" s="20">
        <v>0</v>
      </c>
      <c r="R116" s="20">
        <v>0</v>
      </c>
      <c r="S116" s="21"/>
      <c r="T116" s="21"/>
      <c r="U116" s="21"/>
      <c r="V116" s="21"/>
    </row>
    <row r="117" ht="16.5" spans="1:22">
      <c r="A117" s="19">
        <v>399805</v>
      </c>
      <c r="B117" s="19" t="s">
        <v>250</v>
      </c>
      <c r="C117" s="19">
        <v>2784.441</v>
      </c>
      <c r="D117" s="19">
        <v>3691.962</v>
      </c>
      <c r="E117" s="19">
        <v>0</v>
      </c>
      <c r="F117" s="19">
        <v>0</v>
      </c>
      <c r="G117" s="19">
        <v>0</v>
      </c>
      <c r="H117" s="19">
        <v>1</v>
      </c>
      <c r="I117" s="17">
        <v>1.55</v>
      </c>
      <c r="J117" s="17">
        <v>25.75</v>
      </c>
      <c r="K117" s="20">
        <v>4</v>
      </c>
      <c r="L117" s="20">
        <v>0</v>
      </c>
      <c r="M117" s="20">
        <v>0</v>
      </c>
      <c r="N117" s="20">
        <v>0</v>
      </c>
      <c r="O117" s="20">
        <v>0</v>
      </c>
      <c r="P117" s="20">
        <v>6.074</v>
      </c>
      <c r="Q117" s="20">
        <v>0</v>
      </c>
      <c r="R117" s="20">
        <v>0</v>
      </c>
      <c r="S117" s="21"/>
      <c r="T117" s="21"/>
      <c r="U117" s="21"/>
      <c r="V117" s="21"/>
    </row>
    <row r="118" ht="16.5" spans="1:22">
      <c r="A118" s="19">
        <v>399809</v>
      </c>
      <c r="B118" s="19" t="s">
        <v>251</v>
      </c>
      <c r="C118" s="19">
        <v>1948.129</v>
      </c>
      <c r="D118" s="19">
        <v>2276.275</v>
      </c>
      <c r="E118" s="19">
        <v>0</v>
      </c>
      <c r="F118" s="19">
        <v>0</v>
      </c>
      <c r="G118" s="19">
        <v>0</v>
      </c>
      <c r="H118" s="19">
        <v>1</v>
      </c>
      <c r="I118" s="17">
        <v>3.949</v>
      </c>
      <c r="J118" s="17">
        <v>17.795</v>
      </c>
      <c r="K118" s="20">
        <v>4</v>
      </c>
      <c r="L118" s="20">
        <v>1</v>
      </c>
      <c r="M118" s="20">
        <v>-1</v>
      </c>
      <c r="N118" s="20">
        <v>1</v>
      </c>
      <c r="O118" s="20">
        <v>0</v>
      </c>
      <c r="P118" s="20">
        <v>4.558</v>
      </c>
      <c r="Q118" s="20">
        <v>0</v>
      </c>
      <c r="R118" s="20">
        <v>0</v>
      </c>
      <c r="S118" s="21"/>
      <c r="T118" s="21"/>
      <c r="U118" s="21"/>
      <c r="V118" s="21"/>
    </row>
    <row r="119" ht="16.5" spans="1:22">
      <c r="A119" s="19">
        <v>399813</v>
      </c>
      <c r="B119" s="19" t="s">
        <v>252</v>
      </c>
      <c r="C119" s="19">
        <v>5302.254</v>
      </c>
      <c r="D119" s="19">
        <v>6780.606</v>
      </c>
      <c r="E119" s="19">
        <v>0</v>
      </c>
      <c r="F119" s="19">
        <v>0</v>
      </c>
      <c r="G119" s="19">
        <v>0</v>
      </c>
      <c r="H119" s="19">
        <v>1</v>
      </c>
      <c r="I119" s="17">
        <v>1.387</v>
      </c>
      <c r="J119" s="17">
        <v>22.887</v>
      </c>
      <c r="K119" s="20">
        <v>4</v>
      </c>
      <c r="L119" s="20">
        <v>1</v>
      </c>
      <c r="M119" s="20">
        <v>-1</v>
      </c>
      <c r="N119" s="20">
        <v>1</v>
      </c>
      <c r="O119" s="20">
        <v>0</v>
      </c>
      <c r="P119" s="20">
        <v>5.92</v>
      </c>
      <c r="Q119" s="20">
        <v>0</v>
      </c>
      <c r="R119" s="20">
        <v>0</v>
      </c>
      <c r="S119" s="21"/>
      <c r="T119" s="21"/>
      <c r="U119" s="21"/>
      <c r="V119" s="21"/>
    </row>
    <row r="120" ht="16.5" spans="1:22">
      <c r="A120" s="19">
        <v>399914</v>
      </c>
      <c r="B120" s="19" t="s">
        <v>253</v>
      </c>
      <c r="C120" s="19">
        <v>5635.272</v>
      </c>
      <c r="D120" s="19">
        <v>6461.804</v>
      </c>
      <c r="E120" s="19">
        <v>0</v>
      </c>
      <c r="F120" s="19">
        <v>0</v>
      </c>
      <c r="G120" s="19">
        <v>0</v>
      </c>
      <c r="H120" s="19">
        <v>1</v>
      </c>
      <c r="I120" s="17">
        <v>3.367</v>
      </c>
      <c r="J120" s="17">
        <v>15.727</v>
      </c>
      <c r="K120" s="20">
        <v>4</v>
      </c>
      <c r="L120" s="20">
        <v>1</v>
      </c>
      <c r="M120" s="20">
        <v>-1</v>
      </c>
      <c r="N120" s="20">
        <v>1</v>
      </c>
      <c r="O120" s="20">
        <v>0</v>
      </c>
      <c r="P120" s="20">
        <v>6.202</v>
      </c>
      <c r="Q120" s="20">
        <v>0</v>
      </c>
      <c r="R120" s="20">
        <v>0</v>
      </c>
      <c r="S120" s="21"/>
      <c r="T120" s="21"/>
      <c r="U120" s="21"/>
      <c r="V120" s="21"/>
    </row>
    <row r="121" ht="16.5" spans="1:22">
      <c r="A121" s="19">
        <v>399934</v>
      </c>
      <c r="B121" s="19" t="s">
        <v>219</v>
      </c>
      <c r="C121" s="19">
        <v>5261.949</v>
      </c>
      <c r="D121" s="19">
        <v>6018.353</v>
      </c>
      <c r="E121" s="19">
        <v>0</v>
      </c>
      <c r="F121" s="19">
        <v>0</v>
      </c>
      <c r="G121" s="19">
        <v>0</v>
      </c>
      <c r="H121" s="19">
        <v>1</v>
      </c>
      <c r="I121" s="17">
        <v>3.105</v>
      </c>
      <c r="J121" s="17">
        <v>15.283</v>
      </c>
      <c r="K121" s="20">
        <v>4</v>
      </c>
      <c r="L121" s="20">
        <v>0</v>
      </c>
      <c r="M121" s="20">
        <v>0</v>
      </c>
      <c r="N121" s="20">
        <v>0</v>
      </c>
      <c r="O121" s="20">
        <v>0</v>
      </c>
      <c r="P121" s="20">
        <v>-0.469</v>
      </c>
      <c r="Q121" s="20">
        <v>0</v>
      </c>
      <c r="R121" s="20">
        <v>0</v>
      </c>
      <c r="S121" s="21"/>
      <c r="T121" s="21"/>
      <c r="U121" s="21"/>
      <c r="V121" s="21"/>
    </row>
    <row r="122" ht="16.5" spans="1:22">
      <c r="A122" s="19">
        <v>399959</v>
      </c>
      <c r="B122" s="19" t="s">
        <v>254</v>
      </c>
      <c r="C122" s="19">
        <v>1267.285</v>
      </c>
      <c r="D122" s="19">
        <v>1554.384</v>
      </c>
      <c r="E122" s="19">
        <v>0</v>
      </c>
      <c r="F122" s="19">
        <v>0</v>
      </c>
      <c r="G122" s="19">
        <v>0</v>
      </c>
      <c r="H122" s="19">
        <v>1</v>
      </c>
      <c r="I122" s="17">
        <v>1.126</v>
      </c>
      <c r="J122" s="17">
        <v>19.389</v>
      </c>
      <c r="K122" s="20">
        <v>4</v>
      </c>
      <c r="L122" s="20">
        <v>1</v>
      </c>
      <c r="M122" s="20">
        <v>0</v>
      </c>
      <c r="N122" s="20">
        <v>0</v>
      </c>
      <c r="O122" s="20">
        <v>0</v>
      </c>
      <c r="P122" s="20">
        <v>-3.34</v>
      </c>
      <c r="Q122" s="20">
        <v>0</v>
      </c>
      <c r="R122" s="20">
        <v>0</v>
      </c>
      <c r="S122" s="21"/>
      <c r="T122" s="21"/>
      <c r="U122" s="21"/>
      <c r="V122" s="21"/>
    </row>
    <row r="123" ht="16.5" spans="1:22">
      <c r="A123" s="19">
        <v>399967</v>
      </c>
      <c r="B123" s="19" t="s">
        <v>255</v>
      </c>
      <c r="C123" s="19">
        <v>9332.777</v>
      </c>
      <c r="D123" s="19">
        <v>11401.442</v>
      </c>
      <c r="E123" s="19">
        <v>0</v>
      </c>
      <c r="F123" s="19">
        <v>0</v>
      </c>
      <c r="G123" s="19">
        <v>0</v>
      </c>
      <c r="H123" s="19">
        <v>1</v>
      </c>
      <c r="I123" s="17">
        <v>2.289</v>
      </c>
      <c r="J123" s="17">
        <v>20.017</v>
      </c>
      <c r="K123" s="20">
        <v>4</v>
      </c>
      <c r="L123" s="20">
        <v>0</v>
      </c>
      <c r="M123" s="20">
        <v>-1</v>
      </c>
      <c r="N123" s="20">
        <v>1</v>
      </c>
      <c r="O123" s="20">
        <v>0</v>
      </c>
      <c r="P123" s="20">
        <v>27.062</v>
      </c>
      <c r="Q123" s="20">
        <v>0</v>
      </c>
      <c r="R123" s="20">
        <v>0</v>
      </c>
      <c r="S123" s="21"/>
      <c r="T123" s="21"/>
      <c r="U123" s="21"/>
      <c r="V123" s="21"/>
    </row>
    <row r="124" ht="16.5" spans="1:22">
      <c r="A124" s="19">
        <v>399973</v>
      </c>
      <c r="B124" s="19" t="s">
        <v>256</v>
      </c>
      <c r="C124" s="19">
        <v>1282.967</v>
      </c>
      <c r="D124" s="19">
        <v>1574.734</v>
      </c>
      <c r="E124" s="19">
        <v>0</v>
      </c>
      <c r="F124" s="19">
        <v>0</v>
      </c>
      <c r="G124" s="19">
        <v>0</v>
      </c>
      <c r="H124" s="19">
        <v>1</v>
      </c>
      <c r="I124" s="17">
        <v>2.779</v>
      </c>
      <c r="J124" s="17">
        <v>20.792</v>
      </c>
      <c r="K124" s="20">
        <v>4</v>
      </c>
      <c r="L124" s="20">
        <v>1</v>
      </c>
      <c r="M124" s="20">
        <v>-1</v>
      </c>
      <c r="N124" s="20">
        <v>1</v>
      </c>
      <c r="O124" s="20">
        <v>0</v>
      </c>
      <c r="P124" s="20">
        <v>0.31</v>
      </c>
      <c r="Q124" s="20">
        <v>0</v>
      </c>
      <c r="R124" s="20">
        <v>0</v>
      </c>
      <c r="S124" s="21"/>
      <c r="T124" s="21"/>
      <c r="U124" s="21"/>
      <c r="V124" s="21"/>
    </row>
    <row r="125" ht="16.5" spans="1:22">
      <c r="A125" s="19">
        <v>399986</v>
      </c>
      <c r="B125" s="19" t="s">
        <v>257</v>
      </c>
      <c r="C125" s="19">
        <v>6803.655</v>
      </c>
      <c r="D125" s="19">
        <v>7740.613</v>
      </c>
      <c r="E125" s="19">
        <v>0</v>
      </c>
      <c r="F125" s="19">
        <v>0</v>
      </c>
      <c r="G125" s="19">
        <v>0</v>
      </c>
      <c r="H125" s="19">
        <v>1</v>
      </c>
      <c r="I125" s="17">
        <v>5.226</v>
      </c>
      <c r="J125" s="17">
        <v>16.698</v>
      </c>
      <c r="K125" s="20">
        <v>4</v>
      </c>
      <c r="L125" s="20">
        <v>1</v>
      </c>
      <c r="M125" s="20">
        <v>-1</v>
      </c>
      <c r="N125" s="20">
        <v>0</v>
      </c>
      <c r="O125" s="20">
        <v>0</v>
      </c>
      <c r="P125" s="20">
        <v>7.763</v>
      </c>
      <c r="Q125" s="20">
        <v>0</v>
      </c>
      <c r="R125" s="20">
        <v>0</v>
      </c>
      <c r="S125" s="21"/>
      <c r="T125" s="21"/>
      <c r="U125" s="21"/>
      <c r="V125" s="21"/>
    </row>
    <row r="126" ht="16.5" spans="1:22">
      <c r="A126" s="19">
        <v>980018</v>
      </c>
      <c r="B126" s="19" t="s">
        <v>258</v>
      </c>
      <c r="C126" s="19">
        <v>2469.018</v>
      </c>
      <c r="D126" s="19">
        <v>3190.889</v>
      </c>
      <c r="E126" s="19">
        <v>0</v>
      </c>
      <c r="F126" s="19">
        <v>0</v>
      </c>
      <c r="G126" s="19">
        <v>0</v>
      </c>
      <c r="H126" s="19">
        <v>1</v>
      </c>
      <c r="I126" s="17">
        <v>1.646</v>
      </c>
      <c r="J126" s="17">
        <v>23.896</v>
      </c>
      <c r="K126" s="20">
        <v>4</v>
      </c>
      <c r="L126" s="20">
        <v>1</v>
      </c>
      <c r="M126" s="20">
        <v>-1</v>
      </c>
      <c r="N126" s="20">
        <v>1</v>
      </c>
      <c r="O126" s="20">
        <v>0</v>
      </c>
      <c r="P126" s="20">
        <v>0.186</v>
      </c>
      <c r="Q126" s="20">
        <v>0</v>
      </c>
      <c r="R126" s="20">
        <v>0</v>
      </c>
      <c r="S126" s="21"/>
      <c r="T126" s="21"/>
      <c r="U126" s="21"/>
      <c r="V126" s="21"/>
    </row>
    <row r="127" ht="16.5" spans="1:22">
      <c r="A127" s="22">
        <v>807</v>
      </c>
      <c r="B127" s="22" t="s">
        <v>259</v>
      </c>
      <c r="C127" s="22">
        <v>18951.262</v>
      </c>
      <c r="D127" s="22">
        <v>21400.529</v>
      </c>
      <c r="E127" s="22">
        <v>0</v>
      </c>
      <c r="F127" s="22">
        <v>0</v>
      </c>
      <c r="G127" s="22">
        <v>1</v>
      </c>
      <c r="H127" s="17">
        <v>0</v>
      </c>
      <c r="I127" s="17">
        <v>0</v>
      </c>
      <c r="J127" s="17">
        <v>0</v>
      </c>
      <c r="K127" s="20">
        <v>4</v>
      </c>
      <c r="L127" s="20">
        <v>1</v>
      </c>
      <c r="M127" s="20">
        <v>-1</v>
      </c>
      <c r="N127" s="20">
        <v>1</v>
      </c>
      <c r="O127" s="20">
        <v>0</v>
      </c>
      <c r="P127" s="20">
        <v>1.121</v>
      </c>
      <c r="Q127" s="20">
        <v>0</v>
      </c>
      <c r="R127" s="20">
        <v>0</v>
      </c>
      <c r="S127" s="21"/>
      <c r="T127" s="21"/>
      <c r="U127" s="21"/>
      <c r="V127" s="21"/>
    </row>
    <row r="128" ht="16.5" spans="1:22">
      <c r="A128" s="22">
        <v>912</v>
      </c>
      <c r="B128" s="22" t="s">
        <v>260</v>
      </c>
      <c r="C128" s="22">
        <v>21243.154</v>
      </c>
      <c r="D128" s="22">
        <v>23970.736</v>
      </c>
      <c r="E128" s="22">
        <v>0</v>
      </c>
      <c r="F128" s="22">
        <v>0</v>
      </c>
      <c r="G128" s="22">
        <v>1</v>
      </c>
      <c r="H128" s="17">
        <v>0</v>
      </c>
      <c r="I128" s="17">
        <v>0</v>
      </c>
      <c r="J128" s="17">
        <v>0</v>
      </c>
      <c r="K128" s="20">
        <v>4</v>
      </c>
      <c r="L128" s="20">
        <v>1</v>
      </c>
      <c r="M128" s="20">
        <v>-1</v>
      </c>
      <c r="N128" s="20">
        <v>1</v>
      </c>
      <c r="O128" s="20">
        <v>0</v>
      </c>
      <c r="P128" s="20">
        <v>9.114</v>
      </c>
      <c r="Q128" s="20">
        <v>0</v>
      </c>
      <c r="R128" s="20">
        <v>0</v>
      </c>
      <c r="S128" s="21"/>
      <c r="T128" s="21"/>
      <c r="U128" s="21"/>
      <c r="V128" s="21"/>
    </row>
    <row r="129" ht="16.5" spans="1:22">
      <c r="A129" s="22">
        <v>399396</v>
      </c>
      <c r="B129" s="22" t="s">
        <v>261</v>
      </c>
      <c r="C129" s="22">
        <v>18095.719</v>
      </c>
      <c r="D129" s="22">
        <v>20429.541</v>
      </c>
      <c r="E129" s="22">
        <v>0</v>
      </c>
      <c r="F129" s="22">
        <v>0</v>
      </c>
      <c r="G129" s="22">
        <v>1</v>
      </c>
      <c r="H129" s="17">
        <v>0</v>
      </c>
      <c r="I129" s="17">
        <v>0</v>
      </c>
      <c r="J129" s="17">
        <v>0</v>
      </c>
      <c r="K129" s="20">
        <v>4</v>
      </c>
      <c r="L129" s="20">
        <v>1</v>
      </c>
      <c r="M129" s="20">
        <v>-1</v>
      </c>
      <c r="N129" s="20">
        <v>1</v>
      </c>
      <c r="O129" s="20">
        <v>0</v>
      </c>
      <c r="P129" s="20">
        <v>8.165</v>
      </c>
      <c r="Q129" s="20">
        <v>0</v>
      </c>
      <c r="R129" s="20">
        <v>0</v>
      </c>
      <c r="S129" s="21"/>
      <c r="T129" s="21"/>
      <c r="U129" s="21"/>
      <c r="V129" s="21"/>
    </row>
    <row r="130" ht="16.5" spans="1:22">
      <c r="A130" s="22">
        <v>399987</v>
      </c>
      <c r="B130" s="22" t="s">
        <v>262</v>
      </c>
      <c r="C130" s="22">
        <v>5372.873</v>
      </c>
      <c r="D130" s="22">
        <v>6272.145</v>
      </c>
      <c r="E130" s="22">
        <v>0</v>
      </c>
      <c r="F130" s="22">
        <v>0</v>
      </c>
      <c r="G130" s="22">
        <v>1</v>
      </c>
      <c r="H130" s="17">
        <v>0</v>
      </c>
      <c r="I130" s="17">
        <v>0</v>
      </c>
      <c r="J130" s="17">
        <v>0</v>
      </c>
      <c r="K130" s="20">
        <v>4</v>
      </c>
      <c r="L130" s="20">
        <v>2</v>
      </c>
      <c r="M130" s="20">
        <v>-1</v>
      </c>
      <c r="N130" s="20">
        <v>1</v>
      </c>
      <c r="O130" s="20">
        <v>0</v>
      </c>
      <c r="P130" s="20">
        <v>2.325</v>
      </c>
      <c r="Q130" s="20">
        <v>0</v>
      </c>
      <c r="R130" s="20">
        <v>0</v>
      </c>
      <c r="S130" s="21"/>
      <c r="T130" s="21"/>
      <c r="U130" s="21"/>
      <c r="V130" s="21"/>
    </row>
    <row r="131" ht="16.5" spans="1:22">
      <c r="A131" s="22">
        <v>399997</v>
      </c>
      <c r="B131" s="22" t="s">
        <v>263</v>
      </c>
      <c r="C131" s="22">
        <v>9397.331</v>
      </c>
      <c r="D131" s="22">
        <v>11199.078</v>
      </c>
      <c r="E131" s="22">
        <v>0</v>
      </c>
      <c r="F131" s="22">
        <v>0</v>
      </c>
      <c r="G131" s="22">
        <v>1</v>
      </c>
      <c r="H131" s="17">
        <v>0</v>
      </c>
      <c r="I131" s="17">
        <v>0</v>
      </c>
      <c r="J131" s="17">
        <v>0</v>
      </c>
      <c r="K131" s="20">
        <v>3</v>
      </c>
      <c r="L131" s="20">
        <v>0</v>
      </c>
      <c r="M131" s="20">
        <v>0</v>
      </c>
      <c r="N131" s="20">
        <v>0</v>
      </c>
      <c r="O131" s="20">
        <v>0</v>
      </c>
      <c r="P131" s="20">
        <v>10.872</v>
      </c>
      <c r="Q131" s="20">
        <v>0</v>
      </c>
      <c r="R131" s="20">
        <v>1</v>
      </c>
      <c r="S131" s="21"/>
      <c r="T131" s="21"/>
      <c r="U131" s="21"/>
      <c r="V131" s="21"/>
    </row>
    <row r="132" ht="16.5" spans="1:2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4"/>
      <c r="L132" s="24"/>
      <c r="M132" s="24"/>
      <c r="N132" s="24"/>
      <c r="O132" s="24"/>
      <c r="P132" s="24"/>
      <c r="Q132" s="24"/>
      <c r="R132" s="24"/>
      <c r="S132" s="21"/>
      <c r="T132" s="21"/>
      <c r="U132" s="21"/>
      <c r="V132" s="21"/>
    </row>
    <row r="133" ht="16.5" spans="1:2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4"/>
      <c r="L133" s="24"/>
      <c r="M133" s="24"/>
      <c r="N133" s="24"/>
      <c r="O133" s="24"/>
      <c r="P133" s="24"/>
      <c r="Q133" s="24"/>
      <c r="R133" s="24"/>
      <c r="S133" s="21"/>
      <c r="T133" s="21"/>
      <c r="U133" s="21"/>
      <c r="V133" s="21"/>
    </row>
    <row r="134" ht="16.5" spans="1:2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4"/>
      <c r="L134" s="24"/>
      <c r="M134" s="24"/>
      <c r="N134" s="24"/>
      <c r="O134" s="24"/>
      <c r="P134" s="24"/>
      <c r="Q134" s="24"/>
      <c r="R134" s="24"/>
      <c r="S134" s="21"/>
      <c r="T134" s="21"/>
      <c r="U134" s="21"/>
      <c r="V134" s="21"/>
    </row>
    <row r="135" ht="16.5" spans="1:2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4"/>
      <c r="L135" s="24"/>
      <c r="M135" s="24"/>
      <c r="N135" s="24"/>
      <c r="O135" s="24"/>
      <c r="P135" s="24"/>
      <c r="Q135" s="24"/>
      <c r="R135" s="24"/>
      <c r="S135" s="21"/>
      <c r="T135" s="21"/>
      <c r="U135" s="21"/>
      <c r="V135" s="21"/>
    </row>
    <row r="136" ht="16.5" spans="1:2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4"/>
      <c r="L136" s="24"/>
      <c r="M136" s="24"/>
      <c r="N136" s="24"/>
      <c r="O136" s="24"/>
      <c r="P136" s="24"/>
      <c r="Q136" s="24"/>
      <c r="R136" s="24"/>
      <c r="S136" s="21"/>
      <c r="T136" s="21"/>
      <c r="U136" s="21"/>
      <c r="V136" s="21"/>
    </row>
    <row r="137" ht="16.5" spans="1:2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4"/>
      <c r="L137" s="24"/>
      <c r="M137" s="24"/>
      <c r="N137" s="24"/>
      <c r="O137" s="24"/>
      <c r="P137" s="24"/>
      <c r="Q137" s="24"/>
      <c r="R137" s="24"/>
      <c r="S137" s="21"/>
      <c r="T137" s="21"/>
      <c r="U137" s="21"/>
      <c r="V137" s="21"/>
    </row>
    <row r="138" ht="16.5" spans="1:2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4"/>
      <c r="L138" s="24"/>
      <c r="M138" s="24"/>
      <c r="N138" s="24"/>
      <c r="O138" s="24"/>
      <c r="P138" s="24"/>
      <c r="Q138" s="24"/>
      <c r="R138" s="24"/>
      <c r="S138" s="21"/>
      <c r="T138" s="21"/>
      <c r="U138" s="21"/>
      <c r="V138" s="21"/>
    </row>
    <row r="139" ht="16.5" spans="1:2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4"/>
      <c r="L139" s="24"/>
      <c r="M139" s="24"/>
      <c r="N139" s="24"/>
      <c r="O139" s="24"/>
      <c r="P139" s="24"/>
      <c r="Q139" s="24"/>
      <c r="R139" s="24"/>
      <c r="S139" s="21"/>
      <c r="T139" s="21"/>
      <c r="U139" s="21"/>
      <c r="V139" s="21"/>
    </row>
    <row r="140" ht="16.5" spans="1:2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4"/>
      <c r="L140" s="24"/>
      <c r="M140" s="24"/>
      <c r="N140" s="24"/>
      <c r="O140" s="24"/>
      <c r="P140" s="24"/>
      <c r="Q140" s="24"/>
      <c r="R140" s="24"/>
      <c r="S140" s="21"/>
      <c r="T140" s="21"/>
      <c r="U140" s="21"/>
      <c r="V140" s="21"/>
    </row>
    <row r="141" ht="16.5" spans="1:2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4"/>
      <c r="L141" s="24"/>
      <c r="M141" s="24"/>
      <c r="N141" s="24"/>
      <c r="O141" s="24"/>
      <c r="P141" s="24"/>
      <c r="Q141" s="24"/>
      <c r="R141" s="24"/>
      <c r="S141" s="21"/>
      <c r="T141" s="21"/>
      <c r="U141" s="21"/>
      <c r="V141" s="21"/>
    </row>
    <row r="142" ht="16.5" spans="1:2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4"/>
      <c r="L142" s="24"/>
      <c r="M142" s="24"/>
      <c r="N142" s="24"/>
      <c r="O142" s="24"/>
      <c r="P142" s="24"/>
      <c r="Q142" s="24"/>
      <c r="R142" s="24"/>
      <c r="S142" s="21"/>
      <c r="T142" s="21"/>
      <c r="U142" s="21"/>
      <c r="V142" s="21"/>
    </row>
    <row r="143" ht="16.5" spans="1:2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4"/>
      <c r="L143" s="24"/>
      <c r="M143" s="24"/>
      <c r="N143" s="24"/>
      <c r="O143" s="24"/>
      <c r="P143" s="24"/>
      <c r="Q143" s="24"/>
      <c r="R143" s="24"/>
      <c r="S143" s="21"/>
      <c r="T143" s="21"/>
      <c r="U143" s="21"/>
      <c r="V143" s="21"/>
    </row>
    <row r="144" ht="16.5" spans="1:2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4"/>
      <c r="L144" s="24"/>
      <c r="M144" s="24"/>
      <c r="N144" s="24"/>
      <c r="O144" s="24"/>
      <c r="P144" s="24"/>
      <c r="Q144" s="24"/>
      <c r="R144" s="24"/>
      <c r="S144" s="21"/>
      <c r="T144" s="21"/>
      <c r="U144" s="21"/>
      <c r="V144" s="21"/>
    </row>
    <row r="145" ht="16.5" spans="1:2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4"/>
      <c r="L145" s="24"/>
      <c r="M145" s="24"/>
      <c r="N145" s="24"/>
      <c r="O145" s="24"/>
      <c r="P145" s="24"/>
      <c r="Q145" s="24"/>
      <c r="R145" s="24"/>
      <c r="S145" s="21"/>
      <c r="T145" s="21"/>
      <c r="U145" s="21"/>
      <c r="V145" s="21"/>
    </row>
    <row r="146" ht="16.5" spans="1:2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4"/>
      <c r="L146" s="24"/>
      <c r="M146" s="24"/>
      <c r="N146" s="24"/>
      <c r="O146" s="24"/>
      <c r="P146" s="24"/>
      <c r="Q146" s="24"/>
      <c r="R146" s="24"/>
      <c r="S146" s="21"/>
      <c r="T146" s="21"/>
      <c r="U146" s="21"/>
      <c r="V146" s="21"/>
    </row>
    <row r="147" ht="16.5" spans="1:2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4"/>
      <c r="L147" s="24"/>
      <c r="M147" s="24"/>
      <c r="N147" s="24"/>
      <c r="O147" s="24"/>
      <c r="P147" s="24"/>
      <c r="Q147" s="24"/>
      <c r="R147" s="24"/>
      <c r="S147" s="21"/>
      <c r="T147" s="21"/>
      <c r="U147" s="21"/>
      <c r="V147" s="21"/>
    </row>
    <row r="148" ht="16.5" spans="1:2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4"/>
      <c r="L148" s="24"/>
      <c r="M148" s="24"/>
      <c r="N148" s="24"/>
      <c r="O148" s="24"/>
      <c r="P148" s="24"/>
      <c r="Q148" s="24"/>
      <c r="R148" s="24"/>
      <c r="S148" s="21"/>
      <c r="T148" s="21"/>
      <c r="U148" s="21"/>
      <c r="V148" s="21"/>
    </row>
    <row r="149" ht="16.5" spans="1:2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4"/>
      <c r="L149" s="24"/>
      <c r="M149" s="24"/>
      <c r="N149" s="24"/>
      <c r="O149" s="24"/>
      <c r="P149" s="24"/>
      <c r="Q149" s="24"/>
      <c r="R149" s="24"/>
      <c r="S149" s="21"/>
      <c r="T149" s="21"/>
      <c r="U149" s="21"/>
      <c r="V149" s="21"/>
    </row>
    <row r="150" ht="16.5" spans="1:2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4"/>
      <c r="L150" s="24"/>
      <c r="M150" s="24"/>
      <c r="N150" s="24"/>
      <c r="O150" s="24"/>
      <c r="P150" s="24"/>
      <c r="Q150" s="24"/>
      <c r="R150" s="24"/>
      <c r="S150" s="21"/>
      <c r="T150" s="21"/>
      <c r="U150" s="21"/>
      <c r="V150" s="21"/>
    </row>
    <row r="151" ht="16.5" spans="1:2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4"/>
      <c r="L151" s="24"/>
      <c r="M151" s="24"/>
      <c r="N151" s="24"/>
      <c r="O151" s="24"/>
      <c r="P151" s="24"/>
      <c r="Q151" s="24"/>
      <c r="R151" s="24"/>
      <c r="S151" s="21"/>
      <c r="T151" s="21"/>
      <c r="U151" s="21"/>
      <c r="V151" s="21"/>
    </row>
    <row r="152" ht="16.5" spans="1:2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4"/>
      <c r="L152" s="24"/>
      <c r="M152" s="24"/>
      <c r="N152" s="24"/>
      <c r="O152" s="24"/>
      <c r="P152" s="24"/>
      <c r="Q152" s="24"/>
      <c r="R152" s="24"/>
      <c r="S152" s="21"/>
      <c r="T152" s="21"/>
      <c r="U152" s="21"/>
      <c r="V152" s="21"/>
    </row>
    <row r="153" ht="16.5" spans="1:2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4"/>
      <c r="L153" s="24"/>
      <c r="M153" s="24"/>
      <c r="N153" s="24"/>
      <c r="O153" s="24"/>
      <c r="P153" s="24"/>
      <c r="Q153" s="24"/>
      <c r="R153" s="24"/>
      <c r="S153" s="21"/>
      <c r="T153" s="21"/>
      <c r="U153" s="21"/>
      <c r="V153" s="21"/>
    </row>
    <row r="154" ht="16.5" spans="1:2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4"/>
      <c r="L154" s="24"/>
      <c r="M154" s="24"/>
      <c r="N154" s="24"/>
      <c r="O154" s="24"/>
      <c r="P154" s="24"/>
      <c r="Q154" s="24"/>
      <c r="R154" s="24"/>
      <c r="S154" s="21"/>
      <c r="T154" s="21"/>
      <c r="U154" s="21"/>
      <c r="V154" s="21"/>
    </row>
    <row r="155" ht="16.5" spans="1:22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4"/>
      <c r="L155" s="24"/>
      <c r="M155" s="24"/>
      <c r="N155" s="24"/>
      <c r="O155" s="24"/>
      <c r="P155" s="24"/>
      <c r="Q155" s="24"/>
      <c r="R155" s="24"/>
      <c r="S155" s="21"/>
      <c r="T155" s="21"/>
      <c r="U155" s="21"/>
      <c r="V155" s="21"/>
    </row>
    <row r="156" ht="16.5" spans="1:2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4"/>
      <c r="L156" s="24"/>
      <c r="M156" s="24"/>
      <c r="N156" s="24"/>
      <c r="O156" s="24"/>
      <c r="P156" s="24"/>
      <c r="Q156" s="24"/>
      <c r="R156" s="24"/>
      <c r="S156" s="21"/>
      <c r="T156" s="21"/>
      <c r="U156" s="21"/>
      <c r="V156" s="21"/>
    </row>
    <row r="157" ht="16.5" spans="1:2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4"/>
      <c r="L157" s="24"/>
      <c r="M157" s="24"/>
      <c r="N157" s="24"/>
      <c r="O157" s="24"/>
      <c r="P157" s="24"/>
      <c r="Q157" s="24"/>
      <c r="R157" s="24"/>
      <c r="S157" s="21"/>
      <c r="T157" s="21"/>
      <c r="U157" s="21"/>
      <c r="V157" s="21"/>
    </row>
    <row r="158" ht="16.5" spans="1:22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4"/>
      <c r="L158" s="24"/>
      <c r="M158" s="24"/>
      <c r="N158" s="24"/>
      <c r="O158" s="24"/>
      <c r="P158" s="24"/>
      <c r="Q158" s="24"/>
      <c r="R158" s="24"/>
      <c r="S158" s="21"/>
      <c r="T158" s="21"/>
      <c r="U158" s="21"/>
      <c r="V158" s="21"/>
    </row>
    <row r="159" ht="16.5" spans="1:22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4"/>
      <c r="L159" s="24"/>
      <c r="M159" s="24"/>
      <c r="N159" s="24"/>
      <c r="O159" s="24"/>
      <c r="P159" s="24"/>
      <c r="Q159" s="24"/>
      <c r="R159" s="24"/>
      <c r="S159" s="21"/>
      <c r="T159" s="21"/>
      <c r="U159" s="21"/>
      <c r="V159" s="21"/>
    </row>
    <row r="160" ht="16.5" spans="1:22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4"/>
      <c r="L160" s="24"/>
      <c r="M160" s="24"/>
      <c r="N160" s="24"/>
      <c r="O160" s="24"/>
      <c r="P160" s="24"/>
      <c r="Q160" s="24"/>
      <c r="R160" s="24"/>
      <c r="S160" s="21"/>
      <c r="T160" s="21"/>
      <c r="U160" s="21"/>
      <c r="V160" s="21"/>
    </row>
    <row r="161" ht="16.5" spans="1:22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4"/>
      <c r="L161" s="24"/>
      <c r="M161" s="24"/>
      <c r="N161" s="24"/>
      <c r="O161" s="24"/>
      <c r="P161" s="24"/>
      <c r="Q161" s="24"/>
      <c r="R161" s="24"/>
      <c r="S161" s="21"/>
      <c r="T161" s="21"/>
      <c r="U161" s="21"/>
      <c r="V161" s="21"/>
    </row>
    <row r="162" ht="16.5" spans="1:2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4"/>
      <c r="L162" s="24"/>
      <c r="M162" s="24"/>
      <c r="N162" s="24"/>
      <c r="O162" s="24"/>
      <c r="P162" s="24"/>
      <c r="Q162" s="24"/>
      <c r="R162" s="24"/>
      <c r="S162" s="21"/>
      <c r="T162" s="21"/>
      <c r="U162" s="21"/>
      <c r="V162" s="21"/>
    </row>
    <row r="163" ht="16.5" spans="1:22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4"/>
      <c r="L163" s="24"/>
      <c r="M163" s="24"/>
      <c r="N163" s="24"/>
      <c r="O163" s="24"/>
      <c r="P163" s="24"/>
      <c r="Q163" s="24"/>
      <c r="R163" s="24"/>
      <c r="S163" s="21"/>
      <c r="T163" s="21"/>
      <c r="U163" s="21"/>
      <c r="V163" s="21"/>
    </row>
    <row r="164" ht="16.5" spans="1:22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4"/>
      <c r="L164" s="24"/>
      <c r="M164" s="24"/>
      <c r="N164" s="24"/>
      <c r="O164" s="24"/>
      <c r="P164" s="24"/>
      <c r="Q164" s="24"/>
      <c r="R164" s="24"/>
      <c r="S164" s="21"/>
      <c r="T164" s="21"/>
      <c r="U164" s="21"/>
      <c r="V164" s="21"/>
    </row>
    <row r="165" ht="16.5" spans="1:22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4"/>
      <c r="L165" s="24"/>
      <c r="M165" s="24"/>
      <c r="N165" s="24"/>
      <c r="O165" s="24"/>
      <c r="P165" s="24"/>
      <c r="Q165" s="24"/>
      <c r="R165" s="24"/>
      <c r="S165" s="21"/>
      <c r="T165" s="21"/>
      <c r="U165" s="21"/>
      <c r="V165" s="21"/>
    </row>
    <row r="166" ht="16.5" spans="1:22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4"/>
      <c r="L166" s="24"/>
      <c r="M166" s="24"/>
      <c r="N166" s="24"/>
      <c r="O166" s="24"/>
      <c r="P166" s="24"/>
      <c r="Q166" s="24"/>
      <c r="R166" s="24"/>
      <c r="S166" s="21"/>
      <c r="T166" s="21"/>
      <c r="U166" s="21"/>
      <c r="V166" s="21"/>
    </row>
    <row r="167" ht="16.5" spans="1:22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4"/>
      <c r="L167" s="24"/>
      <c r="M167" s="24"/>
      <c r="N167" s="24"/>
      <c r="O167" s="24"/>
      <c r="P167" s="24"/>
      <c r="Q167" s="24"/>
      <c r="R167" s="24"/>
      <c r="S167" s="21"/>
      <c r="T167" s="21"/>
      <c r="U167" s="21"/>
      <c r="V167" s="21"/>
    </row>
    <row r="168" ht="16.5" spans="1:22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4"/>
      <c r="L168" s="24"/>
      <c r="M168" s="24"/>
      <c r="N168" s="24"/>
      <c r="O168" s="24"/>
      <c r="P168" s="24"/>
      <c r="Q168" s="24"/>
      <c r="R168" s="24"/>
      <c r="S168" s="21"/>
      <c r="T168" s="21"/>
      <c r="U168" s="21"/>
      <c r="V168" s="21"/>
    </row>
    <row r="169" ht="16.5" spans="1:22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4"/>
      <c r="L169" s="24"/>
      <c r="M169" s="24"/>
      <c r="N169" s="24"/>
      <c r="O169" s="24"/>
      <c r="P169" s="24"/>
      <c r="Q169" s="24"/>
      <c r="R169" s="24"/>
      <c r="S169" s="21"/>
      <c r="T169" s="21"/>
      <c r="U169" s="21"/>
      <c r="V169" s="21"/>
    </row>
    <row r="170" ht="16.5" spans="1:22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4"/>
      <c r="L170" s="24"/>
      <c r="M170" s="24"/>
      <c r="N170" s="24"/>
      <c r="O170" s="24"/>
      <c r="P170" s="24"/>
      <c r="Q170" s="24"/>
      <c r="R170" s="24"/>
      <c r="S170" s="21"/>
      <c r="T170" s="21"/>
      <c r="U170" s="21"/>
      <c r="V170" s="21"/>
    </row>
    <row r="171" ht="16.5" spans="1:22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4"/>
      <c r="L171" s="24"/>
      <c r="M171" s="24"/>
      <c r="N171" s="24"/>
      <c r="O171" s="24"/>
      <c r="P171" s="24"/>
      <c r="Q171" s="24"/>
      <c r="R171" s="24"/>
      <c r="S171" s="21"/>
      <c r="T171" s="21"/>
      <c r="U171" s="21"/>
      <c r="V171" s="21"/>
    </row>
    <row r="172" ht="16.5" spans="1:22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4"/>
      <c r="L172" s="24"/>
      <c r="M172" s="24"/>
      <c r="N172" s="24"/>
      <c r="O172" s="24"/>
      <c r="P172" s="24"/>
      <c r="Q172" s="24"/>
      <c r="R172" s="24"/>
      <c r="S172" s="21"/>
      <c r="T172" s="21"/>
      <c r="U172" s="21"/>
      <c r="V172" s="21"/>
    </row>
    <row r="173" ht="16.5" spans="1:22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4"/>
      <c r="L173" s="24"/>
      <c r="M173" s="24"/>
      <c r="N173" s="24"/>
      <c r="O173" s="24"/>
      <c r="P173" s="24"/>
      <c r="Q173" s="24"/>
      <c r="R173" s="24"/>
      <c r="S173" s="21"/>
      <c r="T173" s="21"/>
      <c r="U173" s="21"/>
      <c r="V173" s="21"/>
    </row>
    <row r="174" ht="16.5" spans="1:22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4"/>
      <c r="L174" s="24"/>
      <c r="M174" s="24"/>
      <c r="N174" s="24"/>
      <c r="O174" s="24"/>
      <c r="P174" s="24"/>
      <c r="Q174" s="24"/>
      <c r="R174" s="24"/>
      <c r="S174" s="21"/>
      <c r="T174" s="21"/>
      <c r="U174" s="21"/>
      <c r="V174" s="21"/>
    </row>
    <row r="175" ht="16.5" spans="1:22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4"/>
      <c r="L175" s="24"/>
      <c r="M175" s="24"/>
      <c r="N175" s="24"/>
      <c r="O175" s="24"/>
      <c r="P175" s="24"/>
      <c r="Q175" s="24"/>
      <c r="R175" s="24"/>
      <c r="S175" s="21"/>
      <c r="T175" s="21"/>
      <c r="U175" s="21"/>
      <c r="V175" s="21"/>
    </row>
    <row r="176" ht="16.5" spans="1:22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4"/>
      <c r="L176" s="24"/>
      <c r="M176" s="24"/>
      <c r="N176" s="24"/>
      <c r="O176" s="24"/>
      <c r="P176" s="24"/>
      <c r="Q176" s="24"/>
      <c r="R176" s="24"/>
      <c r="S176" s="21"/>
      <c r="T176" s="21"/>
      <c r="U176" s="21"/>
      <c r="V176" s="21"/>
    </row>
    <row r="177" ht="16.5" spans="1:22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4"/>
      <c r="L177" s="24"/>
      <c r="M177" s="24"/>
      <c r="N177" s="24"/>
      <c r="O177" s="24"/>
      <c r="P177" s="24"/>
      <c r="Q177" s="24"/>
      <c r="R177" s="24"/>
      <c r="S177" s="21"/>
      <c r="T177" s="21"/>
      <c r="U177" s="21"/>
      <c r="V177" s="21"/>
    </row>
    <row r="178" ht="16.5" spans="1:22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4"/>
      <c r="L178" s="24"/>
      <c r="M178" s="24"/>
      <c r="N178" s="24"/>
      <c r="O178" s="24"/>
      <c r="P178" s="24"/>
      <c r="Q178" s="24"/>
      <c r="R178" s="24"/>
      <c r="S178" s="21"/>
      <c r="T178" s="21"/>
      <c r="U178" s="21"/>
      <c r="V178" s="21"/>
    </row>
    <row r="179" ht="16.5" spans="1:22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4"/>
      <c r="L179" s="24"/>
      <c r="M179" s="24"/>
      <c r="N179" s="24"/>
      <c r="O179" s="24"/>
      <c r="P179" s="24"/>
      <c r="Q179" s="24"/>
      <c r="R179" s="24"/>
      <c r="S179" s="21"/>
      <c r="T179" s="21"/>
      <c r="U179" s="21"/>
      <c r="V179" s="21"/>
    </row>
    <row r="180" ht="16.5" spans="1:22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4"/>
      <c r="L180" s="24"/>
      <c r="M180" s="24"/>
      <c r="N180" s="24"/>
      <c r="O180" s="24"/>
      <c r="P180" s="24"/>
      <c r="Q180" s="24"/>
      <c r="R180" s="24"/>
      <c r="S180" s="21"/>
      <c r="T180" s="21"/>
      <c r="U180" s="21"/>
      <c r="V180" s="21"/>
    </row>
    <row r="181" ht="16.5" spans="1:22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4"/>
      <c r="L181" s="24"/>
      <c r="M181" s="24"/>
      <c r="N181" s="24"/>
      <c r="O181" s="24"/>
      <c r="P181" s="24"/>
      <c r="Q181" s="24"/>
      <c r="R181" s="24"/>
      <c r="S181" s="21"/>
      <c r="T181" s="21"/>
      <c r="U181" s="21"/>
      <c r="V181" s="21"/>
    </row>
    <row r="182" ht="16.5" spans="1:22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4"/>
      <c r="L182" s="24"/>
      <c r="M182" s="24"/>
      <c r="N182" s="24"/>
      <c r="O182" s="24"/>
      <c r="P182" s="24"/>
      <c r="Q182" s="24"/>
      <c r="R182" s="24"/>
      <c r="S182" s="21"/>
      <c r="T182" s="21"/>
      <c r="U182" s="21"/>
      <c r="V182" s="21"/>
    </row>
    <row r="183" ht="16.5" spans="1:22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4"/>
      <c r="L183" s="24"/>
      <c r="M183" s="24"/>
      <c r="N183" s="24"/>
      <c r="O183" s="24"/>
      <c r="P183" s="24"/>
      <c r="Q183" s="24"/>
      <c r="R183" s="24"/>
      <c r="S183" s="21"/>
      <c r="T183" s="21"/>
      <c r="U183" s="21"/>
      <c r="V183" s="21"/>
    </row>
    <row r="184" ht="16.5" spans="1:22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4"/>
      <c r="L184" s="24"/>
      <c r="M184" s="24"/>
      <c r="N184" s="24"/>
      <c r="O184" s="24"/>
      <c r="P184" s="24"/>
      <c r="Q184" s="24"/>
      <c r="R184" s="24"/>
      <c r="S184" s="21"/>
      <c r="T184" s="21"/>
      <c r="U184" s="21"/>
      <c r="V184" s="21"/>
    </row>
    <row r="185" ht="16.5" spans="1:22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4"/>
      <c r="L185" s="24"/>
      <c r="M185" s="24"/>
      <c r="N185" s="24"/>
      <c r="O185" s="24"/>
      <c r="P185" s="24"/>
      <c r="Q185" s="24"/>
      <c r="R185" s="24"/>
      <c r="S185" s="21"/>
      <c r="T185" s="21"/>
      <c r="U185" s="21"/>
      <c r="V185" s="21"/>
    </row>
    <row r="186" ht="16.5" spans="1:22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4"/>
      <c r="L186" s="24"/>
      <c r="M186" s="24"/>
      <c r="N186" s="24"/>
      <c r="O186" s="24"/>
      <c r="P186" s="24"/>
      <c r="Q186" s="24"/>
      <c r="R186" s="24"/>
      <c r="S186" s="21"/>
      <c r="T186" s="21"/>
      <c r="U186" s="21"/>
      <c r="V186" s="21"/>
    </row>
    <row r="187" ht="16.5" spans="1:22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4"/>
      <c r="L187" s="24"/>
      <c r="M187" s="24"/>
      <c r="N187" s="24"/>
      <c r="O187" s="24"/>
      <c r="P187" s="24"/>
      <c r="Q187" s="24"/>
      <c r="R187" s="24"/>
      <c r="S187" s="21"/>
      <c r="T187" s="21"/>
      <c r="U187" s="21"/>
      <c r="V187" s="21"/>
    </row>
    <row r="188" ht="16.5" spans="1:22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4"/>
      <c r="L188" s="24"/>
      <c r="M188" s="24"/>
      <c r="N188" s="24"/>
      <c r="O188" s="24"/>
      <c r="P188" s="24"/>
      <c r="Q188" s="24"/>
      <c r="R188" s="24"/>
      <c r="S188" s="21"/>
      <c r="T188" s="21"/>
      <c r="U188" s="21"/>
      <c r="V188" s="21"/>
    </row>
    <row r="189" ht="16.5" spans="1:22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4"/>
      <c r="L189" s="24"/>
      <c r="M189" s="24"/>
      <c r="N189" s="24"/>
      <c r="O189" s="24"/>
      <c r="P189" s="24"/>
      <c r="Q189" s="24"/>
      <c r="R189" s="24"/>
      <c r="S189" s="21"/>
      <c r="T189" s="21"/>
      <c r="U189" s="21"/>
      <c r="V189" s="21"/>
    </row>
    <row r="190" ht="16.5" spans="1:22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4"/>
      <c r="L190" s="24"/>
      <c r="M190" s="24"/>
      <c r="N190" s="24"/>
      <c r="O190" s="24"/>
      <c r="P190" s="24"/>
      <c r="Q190" s="24"/>
      <c r="R190" s="24"/>
      <c r="S190" s="21"/>
      <c r="T190" s="21"/>
      <c r="U190" s="21"/>
      <c r="V190" s="21"/>
    </row>
    <row r="191" ht="16.5" spans="1:22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4"/>
      <c r="L191" s="24"/>
      <c r="M191" s="24"/>
      <c r="N191" s="24"/>
      <c r="O191" s="24"/>
      <c r="P191" s="24"/>
      <c r="Q191" s="24"/>
      <c r="R191" s="24"/>
      <c r="S191" s="21"/>
      <c r="T191" s="21"/>
      <c r="U191" s="21"/>
      <c r="V191" s="21"/>
    </row>
    <row r="192" ht="16.5" spans="1:22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4"/>
      <c r="L192" s="24"/>
      <c r="M192" s="24"/>
      <c r="N192" s="24"/>
      <c r="O192" s="24"/>
      <c r="P192" s="24"/>
      <c r="Q192" s="24"/>
      <c r="R192" s="24"/>
      <c r="S192" s="21"/>
      <c r="T192" s="21"/>
      <c r="U192" s="21"/>
      <c r="V192" s="21"/>
    </row>
    <row r="193" ht="16.5" spans="1:22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4"/>
      <c r="L193" s="24"/>
      <c r="M193" s="24"/>
      <c r="N193" s="24"/>
      <c r="O193" s="24"/>
      <c r="P193" s="24"/>
      <c r="Q193" s="24"/>
      <c r="R193" s="24"/>
      <c r="S193" s="21"/>
      <c r="T193" s="21"/>
      <c r="U193" s="21"/>
      <c r="V193" s="21"/>
    </row>
    <row r="194" ht="16.5" spans="1:22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4"/>
      <c r="L194" s="24"/>
      <c r="M194" s="24"/>
      <c r="N194" s="24"/>
      <c r="O194" s="24"/>
      <c r="P194" s="24"/>
      <c r="Q194" s="24"/>
      <c r="R194" s="24"/>
      <c r="S194" s="21"/>
      <c r="T194" s="21"/>
      <c r="U194" s="21"/>
      <c r="V194" s="21"/>
    </row>
    <row r="195" ht="16.5" spans="1:22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4"/>
      <c r="L195" s="24"/>
      <c r="M195" s="24"/>
      <c r="N195" s="24"/>
      <c r="O195" s="24"/>
      <c r="P195" s="24"/>
      <c r="Q195" s="24"/>
      <c r="R195" s="24"/>
      <c r="S195" s="21"/>
      <c r="T195" s="21"/>
      <c r="U195" s="21"/>
      <c r="V195" s="21"/>
    </row>
    <row r="196" ht="16.5" spans="1:22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4"/>
      <c r="L196" s="24"/>
      <c r="M196" s="24"/>
      <c r="N196" s="24"/>
      <c r="O196" s="24"/>
      <c r="P196" s="24"/>
      <c r="Q196" s="24"/>
      <c r="R196" s="24"/>
      <c r="S196" s="21"/>
      <c r="T196" s="21"/>
      <c r="U196" s="21"/>
      <c r="V196" s="21"/>
    </row>
    <row r="197" ht="16.5" spans="1:22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4"/>
      <c r="L197" s="24"/>
      <c r="M197" s="24"/>
      <c r="N197" s="24"/>
      <c r="O197" s="24"/>
      <c r="P197" s="24"/>
      <c r="Q197" s="24"/>
      <c r="R197" s="24"/>
      <c r="S197" s="21"/>
      <c r="T197" s="21"/>
      <c r="U197" s="21"/>
      <c r="V197" s="21"/>
    </row>
    <row r="198" ht="16.5" spans="1:22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4"/>
      <c r="L198" s="24"/>
      <c r="M198" s="24"/>
      <c r="N198" s="24"/>
      <c r="O198" s="24"/>
      <c r="P198" s="24"/>
      <c r="Q198" s="24"/>
      <c r="R198" s="24"/>
      <c r="S198" s="21"/>
      <c r="T198" s="21"/>
      <c r="U198" s="21"/>
      <c r="V198" s="21"/>
    </row>
    <row r="199" ht="16.5" spans="1:22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4"/>
      <c r="L199" s="24"/>
      <c r="M199" s="24"/>
      <c r="N199" s="24"/>
      <c r="O199" s="24"/>
      <c r="P199" s="24"/>
      <c r="Q199" s="24"/>
      <c r="R199" s="24"/>
      <c r="S199" s="21"/>
      <c r="T199" s="21"/>
      <c r="U199" s="21"/>
      <c r="V199" s="21"/>
    </row>
    <row r="200" ht="16.5" spans="1:22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4"/>
      <c r="L200" s="24"/>
      <c r="M200" s="24"/>
      <c r="N200" s="24"/>
      <c r="O200" s="24"/>
      <c r="P200" s="24"/>
      <c r="Q200" s="24"/>
      <c r="R200" s="24"/>
      <c r="S200" s="21"/>
      <c r="T200" s="21"/>
      <c r="U200" s="21"/>
      <c r="V200" s="21"/>
    </row>
    <row r="201" ht="16.5" spans="1:22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4"/>
      <c r="L201" s="24"/>
      <c r="M201" s="24"/>
      <c r="N201" s="24"/>
      <c r="O201" s="24"/>
      <c r="P201" s="24"/>
      <c r="Q201" s="24"/>
      <c r="R201" s="24"/>
      <c r="S201" s="21"/>
      <c r="T201" s="21"/>
      <c r="U201" s="21"/>
      <c r="V201" s="21"/>
    </row>
    <row r="202" ht="16.5" spans="1:22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4"/>
      <c r="L202" s="24"/>
      <c r="M202" s="24"/>
      <c r="N202" s="24"/>
      <c r="O202" s="24"/>
      <c r="P202" s="24"/>
      <c r="Q202" s="24"/>
      <c r="R202" s="24"/>
      <c r="S202" s="21"/>
      <c r="T202" s="21"/>
      <c r="U202" s="21"/>
      <c r="V202" s="21"/>
    </row>
    <row r="203" ht="16.5" spans="1:22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4"/>
      <c r="L203" s="24"/>
      <c r="M203" s="24"/>
      <c r="N203" s="24"/>
      <c r="O203" s="24"/>
      <c r="P203" s="24"/>
      <c r="Q203" s="24"/>
      <c r="R203" s="24"/>
      <c r="S203" s="21"/>
      <c r="T203" s="21"/>
      <c r="U203" s="21"/>
      <c r="V203" s="21"/>
    </row>
    <row r="204" ht="16.5" spans="1:22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4"/>
      <c r="L204" s="24"/>
      <c r="M204" s="24"/>
      <c r="N204" s="24"/>
      <c r="O204" s="24"/>
      <c r="P204" s="24"/>
      <c r="Q204" s="24"/>
      <c r="R204" s="24"/>
      <c r="S204" s="21"/>
      <c r="T204" s="21"/>
      <c r="U204" s="21"/>
      <c r="V204" s="21"/>
    </row>
    <row r="205" ht="16.5" spans="1:22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4"/>
      <c r="L205" s="24"/>
      <c r="M205" s="24"/>
      <c r="N205" s="24"/>
      <c r="O205" s="24"/>
      <c r="P205" s="24"/>
      <c r="Q205" s="24"/>
      <c r="R205" s="24"/>
      <c r="S205" s="21"/>
      <c r="T205" s="21"/>
      <c r="U205" s="21"/>
      <c r="V205" s="21"/>
    </row>
    <row r="206" ht="16.5" spans="1:22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4"/>
      <c r="L206" s="24"/>
      <c r="M206" s="24"/>
      <c r="N206" s="24"/>
      <c r="O206" s="24"/>
      <c r="P206" s="24"/>
      <c r="Q206" s="24"/>
      <c r="R206" s="24"/>
      <c r="S206" s="21"/>
      <c r="T206" s="21"/>
      <c r="U206" s="21"/>
      <c r="V206" s="21"/>
    </row>
    <row r="207" ht="16.5" spans="1:22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4"/>
      <c r="L207" s="24"/>
      <c r="M207" s="24"/>
      <c r="N207" s="24"/>
      <c r="O207" s="24"/>
      <c r="P207" s="24"/>
      <c r="Q207" s="24"/>
      <c r="R207" s="24"/>
      <c r="S207" s="21"/>
      <c r="T207" s="21"/>
      <c r="U207" s="21"/>
      <c r="V207" s="21"/>
    </row>
    <row r="208" ht="16.5" spans="1:22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4"/>
      <c r="L208" s="24"/>
      <c r="M208" s="24"/>
      <c r="N208" s="24"/>
      <c r="O208" s="24"/>
      <c r="P208" s="24"/>
      <c r="Q208" s="24"/>
      <c r="R208" s="24"/>
      <c r="S208" s="21"/>
      <c r="T208" s="21"/>
      <c r="U208" s="21"/>
      <c r="V208" s="21"/>
    </row>
    <row r="209" ht="16.5" spans="1:22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4"/>
      <c r="L209" s="24"/>
      <c r="M209" s="24"/>
      <c r="N209" s="24"/>
      <c r="O209" s="24"/>
      <c r="P209" s="24"/>
      <c r="Q209" s="24"/>
      <c r="R209" s="24"/>
      <c r="S209" s="21"/>
      <c r="T209" s="21"/>
      <c r="U209" s="21"/>
      <c r="V209" s="21"/>
    </row>
    <row r="210" ht="16.5" spans="1:22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4"/>
      <c r="L210" s="24"/>
      <c r="M210" s="24"/>
      <c r="N210" s="24"/>
      <c r="O210" s="24"/>
      <c r="P210" s="24"/>
      <c r="Q210" s="24"/>
      <c r="R210" s="24"/>
      <c r="S210" s="21"/>
      <c r="T210" s="21"/>
      <c r="U210" s="21"/>
      <c r="V210" s="21"/>
    </row>
    <row r="211" ht="16.5" spans="1:22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4"/>
      <c r="L211" s="24"/>
      <c r="M211" s="24"/>
      <c r="N211" s="24"/>
      <c r="O211" s="24"/>
      <c r="P211" s="24"/>
      <c r="Q211" s="24"/>
      <c r="R211" s="24"/>
      <c r="S211" s="21"/>
      <c r="T211" s="21"/>
      <c r="U211" s="21"/>
      <c r="V211" s="21"/>
    </row>
    <row r="212" ht="16.5" spans="1:22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4"/>
      <c r="L212" s="24"/>
      <c r="M212" s="24"/>
      <c r="N212" s="24"/>
      <c r="O212" s="24"/>
      <c r="P212" s="24"/>
      <c r="Q212" s="24"/>
      <c r="R212" s="24"/>
      <c r="S212" s="21"/>
      <c r="T212" s="21"/>
      <c r="U212" s="21"/>
      <c r="V212" s="21"/>
    </row>
    <row r="213" ht="16.5" spans="1:22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4"/>
      <c r="L213" s="24"/>
      <c r="M213" s="24"/>
      <c r="N213" s="24"/>
      <c r="O213" s="24"/>
      <c r="P213" s="24"/>
      <c r="Q213" s="24"/>
      <c r="R213" s="24"/>
      <c r="S213" s="21"/>
      <c r="T213" s="21"/>
      <c r="U213" s="21"/>
      <c r="V213" s="21"/>
    </row>
    <row r="214" ht="16.5" spans="1:22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4"/>
      <c r="L214" s="24"/>
      <c r="M214" s="24"/>
      <c r="N214" s="24"/>
      <c r="O214" s="24"/>
      <c r="P214" s="24"/>
      <c r="Q214" s="24"/>
      <c r="R214" s="24"/>
      <c r="S214" s="21"/>
      <c r="T214" s="21"/>
      <c r="U214" s="21"/>
      <c r="V214" s="21"/>
    </row>
    <row r="215" ht="16.5" spans="1:22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4"/>
      <c r="L215" s="24"/>
      <c r="M215" s="24"/>
      <c r="N215" s="24"/>
      <c r="O215" s="24"/>
      <c r="P215" s="24"/>
      <c r="Q215" s="24"/>
      <c r="R215" s="24"/>
      <c r="S215" s="21"/>
      <c r="T215" s="21"/>
      <c r="U215" s="21"/>
      <c r="V215" s="21"/>
    </row>
    <row r="216" ht="16.5" spans="1:22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4"/>
      <c r="L216" s="24"/>
      <c r="M216" s="24"/>
      <c r="N216" s="24"/>
      <c r="O216" s="24"/>
      <c r="P216" s="24"/>
      <c r="Q216" s="24"/>
      <c r="R216" s="24"/>
      <c r="S216" s="21"/>
      <c r="T216" s="21"/>
      <c r="U216" s="21"/>
      <c r="V216" s="21"/>
    </row>
    <row r="217" ht="16.5" spans="1:22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4"/>
      <c r="L217" s="24"/>
      <c r="M217" s="24"/>
      <c r="N217" s="24"/>
      <c r="O217" s="24"/>
      <c r="P217" s="24"/>
      <c r="Q217" s="24"/>
      <c r="R217" s="24"/>
      <c r="S217" s="21"/>
      <c r="T217" s="21"/>
      <c r="U217" s="21"/>
      <c r="V217" s="21"/>
    </row>
    <row r="218" ht="16.5" spans="1:22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4"/>
      <c r="L218" s="24"/>
      <c r="M218" s="24"/>
      <c r="N218" s="24"/>
      <c r="O218" s="24"/>
      <c r="P218" s="24"/>
      <c r="Q218" s="24"/>
      <c r="R218" s="24"/>
      <c r="S218" s="21"/>
      <c r="T218" s="21"/>
      <c r="U218" s="21"/>
      <c r="V218" s="21"/>
    </row>
    <row r="219" ht="16.5" spans="1:22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4"/>
      <c r="L219" s="24"/>
      <c r="M219" s="24"/>
      <c r="N219" s="24"/>
      <c r="O219" s="24"/>
      <c r="P219" s="24"/>
      <c r="Q219" s="24"/>
      <c r="R219" s="24"/>
      <c r="S219" s="21"/>
      <c r="T219" s="21"/>
      <c r="U219" s="21"/>
      <c r="V219" s="21"/>
    </row>
    <row r="220" ht="16.5" spans="1:22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4"/>
      <c r="L220" s="24"/>
      <c r="M220" s="24"/>
      <c r="N220" s="24"/>
      <c r="O220" s="24"/>
      <c r="P220" s="24"/>
      <c r="Q220" s="24"/>
      <c r="R220" s="24"/>
      <c r="S220" s="21"/>
      <c r="T220" s="21"/>
      <c r="U220" s="21"/>
      <c r="V220" s="21"/>
    </row>
    <row r="221" ht="16.5" spans="1:22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4"/>
      <c r="L221" s="24"/>
      <c r="M221" s="24"/>
      <c r="N221" s="24"/>
      <c r="O221" s="24"/>
      <c r="P221" s="24"/>
      <c r="Q221" s="24"/>
      <c r="R221" s="24"/>
      <c r="S221" s="21"/>
      <c r="T221" s="21"/>
      <c r="U221" s="21"/>
      <c r="V221" s="21"/>
    </row>
    <row r="222" ht="16.5" spans="1:22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  <c r="L222" s="24"/>
      <c r="M222" s="24"/>
      <c r="N222" s="24"/>
      <c r="O222" s="24"/>
      <c r="P222" s="24"/>
      <c r="Q222" s="24"/>
      <c r="R222" s="24"/>
      <c r="S222" s="21"/>
      <c r="T222" s="21"/>
      <c r="U222" s="21"/>
      <c r="V222" s="21"/>
    </row>
    <row r="223" ht="16.5" spans="1:22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4"/>
      <c r="L223" s="24"/>
      <c r="M223" s="24"/>
      <c r="N223" s="24"/>
      <c r="O223" s="24"/>
      <c r="P223" s="24"/>
      <c r="Q223" s="24"/>
      <c r="R223" s="24"/>
      <c r="S223" s="21"/>
      <c r="T223" s="21"/>
      <c r="U223" s="21"/>
      <c r="V223" s="21"/>
    </row>
    <row r="224" ht="16.5" spans="1:22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4"/>
      <c r="L224" s="24"/>
      <c r="M224" s="24"/>
      <c r="N224" s="24"/>
      <c r="O224" s="24"/>
      <c r="P224" s="24"/>
      <c r="Q224" s="24"/>
      <c r="R224" s="24"/>
      <c r="S224" s="21"/>
      <c r="T224" s="21"/>
      <c r="U224" s="21"/>
      <c r="V224" s="21"/>
    </row>
    <row r="225" ht="16.5" spans="1:22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4"/>
      <c r="L225" s="24"/>
      <c r="M225" s="24"/>
      <c r="N225" s="24"/>
      <c r="O225" s="24"/>
      <c r="P225" s="24"/>
      <c r="Q225" s="24"/>
      <c r="R225" s="24"/>
      <c r="S225" s="21"/>
      <c r="T225" s="21"/>
      <c r="U225" s="21"/>
      <c r="V225" s="21"/>
    </row>
    <row r="226" ht="16.5" spans="1:22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24"/>
      <c r="M226" s="24"/>
      <c r="N226" s="24"/>
      <c r="O226" s="24"/>
      <c r="P226" s="24"/>
      <c r="Q226" s="24"/>
      <c r="R226" s="24"/>
      <c r="S226" s="21"/>
      <c r="T226" s="21"/>
      <c r="U226" s="21"/>
      <c r="V226" s="21"/>
    </row>
    <row r="227" ht="16.5" spans="1:22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4"/>
      <c r="L227" s="24"/>
      <c r="M227" s="24"/>
      <c r="N227" s="24"/>
      <c r="O227" s="24"/>
      <c r="P227" s="24"/>
      <c r="Q227" s="24"/>
      <c r="R227" s="24"/>
      <c r="S227" s="21"/>
      <c r="T227" s="21"/>
      <c r="U227" s="21"/>
      <c r="V227" s="21"/>
    </row>
    <row r="228" ht="16.5" spans="1:22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4"/>
      <c r="L228" s="24"/>
      <c r="M228" s="24"/>
      <c r="N228" s="24"/>
      <c r="O228" s="24"/>
      <c r="P228" s="24"/>
      <c r="Q228" s="24"/>
      <c r="R228" s="24"/>
      <c r="S228" s="21"/>
      <c r="T228" s="21"/>
      <c r="U228" s="21"/>
      <c r="V228" s="21"/>
    </row>
    <row r="229" ht="16.5" spans="1:22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4"/>
      <c r="L229" s="24"/>
      <c r="M229" s="24"/>
      <c r="N229" s="24"/>
      <c r="O229" s="24"/>
      <c r="P229" s="24"/>
      <c r="Q229" s="24"/>
      <c r="R229" s="24"/>
      <c r="S229" s="21"/>
      <c r="T229" s="21"/>
      <c r="U229" s="21"/>
      <c r="V229" s="21"/>
    </row>
    <row r="230" ht="16.5" spans="1:22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4"/>
      <c r="L230" s="24"/>
      <c r="M230" s="24"/>
      <c r="N230" s="24"/>
      <c r="O230" s="24"/>
      <c r="P230" s="24"/>
      <c r="Q230" s="24"/>
      <c r="R230" s="24"/>
      <c r="S230" s="21"/>
      <c r="T230" s="21"/>
      <c r="U230" s="21"/>
      <c r="V230" s="21"/>
    </row>
    <row r="231" ht="16.5" spans="1:22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24"/>
      <c r="M231" s="24"/>
      <c r="N231" s="24"/>
      <c r="O231" s="24"/>
      <c r="P231" s="24"/>
      <c r="Q231" s="24"/>
      <c r="R231" s="24"/>
      <c r="S231" s="21"/>
      <c r="T231" s="21"/>
      <c r="U231" s="21"/>
      <c r="V231" s="21"/>
    </row>
    <row r="232" ht="16.5" spans="1:22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4"/>
      <c r="L232" s="24"/>
      <c r="M232" s="24"/>
      <c r="N232" s="24"/>
      <c r="O232" s="24"/>
      <c r="P232" s="24"/>
      <c r="Q232" s="24"/>
      <c r="R232" s="24"/>
      <c r="S232" s="21"/>
      <c r="T232" s="21"/>
      <c r="U232" s="21"/>
      <c r="V232" s="21"/>
    </row>
    <row r="233" ht="16.5" spans="1:22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4"/>
      <c r="L233" s="24"/>
      <c r="M233" s="24"/>
      <c r="N233" s="24"/>
      <c r="O233" s="24"/>
      <c r="P233" s="24"/>
      <c r="Q233" s="24"/>
      <c r="R233" s="24"/>
      <c r="S233" s="21"/>
      <c r="T233" s="21"/>
      <c r="U233" s="21"/>
      <c r="V233" s="21"/>
    </row>
    <row r="234" ht="16.5" spans="1:22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  <c r="S234" s="21"/>
      <c r="T234" s="21"/>
      <c r="U234" s="21"/>
      <c r="V234" s="21"/>
    </row>
    <row r="235" ht="16.5" spans="1:22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  <c r="S235" s="21"/>
      <c r="T235" s="21"/>
      <c r="U235" s="21"/>
      <c r="V235" s="21"/>
    </row>
    <row r="236" ht="16.5" spans="1:22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  <c r="S236" s="21"/>
      <c r="T236" s="21"/>
      <c r="U236" s="21"/>
      <c r="V236" s="21"/>
    </row>
    <row r="237" ht="16.5" spans="1:22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  <c r="S237" s="21"/>
      <c r="T237" s="21"/>
      <c r="U237" s="21"/>
      <c r="V237" s="21"/>
    </row>
    <row r="238" ht="16.5" spans="1:22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  <c r="S238" s="21"/>
      <c r="T238" s="21"/>
      <c r="U238" s="21"/>
      <c r="V238" s="21"/>
    </row>
    <row r="239" ht="16.5" spans="1:22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  <c r="S239" s="21"/>
      <c r="T239" s="21"/>
      <c r="U239" s="21"/>
      <c r="V239" s="21"/>
    </row>
    <row r="240" ht="16.5" spans="1:22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  <c r="S240" s="21"/>
      <c r="T240" s="21"/>
      <c r="U240" s="21"/>
      <c r="V240" s="21"/>
    </row>
    <row r="241" ht="16.5" spans="1:22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  <c r="S241" s="21"/>
      <c r="T241" s="21"/>
      <c r="U241" s="21"/>
      <c r="V241" s="21"/>
    </row>
    <row r="242" ht="16.5" spans="1:22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  <c r="S242" s="21"/>
      <c r="T242" s="21"/>
      <c r="U242" s="21"/>
      <c r="V242" s="21"/>
    </row>
    <row r="243" ht="16.5" spans="1:22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  <c r="S243" s="21"/>
      <c r="T243" s="21"/>
      <c r="U243" s="21"/>
      <c r="V243" s="21"/>
    </row>
    <row r="244" ht="16.5" spans="1:22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  <c r="S244" s="21"/>
      <c r="T244" s="21"/>
      <c r="U244" s="21"/>
      <c r="V244" s="21"/>
    </row>
    <row r="245" ht="16.5" spans="1:22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  <c r="S245" s="21"/>
      <c r="T245" s="21"/>
      <c r="U245" s="21"/>
      <c r="V245" s="21"/>
    </row>
    <row r="246" ht="16.5" spans="1:22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  <c r="S246" s="21"/>
      <c r="T246" s="21"/>
      <c r="U246" s="21"/>
      <c r="V246" s="21"/>
    </row>
    <row r="247" ht="16.5" spans="1:22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  <c r="S247" s="21"/>
      <c r="T247" s="21"/>
      <c r="U247" s="21"/>
      <c r="V247" s="21"/>
    </row>
    <row r="248" ht="16.5" spans="1:22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  <c r="S248" s="21"/>
      <c r="T248" s="21"/>
      <c r="U248" s="21"/>
      <c r="V248" s="21"/>
    </row>
    <row r="249" ht="16.5" spans="1:22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  <c r="S249" s="21"/>
      <c r="T249" s="21"/>
      <c r="U249" s="21"/>
      <c r="V249" s="21"/>
    </row>
    <row r="250" ht="16.5" spans="1:22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  <c r="S250" s="21"/>
      <c r="T250" s="21"/>
      <c r="U250" s="21"/>
      <c r="V250" s="21"/>
    </row>
    <row r="251" ht="16.5" spans="1:22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  <c r="S251" s="21"/>
      <c r="T251" s="21"/>
      <c r="U251" s="21"/>
      <c r="V251" s="21"/>
    </row>
    <row r="252" ht="16.5" spans="1:22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  <c r="S252" s="21"/>
      <c r="T252" s="21"/>
      <c r="U252" s="21"/>
      <c r="V252" s="21"/>
    </row>
    <row r="253" ht="16.5" spans="1:22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  <c r="S253" s="21"/>
      <c r="T253" s="21"/>
      <c r="U253" s="21"/>
      <c r="V253" s="21"/>
    </row>
    <row r="254" ht="16.5" spans="1:22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  <c r="S254" s="21"/>
      <c r="T254" s="21"/>
      <c r="U254" s="21"/>
      <c r="V254" s="21"/>
    </row>
    <row r="255" ht="16.5" spans="1:22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  <c r="S255" s="21"/>
      <c r="T255" s="21"/>
      <c r="U255" s="21"/>
      <c r="V255" s="21"/>
    </row>
    <row r="256" ht="16.5" spans="1:22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  <c r="S256" s="21"/>
      <c r="T256" s="21"/>
      <c r="U256" s="21"/>
      <c r="V256" s="21"/>
    </row>
    <row r="257" ht="16.5" spans="1:22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  <c r="S257" s="21"/>
      <c r="T257" s="21"/>
      <c r="U257" s="21"/>
      <c r="V257" s="21"/>
    </row>
    <row r="258" ht="16.5" spans="1:22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  <c r="S258" s="21"/>
      <c r="T258" s="21"/>
      <c r="U258" s="21"/>
      <c r="V258" s="21"/>
    </row>
    <row r="259" ht="16.5" spans="1:22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  <c r="S259" s="21"/>
      <c r="T259" s="21"/>
      <c r="U259" s="21"/>
      <c r="V259" s="21"/>
    </row>
    <row r="260" ht="16.5" spans="1:22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  <c r="S260" s="21"/>
      <c r="T260" s="21"/>
      <c r="U260" s="21"/>
      <c r="V260" s="21"/>
    </row>
    <row r="261" ht="16.5" spans="1:22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  <c r="S261" s="21"/>
      <c r="T261" s="21"/>
      <c r="U261" s="21"/>
      <c r="V261" s="21"/>
    </row>
    <row r="262" ht="16.5" spans="1:22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  <c r="S262" s="21"/>
      <c r="T262" s="21"/>
      <c r="U262" s="21"/>
      <c r="V262" s="21"/>
    </row>
    <row r="263" ht="16.5" spans="1:22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  <c r="S263" s="21"/>
      <c r="T263" s="21"/>
      <c r="U263" s="21"/>
      <c r="V263" s="21"/>
    </row>
    <row r="264" ht="16.5" spans="1:22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  <c r="S264" s="21"/>
      <c r="T264" s="21"/>
      <c r="U264" s="21"/>
      <c r="V264" s="21"/>
    </row>
    <row r="265" ht="16.5" spans="1:22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  <c r="S265" s="21"/>
      <c r="T265" s="21"/>
      <c r="U265" s="21"/>
      <c r="V265" s="21"/>
    </row>
    <row r="266" ht="16.5" spans="1:22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  <c r="S266" s="21"/>
      <c r="T266" s="21"/>
      <c r="U266" s="21"/>
      <c r="V266" s="21"/>
    </row>
    <row r="267" ht="16.5" spans="1:22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  <c r="S267" s="21"/>
      <c r="T267" s="21"/>
      <c r="U267" s="21"/>
      <c r="V267" s="21"/>
    </row>
    <row r="268" ht="16.5" spans="1:22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  <c r="S268" s="21"/>
      <c r="T268" s="21"/>
      <c r="U268" s="21"/>
      <c r="V268" s="21"/>
    </row>
    <row r="269" ht="16.5" spans="1:22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  <c r="S269" s="21"/>
      <c r="T269" s="21"/>
      <c r="U269" s="21"/>
      <c r="V269" s="21"/>
    </row>
    <row r="270" ht="16.5" spans="1:22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  <c r="S270" s="21"/>
      <c r="T270" s="21"/>
      <c r="U270" s="21"/>
      <c r="V270" s="21"/>
    </row>
    <row r="271" ht="16.5" spans="1:22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  <c r="S271" s="21"/>
      <c r="T271" s="21"/>
      <c r="U271" s="21"/>
      <c r="V271" s="21"/>
    </row>
    <row r="272" ht="16.5" spans="1:22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  <c r="S272" s="21"/>
      <c r="T272" s="21"/>
      <c r="U272" s="21"/>
      <c r="V272" s="21"/>
    </row>
    <row r="273" ht="16.5" spans="1:22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  <c r="S273" s="21"/>
      <c r="T273" s="21"/>
      <c r="U273" s="21"/>
      <c r="V273" s="21"/>
    </row>
    <row r="274" ht="16.5" spans="1:22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  <c r="S274" s="21"/>
      <c r="T274" s="21"/>
      <c r="U274" s="21"/>
      <c r="V274" s="21"/>
    </row>
    <row r="275" ht="16.5" spans="1:22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  <c r="S275" s="21"/>
      <c r="T275" s="21"/>
      <c r="U275" s="21"/>
      <c r="V275" s="21"/>
    </row>
    <row r="276" ht="16.5" spans="1:22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  <c r="S276" s="21"/>
      <c r="T276" s="21"/>
      <c r="U276" s="21"/>
      <c r="V276" s="21"/>
    </row>
    <row r="277" ht="16.5" spans="1:22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  <c r="S277" s="21"/>
      <c r="T277" s="21"/>
      <c r="U277" s="21"/>
      <c r="V277" s="21"/>
    </row>
    <row r="278" ht="16.5" spans="1:22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  <c r="S278" s="21"/>
      <c r="T278" s="21"/>
      <c r="U278" s="21"/>
      <c r="V278" s="21"/>
    </row>
    <row r="279" ht="16.5" spans="1:22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  <c r="S279" s="21"/>
      <c r="T279" s="21"/>
      <c r="U279" s="21"/>
      <c r="V279" s="21"/>
    </row>
    <row r="280" ht="16.5" spans="1:22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  <c r="S280" s="21"/>
      <c r="T280" s="21"/>
      <c r="U280" s="21"/>
      <c r="V280" s="21"/>
    </row>
    <row r="281" ht="16.5" spans="1:22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  <c r="S281" s="21"/>
      <c r="T281" s="21"/>
      <c r="U281" s="21"/>
      <c r="V281" s="21"/>
    </row>
    <row r="282" ht="16.5" spans="1:22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  <c r="S282" s="21"/>
      <c r="T282" s="21"/>
      <c r="U282" s="21"/>
      <c r="V282" s="21"/>
    </row>
    <row r="283" ht="16.5" spans="1:22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  <c r="S283" s="21"/>
      <c r="T283" s="21"/>
      <c r="U283" s="21"/>
      <c r="V283" s="21"/>
    </row>
    <row r="284" ht="16.5" spans="1:22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  <c r="S284" s="21"/>
      <c r="T284" s="21"/>
      <c r="U284" s="21"/>
      <c r="V284" s="21"/>
    </row>
    <row r="285" ht="16.5" spans="1:22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  <c r="S285" s="21"/>
      <c r="T285" s="21"/>
      <c r="U285" s="21"/>
      <c r="V285" s="21"/>
    </row>
    <row r="286" ht="16.5" spans="1:22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  <c r="S286" s="21"/>
      <c r="T286" s="21"/>
      <c r="U286" s="21"/>
      <c r="V286" s="21"/>
    </row>
    <row r="287" ht="16.5" spans="1:22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  <c r="S287" s="21"/>
      <c r="T287" s="21"/>
      <c r="U287" s="21"/>
      <c r="V287" s="21"/>
    </row>
    <row r="288" ht="16.5" spans="1:22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  <c r="S288" s="21"/>
      <c r="T288" s="21"/>
      <c r="U288" s="21"/>
      <c r="V288" s="21"/>
    </row>
    <row r="289" ht="16.5" spans="1:22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  <c r="S289" s="21"/>
      <c r="T289" s="21"/>
      <c r="U289" s="21"/>
      <c r="V289" s="21"/>
    </row>
    <row r="290" ht="16.5" spans="1:22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  <c r="S290" s="21"/>
      <c r="T290" s="21"/>
      <c r="U290" s="21"/>
      <c r="V290" s="21"/>
    </row>
    <row r="291" ht="16.5" spans="1:22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  <c r="S291" s="21"/>
      <c r="T291" s="21"/>
      <c r="U291" s="21"/>
      <c r="V291" s="21"/>
    </row>
    <row r="292" ht="16.5" spans="1:22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  <c r="S292" s="21"/>
      <c r="T292" s="21"/>
      <c r="U292" s="21"/>
      <c r="V292" s="21"/>
    </row>
    <row r="293" ht="16.5" spans="1:22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  <c r="S293" s="21"/>
      <c r="T293" s="21"/>
      <c r="U293" s="21"/>
      <c r="V293" s="21"/>
    </row>
    <row r="294" ht="16.5" spans="1:22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  <c r="S294" s="21"/>
      <c r="T294" s="21"/>
      <c r="U294" s="21"/>
      <c r="V294" s="21"/>
    </row>
    <row r="295" ht="16.5" spans="1:22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  <c r="S295" s="21"/>
      <c r="T295" s="21"/>
      <c r="U295" s="21"/>
      <c r="V295" s="21"/>
    </row>
    <row r="296" ht="16.5" spans="1:22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  <c r="S296" s="21"/>
      <c r="T296" s="21"/>
      <c r="U296" s="21"/>
      <c r="V296" s="21"/>
    </row>
    <row r="297" ht="16.5" spans="1:22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  <c r="S297" s="21"/>
      <c r="T297" s="21"/>
      <c r="U297" s="21"/>
      <c r="V297" s="21"/>
    </row>
    <row r="298" ht="16.5" spans="1:22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  <c r="S298" s="21"/>
      <c r="T298" s="21"/>
      <c r="U298" s="21"/>
      <c r="V298" s="21"/>
    </row>
    <row r="299" ht="16.5" spans="1:22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  <c r="S299" s="21"/>
      <c r="T299" s="21"/>
      <c r="U299" s="21"/>
      <c r="V299" s="21"/>
    </row>
    <row r="300" ht="16.5" spans="1:22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  <c r="S300" s="21"/>
      <c r="T300" s="21"/>
      <c r="U300" s="21"/>
      <c r="V300" s="21"/>
    </row>
    <row r="301" ht="16.5" spans="1:22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  <c r="S301" s="21"/>
      <c r="T301" s="21"/>
      <c r="U301" s="21"/>
      <c r="V301" s="21"/>
    </row>
    <row r="302" ht="16.5" spans="1:22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  <c r="S302" s="21"/>
      <c r="T302" s="21"/>
      <c r="U302" s="21"/>
      <c r="V302" s="21"/>
    </row>
    <row r="303" ht="16.5" spans="1:22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  <c r="S303" s="21"/>
      <c r="T303" s="21"/>
      <c r="U303" s="21"/>
      <c r="V303" s="21"/>
    </row>
    <row r="304" ht="16.5" spans="1:22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  <c r="S304" s="21"/>
      <c r="T304" s="21"/>
      <c r="U304" s="21"/>
      <c r="V304" s="21"/>
    </row>
    <row r="305" ht="16.5" spans="1:22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  <c r="S305" s="21"/>
      <c r="T305" s="21"/>
      <c r="U305" s="21"/>
      <c r="V305" s="21"/>
    </row>
    <row r="306" ht="16.5" spans="1:22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  <c r="S306" s="21"/>
      <c r="T306" s="21"/>
      <c r="U306" s="21"/>
      <c r="V306" s="21"/>
    </row>
    <row r="307" ht="16.5" spans="1:22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  <c r="S307" s="21"/>
      <c r="T307" s="21"/>
      <c r="U307" s="21"/>
      <c r="V307" s="21"/>
    </row>
    <row r="308" ht="16.5" spans="1:22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  <c r="S308" s="21"/>
      <c r="T308" s="21"/>
      <c r="U308" s="21"/>
      <c r="V308" s="21"/>
    </row>
    <row r="309" ht="16.5" spans="1:22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  <c r="S309" s="21"/>
      <c r="T309" s="21"/>
      <c r="U309" s="21"/>
      <c r="V309" s="21"/>
    </row>
    <row r="310" ht="16.5" spans="1:22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  <c r="S310" s="21"/>
      <c r="T310" s="21"/>
      <c r="U310" s="21"/>
      <c r="V310" s="21"/>
    </row>
    <row r="311" ht="16.5" spans="1:22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  <c r="S311" s="21"/>
      <c r="T311" s="21"/>
      <c r="U311" s="21"/>
      <c r="V311" s="21"/>
    </row>
    <row r="312" ht="16.5" spans="1:22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  <c r="S312" s="21"/>
      <c r="T312" s="21"/>
      <c r="U312" s="21"/>
      <c r="V312" s="21"/>
    </row>
    <row r="313" ht="16.5" spans="1:22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  <c r="S313" s="21"/>
      <c r="T313" s="21"/>
      <c r="U313" s="21"/>
      <c r="V313" s="21"/>
    </row>
    <row r="314" ht="16.5" spans="1:22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  <c r="S314" s="21"/>
      <c r="T314" s="21"/>
      <c r="U314" s="21"/>
      <c r="V314" s="21"/>
    </row>
    <row r="315" ht="16.5" spans="1:22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  <c r="S315" s="21"/>
      <c r="T315" s="21"/>
      <c r="U315" s="21"/>
      <c r="V315" s="21"/>
    </row>
    <row r="316" ht="16.5" spans="1:22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  <c r="S316" s="21"/>
      <c r="T316" s="21"/>
      <c r="U316" s="21"/>
      <c r="V316" s="21"/>
    </row>
    <row r="317" ht="16.5" spans="1:22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  <c r="S317" s="21"/>
      <c r="T317" s="21"/>
      <c r="U317" s="21"/>
      <c r="V317" s="21"/>
    </row>
    <row r="318" ht="16.5" spans="1:22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  <c r="S318" s="21"/>
      <c r="T318" s="21"/>
      <c r="U318" s="21"/>
      <c r="V318" s="21"/>
    </row>
    <row r="319" ht="16.5" spans="1:22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  <c r="S319" s="21"/>
      <c r="T319" s="21"/>
      <c r="U319" s="21"/>
      <c r="V319" s="21"/>
    </row>
    <row r="320" ht="16.5" spans="1:22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  <c r="S320" s="21"/>
      <c r="T320" s="21"/>
      <c r="U320" s="21"/>
      <c r="V320" s="21"/>
    </row>
    <row r="321" ht="16.5" spans="1:22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  <c r="S321" s="21"/>
      <c r="T321" s="21"/>
      <c r="U321" s="21"/>
      <c r="V321" s="21"/>
    </row>
    <row r="322" ht="16.5" spans="1:22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  <c r="S322" s="21"/>
      <c r="T322" s="21"/>
      <c r="U322" s="21"/>
      <c r="V322" s="21"/>
    </row>
    <row r="323" ht="16.5" spans="1:22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  <c r="S323" s="21"/>
      <c r="T323" s="21"/>
      <c r="U323" s="21"/>
      <c r="V323" s="21"/>
    </row>
    <row r="324" ht="16.5" spans="1:22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  <c r="S324" s="21"/>
      <c r="T324" s="21"/>
      <c r="U324" s="21"/>
      <c r="V324" s="21"/>
    </row>
    <row r="325" ht="16.5" spans="1:22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  <c r="S325" s="21"/>
      <c r="T325" s="21"/>
      <c r="U325" s="21"/>
      <c r="V325" s="21"/>
    </row>
    <row r="326" ht="16.5" spans="1:22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  <c r="S326" s="21"/>
      <c r="T326" s="21"/>
      <c r="U326" s="21"/>
      <c r="V326" s="21"/>
    </row>
    <row r="327" ht="16.5" spans="1:22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  <c r="S327" s="21"/>
      <c r="T327" s="21"/>
      <c r="U327" s="21"/>
      <c r="V327" s="21"/>
    </row>
    <row r="328" ht="16.5" spans="1:22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  <c r="S328" s="21"/>
      <c r="T328" s="21"/>
      <c r="U328" s="21"/>
      <c r="V328" s="21"/>
    </row>
    <row r="329" ht="16.5" spans="1:22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  <c r="S329" s="21"/>
      <c r="T329" s="21"/>
      <c r="U329" s="21"/>
      <c r="V329" s="21"/>
    </row>
    <row r="330" ht="16.5" spans="1:22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  <c r="S330" s="21"/>
      <c r="T330" s="21"/>
      <c r="U330" s="21"/>
      <c r="V330" s="21"/>
    </row>
    <row r="331" ht="16.5" spans="1:22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  <c r="S331" s="21"/>
      <c r="T331" s="21"/>
      <c r="U331" s="21"/>
      <c r="V331" s="21"/>
    </row>
    <row r="332" ht="16.5" spans="1:22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  <c r="S332" s="21"/>
      <c r="T332" s="21"/>
      <c r="U332" s="21"/>
      <c r="V332" s="21"/>
    </row>
    <row r="333" ht="16.5" spans="1:22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  <c r="S333" s="21"/>
      <c r="T333" s="21"/>
      <c r="U333" s="21"/>
      <c r="V333" s="21"/>
    </row>
    <row r="334" ht="16.5" spans="1:22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  <c r="S334" s="21"/>
      <c r="T334" s="21"/>
      <c r="U334" s="21"/>
      <c r="V334" s="21"/>
    </row>
    <row r="335" ht="16.5" spans="1:22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  <c r="S335" s="21"/>
      <c r="T335" s="21"/>
      <c r="U335" s="21"/>
      <c r="V335" s="21"/>
    </row>
    <row r="336" ht="16.5" spans="1:22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  <c r="S336" s="21"/>
      <c r="T336" s="21"/>
      <c r="U336" s="21"/>
      <c r="V336" s="21"/>
    </row>
    <row r="337" ht="16.5" spans="1:22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  <c r="S337" s="21"/>
      <c r="T337" s="21"/>
      <c r="U337" s="21"/>
      <c r="V337" s="21"/>
    </row>
    <row r="338" ht="16.5" spans="1:22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  <c r="S338" s="21"/>
      <c r="T338" s="21"/>
      <c r="U338" s="21"/>
      <c r="V338" s="21"/>
    </row>
    <row r="339" ht="16.5" spans="1:22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  <c r="S339" s="21"/>
      <c r="T339" s="21"/>
      <c r="U339" s="21"/>
      <c r="V339" s="21"/>
    </row>
    <row r="340" ht="16.5" spans="1:22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  <c r="S340" s="21"/>
      <c r="T340" s="21"/>
      <c r="U340" s="21"/>
      <c r="V340" s="21"/>
    </row>
    <row r="341" ht="16.5" spans="1:22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  <c r="S341" s="21"/>
      <c r="T341" s="21"/>
      <c r="U341" s="21"/>
      <c r="V341" s="21"/>
    </row>
    <row r="342" ht="16.5" spans="1:22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  <c r="S342" s="21"/>
      <c r="T342" s="21"/>
      <c r="U342" s="21"/>
      <c r="V342" s="21"/>
    </row>
    <row r="343" ht="16.5" spans="1:22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  <c r="S343" s="21"/>
      <c r="T343" s="21"/>
      <c r="U343" s="21"/>
      <c r="V343" s="21"/>
    </row>
    <row r="344" ht="16.5" spans="1:22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  <c r="S344" s="21"/>
      <c r="T344" s="21"/>
      <c r="U344" s="21"/>
      <c r="V344" s="21"/>
    </row>
    <row r="345" ht="16.5" spans="1:22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  <c r="S345" s="21"/>
      <c r="T345" s="21"/>
      <c r="U345" s="21"/>
      <c r="V345" s="21"/>
    </row>
    <row r="346" ht="16.5" spans="1:22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  <c r="S346" s="21"/>
      <c r="T346" s="21"/>
      <c r="U346" s="21"/>
      <c r="V346" s="21"/>
    </row>
    <row r="347" ht="16.5" spans="1:22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  <c r="S347" s="21"/>
      <c r="T347" s="21"/>
      <c r="U347" s="21"/>
      <c r="V347" s="21"/>
    </row>
    <row r="348" ht="16.5" spans="1:22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  <c r="S348" s="21"/>
      <c r="T348" s="21"/>
      <c r="U348" s="21"/>
      <c r="V348" s="21"/>
    </row>
    <row r="349" ht="16.5" spans="1:22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  <c r="S349" s="21"/>
      <c r="T349" s="21"/>
      <c r="U349" s="21"/>
      <c r="V349" s="21"/>
    </row>
    <row r="350" ht="16.5" spans="1:22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  <c r="S350" s="21"/>
      <c r="T350" s="21"/>
      <c r="U350" s="21"/>
      <c r="V350" s="21"/>
    </row>
    <row r="351" ht="16.5" spans="1:22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  <c r="S351" s="21"/>
      <c r="T351" s="21"/>
      <c r="U351" s="21"/>
      <c r="V351" s="21"/>
    </row>
    <row r="352" ht="16.5" spans="1:22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  <c r="S352" s="21"/>
      <c r="T352" s="21"/>
      <c r="U352" s="21"/>
      <c r="V352" s="21"/>
    </row>
    <row r="353" ht="16.5" spans="1:22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  <c r="S353" s="21"/>
      <c r="T353" s="21"/>
      <c r="U353" s="21"/>
      <c r="V353" s="21"/>
    </row>
    <row r="354" ht="16.5" spans="1:22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  <c r="S354" s="21"/>
      <c r="T354" s="21"/>
      <c r="U354" s="21"/>
      <c r="V354" s="21"/>
    </row>
    <row r="355" ht="16.5" spans="1:22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  <c r="S355" s="21"/>
      <c r="T355" s="21"/>
      <c r="U355" s="21"/>
      <c r="V355" s="21"/>
    </row>
    <row r="356" ht="16.5" spans="1:22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  <c r="S356" s="21"/>
      <c r="T356" s="21"/>
      <c r="U356" s="21"/>
      <c r="V356" s="21"/>
    </row>
    <row r="357" ht="16.5" spans="1:22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  <c r="S357" s="21"/>
      <c r="T357" s="21"/>
      <c r="U357" s="21"/>
      <c r="V357" s="21"/>
    </row>
    <row r="358" ht="16.5" spans="1:22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  <c r="S358" s="21"/>
      <c r="T358" s="21"/>
      <c r="U358" s="21"/>
      <c r="V358" s="21"/>
    </row>
    <row r="359" ht="16.5" spans="1:22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  <c r="S359" s="21"/>
      <c r="T359" s="21"/>
      <c r="U359" s="21"/>
      <c r="V359" s="21"/>
    </row>
    <row r="360" ht="16.5" spans="1:22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  <c r="S360" s="21"/>
      <c r="T360" s="21"/>
      <c r="U360" s="21"/>
      <c r="V360" s="21"/>
    </row>
    <row r="361" ht="16.5" spans="1:22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  <c r="S361" s="21"/>
      <c r="T361" s="21"/>
      <c r="U361" s="21"/>
      <c r="V361" s="21"/>
    </row>
    <row r="362" ht="16.5" spans="1:22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  <c r="S362" s="21"/>
      <c r="T362" s="21"/>
      <c r="U362" s="21"/>
      <c r="V362" s="21"/>
    </row>
    <row r="363" ht="16.5" spans="1:22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  <c r="S363" s="21"/>
      <c r="T363" s="21"/>
      <c r="U363" s="21"/>
      <c r="V363" s="21"/>
    </row>
    <row r="364" ht="16.5" spans="1:22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  <c r="S364" s="21"/>
      <c r="T364" s="21"/>
      <c r="U364" s="21"/>
      <c r="V364" s="21"/>
    </row>
    <row r="365" ht="16.5" spans="1:22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  <c r="S365" s="21"/>
      <c r="T365" s="21"/>
      <c r="U365" s="21"/>
      <c r="V365" s="21"/>
    </row>
    <row r="366" ht="16.5" spans="1:22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1"/>
      <c r="T366" s="21"/>
      <c r="U366" s="21"/>
      <c r="V366" s="21"/>
    </row>
    <row r="367" ht="16.5" spans="1:22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1"/>
      <c r="T367" s="21"/>
      <c r="U367" s="21"/>
      <c r="V367" s="21"/>
    </row>
    <row r="368" ht="16.5" spans="1:22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1"/>
      <c r="T368" s="21"/>
      <c r="U368" s="21"/>
      <c r="V368" s="21"/>
    </row>
    <row r="369" ht="16.5" spans="1:22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1"/>
      <c r="T369" s="21"/>
      <c r="U369" s="21"/>
      <c r="V369" s="21"/>
    </row>
    <row r="370" ht="16.5" spans="1:22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1"/>
      <c r="T370" s="21"/>
      <c r="U370" s="21"/>
      <c r="V370" s="21"/>
    </row>
    <row r="371" ht="16.5" spans="1:22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1"/>
      <c r="T371" s="21"/>
      <c r="U371" s="21"/>
      <c r="V371" s="21"/>
    </row>
    <row r="372" ht="16.5" spans="1:22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1"/>
      <c r="T372" s="21"/>
      <c r="U372" s="21"/>
      <c r="V372" s="21"/>
    </row>
    <row r="373" ht="16.5" spans="1:22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1"/>
      <c r="T373" s="21"/>
      <c r="U373" s="21"/>
      <c r="V373" s="21"/>
    </row>
    <row r="374" ht="16.5" spans="1:22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1"/>
      <c r="T374" s="21"/>
      <c r="U374" s="21"/>
      <c r="V374" s="21"/>
    </row>
    <row r="375" ht="16.5" spans="1:22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1"/>
      <c r="T375" s="21"/>
      <c r="U375" s="21"/>
      <c r="V375" s="21"/>
    </row>
    <row r="376" ht="16.5" spans="1:22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1"/>
      <c r="T376" s="21"/>
      <c r="U376" s="21"/>
      <c r="V376" s="21"/>
    </row>
    <row r="377" ht="16.5" spans="1:22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1"/>
      <c r="T377" s="21"/>
      <c r="U377" s="21"/>
      <c r="V377" s="21"/>
    </row>
    <row r="378" ht="16.5" spans="1:22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1"/>
      <c r="T378" s="21"/>
      <c r="U378" s="21"/>
      <c r="V378" s="21"/>
    </row>
    <row r="379" ht="16.5" spans="1:22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1"/>
      <c r="T379" s="21"/>
      <c r="U379" s="21"/>
      <c r="V379" s="21"/>
    </row>
    <row r="380" ht="16.5" spans="1:22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1"/>
      <c r="T380" s="21"/>
      <c r="U380" s="21"/>
      <c r="V380" s="21"/>
    </row>
    <row r="381" ht="16.5" spans="1:22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1"/>
      <c r="T381" s="21"/>
      <c r="U381" s="21"/>
      <c r="V381" s="21"/>
    </row>
    <row r="382" ht="16.5" spans="1:22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1"/>
      <c r="T382" s="21"/>
      <c r="U382" s="21"/>
      <c r="V382" s="21"/>
    </row>
    <row r="383" ht="16.5" spans="1:22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1"/>
      <c r="T383" s="21"/>
      <c r="U383" s="21"/>
      <c r="V383" s="21"/>
    </row>
    <row r="384" ht="16.5" spans="1:22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1"/>
      <c r="T384" s="21"/>
      <c r="U384" s="21"/>
      <c r="V384" s="21"/>
    </row>
    <row r="385" ht="16.5" spans="1:22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1"/>
      <c r="T385" s="21"/>
      <c r="U385" s="21"/>
      <c r="V385" s="21"/>
    </row>
    <row r="386" ht="16.5" spans="1:22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1"/>
      <c r="T386" s="21"/>
      <c r="U386" s="21"/>
      <c r="V386" s="21"/>
    </row>
    <row r="387" ht="16.5" spans="1:22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1"/>
      <c r="T387" s="21"/>
      <c r="U387" s="21"/>
      <c r="V387" s="21"/>
    </row>
    <row r="388" ht="16.5" spans="1:22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1"/>
      <c r="T388" s="21"/>
      <c r="U388" s="21"/>
      <c r="V388" s="21"/>
    </row>
    <row r="389" ht="16.5" spans="1:22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1"/>
      <c r="T389" s="21"/>
      <c r="U389" s="21"/>
      <c r="V389" s="21"/>
    </row>
    <row r="390" ht="16.5" spans="1:22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1"/>
      <c r="T390" s="21"/>
      <c r="U390" s="21"/>
      <c r="V390" s="21"/>
    </row>
    <row r="391" ht="16.5" spans="1:22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1"/>
      <c r="T391" s="21"/>
      <c r="U391" s="21"/>
      <c r="V391" s="21"/>
    </row>
    <row r="392" ht="16.5" spans="1:22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1"/>
      <c r="T392" s="21"/>
      <c r="U392" s="21"/>
      <c r="V392" s="21"/>
    </row>
    <row r="393" ht="16.5" spans="1:22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  <c r="S393" s="21"/>
      <c r="T393" s="21"/>
      <c r="U393" s="21"/>
      <c r="V393" s="21"/>
    </row>
    <row r="394" ht="16.5" spans="1:22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  <c r="S394" s="21"/>
      <c r="T394" s="21"/>
      <c r="U394" s="21"/>
      <c r="V394" s="21"/>
    </row>
    <row r="395" ht="16.5" spans="1:22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  <c r="S395" s="21"/>
      <c r="T395" s="21"/>
      <c r="U395" s="21"/>
      <c r="V395" s="21"/>
    </row>
    <row r="396" ht="16.5" spans="1:22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  <c r="S396" s="21"/>
      <c r="T396" s="21"/>
      <c r="U396" s="21"/>
      <c r="V396" s="21"/>
    </row>
    <row r="397" ht="16.5" spans="1:22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  <c r="S397" s="21"/>
      <c r="T397" s="21"/>
      <c r="U397" s="21"/>
      <c r="V397" s="21"/>
    </row>
    <row r="398" ht="16.5" spans="1:22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  <c r="S398" s="21"/>
      <c r="T398" s="21"/>
      <c r="U398" s="21"/>
      <c r="V398" s="21"/>
    </row>
    <row r="399" ht="16.5" spans="1:22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  <c r="S399" s="21"/>
      <c r="T399" s="21"/>
      <c r="U399" s="21"/>
      <c r="V399" s="21"/>
    </row>
    <row r="400" ht="16.5" spans="1:22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  <c r="S400" s="21"/>
      <c r="T400" s="21"/>
      <c r="U400" s="21"/>
      <c r="V400" s="21"/>
    </row>
    <row r="401" ht="16.5" spans="1:22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  <c r="S401" s="21"/>
      <c r="T401" s="21"/>
      <c r="U401" s="21"/>
      <c r="V401" s="21"/>
    </row>
    <row r="402" ht="16.5" spans="1:22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  <c r="S402" s="21"/>
      <c r="T402" s="21"/>
      <c r="U402" s="21"/>
      <c r="V402" s="21"/>
    </row>
    <row r="403" ht="16.5" spans="1:22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  <c r="S403" s="21"/>
      <c r="T403" s="21"/>
      <c r="U403" s="21"/>
      <c r="V403" s="21"/>
    </row>
    <row r="404" ht="16.5" spans="1:22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  <c r="S404" s="21"/>
      <c r="T404" s="21"/>
      <c r="U404" s="21"/>
      <c r="V404" s="21"/>
    </row>
    <row r="405" ht="16.5" spans="1:22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  <c r="S405" s="21"/>
      <c r="T405" s="21"/>
      <c r="U405" s="21"/>
      <c r="V405" s="21"/>
    </row>
    <row r="406" ht="16.5" spans="1:22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  <c r="S406" s="21"/>
      <c r="T406" s="21"/>
      <c r="U406" s="21"/>
      <c r="V406" s="21"/>
    </row>
    <row r="407" ht="16.5" spans="1:22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  <c r="S407" s="21"/>
      <c r="T407" s="21"/>
      <c r="U407" s="21"/>
      <c r="V407" s="21"/>
    </row>
    <row r="408" ht="16.5" spans="1:22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  <c r="S408" s="21"/>
      <c r="T408" s="21"/>
      <c r="U408" s="21"/>
      <c r="V408" s="21"/>
    </row>
    <row r="409" ht="16.5" spans="1:22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  <c r="S409" s="21"/>
      <c r="T409" s="21"/>
      <c r="U409" s="21"/>
      <c r="V409" s="21"/>
    </row>
    <row r="410" ht="16.5" spans="1:22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  <c r="S410" s="21"/>
      <c r="T410" s="21"/>
      <c r="U410" s="21"/>
      <c r="V410" s="21"/>
    </row>
    <row r="411" ht="16.5" spans="1:22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  <c r="S411" s="21"/>
      <c r="T411" s="21"/>
      <c r="U411" s="21"/>
      <c r="V411" s="21"/>
    </row>
    <row r="412" ht="16.5" spans="1:22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  <c r="S412" s="21"/>
      <c r="T412" s="21"/>
      <c r="U412" s="21"/>
      <c r="V412" s="21"/>
    </row>
    <row r="413" ht="16.5" spans="1:22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  <c r="S413" s="21"/>
      <c r="T413" s="21"/>
      <c r="U413" s="21"/>
      <c r="V413" s="21"/>
    </row>
    <row r="414" ht="16.5" spans="1:22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  <c r="S414" s="21"/>
      <c r="T414" s="21"/>
      <c r="U414" s="21"/>
      <c r="V414" s="21"/>
    </row>
    <row r="415" ht="16.5" spans="1:22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  <c r="S415" s="21"/>
      <c r="T415" s="21"/>
      <c r="U415" s="21"/>
      <c r="V415" s="21"/>
    </row>
    <row r="416" ht="16.5" spans="1:22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  <c r="S416" s="21"/>
      <c r="T416" s="21"/>
      <c r="U416" s="21"/>
      <c r="V416" s="21"/>
    </row>
    <row r="417" ht="16.5" spans="1:22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  <c r="S417" s="21"/>
      <c r="T417" s="21"/>
      <c r="U417" s="21"/>
      <c r="V417" s="21"/>
    </row>
    <row r="418" ht="16.5" spans="1:22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  <c r="S418" s="21"/>
      <c r="T418" s="21"/>
      <c r="U418" s="21"/>
      <c r="V418" s="21"/>
    </row>
    <row r="419" ht="16.5" spans="1:22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  <c r="S419" s="21"/>
      <c r="T419" s="21"/>
      <c r="U419" s="21"/>
      <c r="V419" s="21"/>
    </row>
    <row r="420" ht="16.5" spans="1:22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  <c r="S420" s="21"/>
      <c r="T420" s="21"/>
      <c r="U420" s="21"/>
      <c r="V420" s="21"/>
    </row>
    <row r="421" ht="16.5" spans="1:22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  <c r="S421" s="21"/>
      <c r="T421" s="21"/>
      <c r="U421" s="21"/>
      <c r="V421" s="21"/>
    </row>
    <row r="422" ht="16.5" spans="1:22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  <c r="S422" s="21"/>
      <c r="T422" s="21"/>
      <c r="U422" s="21"/>
      <c r="V422" s="21"/>
    </row>
    <row r="423" ht="16.5" spans="1:22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  <c r="S423" s="21"/>
      <c r="T423" s="21"/>
      <c r="U423" s="21"/>
      <c r="V423" s="21"/>
    </row>
    <row r="424" ht="16.5" spans="1:22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  <c r="S424" s="21"/>
      <c r="T424" s="21"/>
      <c r="U424" s="21"/>
      <c r="V424" s="21"/>
    </row>
    <row r="425" ht="16.5" spans="1:22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  <c r="S425" s="21"/>
      <c r="T425" s="21"/>
      <c r="U425" s="21"/>
      <c r="V425" s="21"/>
    </row>
    <row r="426" ht="16.5" spans="1:22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  <c r="S426" s="21"/>
      <c r="T426" s="21"/>
      <c r="U426" s="21"/>
      <c r="V426" s="21"/>
    </row>
    <row r="427" ht="16.5" spans="1:22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  <c r="S427" s="21"/>
      <c r="T427" s="21"/>
      <c r="U427" s="21"/>
      <c r="V427" s="21"/>
    </row>
    <row r="428" ht="16.5" spans="1:22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  <c r="S428" s="21"/>
      <c r="T428" s="21"/>
      <c r="U428" s="21"/>
      <c r="V428" s="21"/>
    </row>
    <row r="429" ht="16.5" spans="1:22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  <c r="S429" s="21"/>
      <c r="T429" s="21"/>
      <c r="U429" s="21"/>
      <c r="V429" s="21"/>
    </row>
    <row r="430" ht="16.5" spans="1:22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  <c r="S430" s="21"/>
      <c r="T430" s="21"/>
      <c r="U430" s="21"/>
      <c r="V430" s="21"/>
    </row>
    <row r="431" ht="16.5" spans="1:22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  <c r="S431" s="21"/>
      <c r="T431" s="21"/>
      <c r="U431" s="21"/>
      <c r="V431" s="21"/>
    </row>
    <row r="432" ht="16.5" spans="1:22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  <c r="S432" s="21"/>
      <c r="T432" s="21"/>
      <c r="U432" s="21"/>
      <c r="V432" s="21"/>
    </row>
    <row r="433" ht="16.5" spans="1:22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  <c r="S433" s="21"/>
      <c r="T433" s="21"/>
      <c r="U433" s="21"/>
      <c r="V433" s="21"/>
    </row>
    <row r="434" ht="16.5" spans="1:22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  <c r="S434" s="21"/>
      <c r="T434" s="21"/>
      <c r="U434" s="21"/>
      <c r="V434" s="21"/>
    </row>
    <row r="435" ht="16.5" spans="1:22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  <c r="S435" s="21"/>
      <c r="T435" s="21"/>
      <c r="U435" s="21"/>
      <c r="V435" s="21"/>
    </row>
    <row r="436" ht="16.5" spans="1:22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  <c r="S436" s="21"/>
      <c r="T436" s="21"/>
      <c r="U436" s="21"/>
      <c r="V436" s="21"/>
    </row>
    <row r="437" ht="16.5" spans="1:22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  <c r="S437" s="21"/>
      <c r="T437" s="21"/>
      <c r="U437" s="21"/>
      <c r="V437" s="21"/>
    </row>
    <row r="438" ht="16.5" spans="1:22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  <c r="S438" s="21"/>
      <c r="T438" s="21"/>
      <c r="U438" s="21"/>
      <c r="V438" s="21"/>
    </row>
    <row r="439" ht="16.5" spans="1:22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  <c r="S439" s="21"/>
      <c r="T439" s="21"/>
      <c r="U439" s="21"/>
      <c r="V439" s="21"/>
    </row>
    <row r="440" ht="16.5" spans="1:22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  <c r="S440" s="21"/>
      <c r="T440" s="21"/>
      <c r="U440" s="21"/>
      <c r="V440" s="21"/>
    </row>
    <row r="441" ht="16.5" spans="1:22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  <c r="S441" s="21"/>
      <c r="T441" s="21"/>
      <c r="U441" s="21"/>
      <c r="V441" s="21"/>
    </row>
    <row r="442" ht="16.5" spans="1:22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  <c r="S442" s="21"/>
      <c r="T442" s="21"/>
      <c r="U442" s="21"/>
      <c r="V442" s="21"/>
    </row>
    <row r="443" ht="16.5" spans="1:22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  <c r="S443" s="21"/>
      <c r="T443" s="21"/>
      <c r="U443" s="21"/>
      <c r="V443" s="21"/>
    </row>
    <row r="444" ht="16.5" spans="1:22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  <c r="S444" s="21"/>
      <c r="T444" s="21"/>
      <c r="U444" s="21"/>
      <c r="V444" s="21"/>
    </row>
    <row r="445" ht="16.5" spans="1:22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  <c r="S445" s="21"/>
      <c r="T445" s="21"/>
      <c r="U445" s="21"/>
      <c r="V445" s="21"/>
    </row>
    <row r="446" ht="16.5" spans="1:22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  <c r="S446" s="21"/>
      <c r="T446" s="21"/>
      <c r="U446" s="21"/>
      <c r="V446" s="21"/>
    </row>
    <row r="447" ht="16.5" spans="1:22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  <c r="S447" s="21"/>
      <c r="T447" s="21"/>
      <c r="U447" s="21"/>
      <c r="V447" s="21"/>
    </row>
    <row r="448" ht="16.5" spans="1:22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  <c r="S448" s="21"/>
      <c r="T448" s="21"/>
      <c r="U448" s="21"/>
      <c r="V448" s="21"/>
    </row>
    <row r="449" ht="16.5" spans="1:22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  <c r="S449" s="21"/>
      <c r="T449" s="21"/>
      <c r="U449" s="21"/>
      <c r="V449" s="21"/>
    </row>
    <row r="450" ht="16.5" spans="1:22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  <c r="S450" s="21"/>
      <c r="T450" s="21"/>
      <c r="U450" s="21"/>
      <c r="V450" s="21"/>
    </row>
    <row r="451" ht="16.5" spans="1:22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  <c r="S451" s="21"/>
      <c r="T451" s="21"/>
      <c r="U451" s="21"/>
      <c r="V451" s="21"/>
    </row>
    <row r="452" ht="16.5" spans="1:22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  <c r="S452" s="21"/>
      <c r="T452" s="21"/>
      <c r="U452" s="21"/>
      <c r="V452" s="21"/>
    </row>
    <row r="453" ht="16.5" spans="1:22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  <c r="S453" s="21"/>
      <c r="T453" s="21"/>
      <c r="U453" s="21"/>
      <c r="V453" s="21"/>
    </row>
    <row r="454" ht="16.5" spans="1:22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  <c r="S454" s="21"/>
      <c r="T454" s="21"/>
      <c r="U454" s="21"/>
      <c r="V454" s="21"/>
    </row>
    <row r="455" ht="16.5" spans="1:22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  <c r="S455" s="21"/>
      <c r="T455" s="21"/>
      <c r="U455" s="21"/>
      <c r="V455" s="21"/>
    </row>
    <row r="456" ht="16.5" spans="1:22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  <c r="S456" s="21"/>
      <c r="T456" s="21"/>
      <c r="U456" s="21"/>
      <c r="V456" s="21"/>
    </row>
    <row r="457" ht="16.5" spans="1:22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  <c r="S457" s="21"/>
      <c r="T457" s="21"/>
      <c r="U457" s="21"/>
      <c r="V457" s="21"/>
    </row>
    <row r="458" ht="16.5" spans="1:22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  <c r="S458" s="21"/>
      <c r="T458" s="21"/>
      <c r="U458" s="21"/>
      <c r="V458" s="21"/>
    </row>
    <row r="459" ht="16.5" spans="1:22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  <c r="S459" s="21"/>
      <c r="T459" s="21"/>
      <c r="U459" s="21"/>
      <c r="V459" s="21"/>
    </row>
    <row r="460" ht="16.5" spans="1:22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  <c r="S460" s="21"/>
      <c r="T460" s="21"/>
      <c r="U460" s="21"/>
      <c r="V460" s="21"/>
    </row>
    <row r="461" ht="16.5" spans="1:22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  <c r="S461" s="21"/>
      <c r="T461" s="21"/>
      <c r="U461" s="21"/>
      <c r="V461" s="21"/>
    </row>
    <row r="462" ht="16.5" spans="1:22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  <c r="S462" s="21"/>
      <c r="T462" s="21"/>
      <c r="U462" s="21"/>
      <c r="V462" s="21"/>
    </row>
    <row r="463" ht="16.5" spans="1:22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  <c r="S463" s="21"/>
      <c r="T463" s="21"/>
      <c r="U463" s="21"/>
      <c r="V463" s="21"/>
    </row>
    <row r="464" ht="16.5" spans="1:22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  <c r="S464" s="21"/>
      <c r="T464" s="21"/>
      <c r="U464" s="21"/>
      <c r="V464" s="21"/>
    </row>
    <row r="465" ht="16.5" spans="1:22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  <c r="S465" s="21"/>
      <c r="T465" s="21"/>
      <c r="U465" s="21"/>
      <c r="V465" s="21"/>
    </row>
    <row r="466" ht="16.5" spans="1:22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  <c r="S466" s="21"/>
      <c r="T466" s="21"/>
      <c r="U466" s="21"/>
      <c r="V466" s="21"/>
    </row>
    <row r="467" ht="16.5" spans="1:22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  <c r="S467" s="21"/>
      <c r="T467" s="21"/>
      <c r="U467" s="21"/>
      <c r="V467" s="21"/>
    </row>
    <row r="468" ht="16.5" spans="1:22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  <c r="S468" s="21"/>
      <c r="T468" s="21"/>
      <c r="U468" s="21"/>
      <c r="V468" s="21"/>
    </row>
    <row r="469" ht="16.5" spans="1:22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  <c r="S469" s="21"/>
      <c r="T469" s="21"/>
      <c r="U469" s="21"/>
      <c r="V469" s="21"/>
    </row>
    <row r="470" ht="16.5" spans="1:22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  <c r="S470" s="21"/>
      <c r="T470" s="21"/>
      <c r="U470" s="21"/>
      <c r="V470" s="21"/>
    </row>
    <row r="471" ht="16.5" spans="1:22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  <c r="S471" s="21"/>
      <c r="T471" s="21"/>
      <c r="U471" s="21"/>
      <c r="V471" s="21"/>
    </row>
    <row r="472" ht="16.5" spans="1:22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  <c r="S472" s="21"/>
      <c r="T472" s="21"/>
      <c r="U472" s="21"/>
      <c r="V472" s="21"/>
    </row>
    <row r="473" ht="16.5" spans="1:22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  <c r="S473" s="21"/>
      <c r="T473" s="21"/>
      <c r="U473" s="21"/>
      <c r="V473" s="21"/>
    </row>
    <row r="474" ht="16.5" spans="1:22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  <c r="S474" s="21"/>
      <c r="T474" s="21"/>
      <c r="U474" s="21"/>
      <c r="V474" s="21"/>
    </row>
    <row r="475" ht="16.5" spans="1:22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  <c r="S475" s="21"/>
      <c r="T475" s="21"/>
      <c r="U475" s="21"/>
      <c r="V475" s="21"/>
    </row>
    <row r="476" ht="16.5" spans="1:22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  <c r="S476" s="21"/>
      <c r="T476" s="21"/>
      <c r="U476" s="21"/>
      <c r="V476" s="21"/>
    </row>
    <row r="477" ht="16.5" spans="1:22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  <c r="S477" s="21"/>
      <c r="T477" s="21"/>
      <c r="U477" s="21"/>
      <c r="V477" s="21"/>
    </row>
    <row r="478" ht="16.5" spans="1:22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  <c r="S478" s="21"/>
      <c r="T478" s="21"/>
      <c r="U478" s="21"/>
      <c r="V478" s="21"/>
    </row>
    <row r="479" ht="16.5" spans="1:22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  <c r="S479" s="21"/>
      <c r="T479" s="21"/>
      <c r="U479" s="21"/>
      <c r="V479" s="21"/>
    </row>
    <row r="480" ht="16.5" spans="1:22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  <c r="S480" s="21"/>
      <c r="T480" s="21"/>
      <c r="U480" s="21"/>
      <c r="V480" s="21"/>
    </row>
    <row r="481" ht="16.5" spans="1:22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  <c r="S481" s="21"/>
      <c r="T481" s="21"/>
      <c r="U481" s="21"/>
      <c r="V481" s="21"/>
    </row>
    <row r="482" ht="16.5" spans="1:22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  <c r="S482" s="21"/>
      <c r="T482" s="21"/>
      <c r="U482" s="21"/>
      <c r="V482" s="21"/>
    </row>
    <row r="483" ht="16.5" spans="1:22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  <c r="S483" s="21"/>
      <c r="T483" s="21"/>
      <c r="U483" s="21"/>
      <c r="V483" s="21"/>
    </row>
    <row r="484" ht="16.5" spans="1:22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  <c r="S484" s="21"/>
      <c r="T484" s="21"/>
      <c r="U484" s="21"/>
      <c r="V484" s="21"/>
    </row>
    <row r="485" ht="16.5" spans="1:22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  <c r="S485" s="21"/>
      <c r="T485" s="21"/>
      <c r="U485" s="21"/>
      <c r="V485" s="21"/>
    </row>
    <row r="486" ht="16.5" spans="1:22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  <c r="S486" s="21"/>
      <c r="T486" s="21"/>
      <c r="U486" s="21"/>
      <c r="V486" s="21"/>
    </row>
    <row r="487" ht="16.5" spans="1:22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  <c r="S487" s="21"/>
      <c r="T487" s="21"/>
      <c r="U487" s="21"/>
      <c r="V487" s="21"/>
    </row>
    <row r="488" ht="16.5" spans="1:22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  <c r="S488" s="21"/>
      <c r="T488" s="21"/>
      <c r="U488" s="21"/>
      <c r="V488" s="21"/>
    </row>
    <row r="489" ht="16.5" spans="1:22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  <c r="S489" s="21"/>
      <c r="T489" s="21"/>
      <c r="U489" s="21"/>
      <c r="V489" s="21"/>
    </row>
    <row r="490" ht="16.5" spans="1:22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  <c r="S490" s="21"/>
      <c r="T490" s="21"/>
      <c r="U490" s="21"/>
      <c r="V490" s="21"/>
    </row>
    <row r="491" ht="16.5" spans="1:22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  <c r="S491" s="21"/>
      <c r="T491" s="21"/>
      <c r="U491" s="21"/>
      <c r="V491" s="21"/>
    </row>
    <row r="492" ht="16.5" spans="1:22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  <c r="S492" s="21"/>
      <c r="T492" s="21"/>
      <c r="U492" s="21"/>
      <c r="V492" s="21"/>
    </row>
    <row r="493" ht="16.5" spans="1:22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  <c r="S493" s="21"/>
      <c r="T493" s="21"/>
      <c r="U493" s="21"/>
      <c r="V493" s="21"/>
    </row>
    <row r="494" ht="16.5" spans="1:22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  <c r="S494" s="21"/>
      <c r="T494" s="21"/>
      <c r="U494" s="21"/>
      <c r="V494" s="21"/>
    </row>
    <row r="495" ht="16.5" spans="1:22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  <c r="S495" s="21"/>
      <c r="T495" s="21"/>
      <c r="U495" s="21"/>
      <c r="V495" s="21"/>
    </row>
    <row r="496" ht="16.5" spans="1:22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  <c r="S496" s="21"/>
      <c r="T496" s="21"/>
      <c r="U496" s="21"/>
      <c r="V496" s="21"/>
    </row>
    <row r="497" ht="16.5" spans="1:22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  <c r="S497" s="21"/>
      <c r="T497" s="21"/>
      <c r="U497" s="21"/>
      <c r="V497" s="21"/>
    </row>
    <row r="498" ht="16.5" spans="1:22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  <c r="S498" s="21"/>
      <c r="T498" s="21"/>
      <c r="U498" s="21"/>
      <c r="V498" s="21"/>
    </row>
    <row r="499" ht="16.5" spans="1:22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  <c r="S499" s="21"/>
      <c r="T499" s="21"/>
      <c r="U499" s="21"/>
      <c r="V499" s="21"/>
    </row>
    <row r="500" ht="16.5" spans="1:22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  <c r="S500" s="21"/>
      <c r="T500" s="21"/>
      <c r="U500" s="21"/>
      <c r="V500" s="21"/>
    </row>
    <row r="501" ht="16.5" spans="1:22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  <c r="S501" s="21"/>
      <c r="T501" s="21"/>
      <c r="U501" s="21"/>
      <c r="V501" s="21"/>
    </row>
    <row r="502" ht="16.5" spans="1:22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  <c r="S502" s="21"/>
      <c r="T502" s="21"/>
      <c r="U502" s="21"/>
      <c r="V502" s="21"/>
    </row>
    <row r="503" ht="16.5" spans="1:22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  <c r="S503" s="21"/>
      <c r="T503" s="21"/>
      <c r="U503" s="21"/>
      <c r="V503" s="21"/>
    </row>
    <row r="504" ht="16.5" spans="1:22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  <c r="S504" s="21"/>
      <c r="T504" s="21"/>
      <c r="U504" s="21"/>
      <c r="V504" s="21"/>
    </row>
    <row r="505" ht="16.5" spans="1:22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  <c r="S505" s="21"/>
      <c r="T505" s="21"/>
      <c r="U505" s="21"/>
      <c r="V505" s="21"/>
    </row>
    <row r="506" ht="16.5" spans="1:22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  <c r="S506" s="21"/>
      <c r="T506" s="21"/>
      <c r="U506" s="21"/>
      <c r="V506" s="21"/>
    </row>
    <row r="507" ht="16.5" spans="1:22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  <c r="S507" s="21"/>
      <c r="T507" s="21"/>
      <c r="U507" s="21"/>
      <c r="V507" s="21"/>
    </row>
    <row r="508" ht="16.5" spans="1:22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4"/>
      <c r="L508" s="24"/>
      <c r="M508" s="24"/>
      <c r="N508" s="24"/>
      <c r="O508" s="24"/>
      <c r="P508" s="24"/>
      <c r="Q508" s="24"/>
      <c r="R508" s="24"/>
      <c r="S508" s="21"/>
      <c r="T508" s="21"/>
      <c r="U508" s="21"/>
      <c r="V508" s="21"/>
    </row>
    <row r="509" ht="16.5" spans="1:22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4"/>
      <c r="L509" s="24"/>
      <c r="M509" s="24"/>
      <c r="N509" s="24"/>
      <c r="O509" s="24"/>
      <c r="P509" s="24"/>
      <c r="Q509" s="24"/>
      <c r="R509" s="24"/>
      <c r="S509" s="21"/>
      <c r="T509" s="21"/>
      <c r="U509" s="21"/>
      <c r="V509" s="21"/>
    </row>
    <row r="510" ht="16.5" spans="1:22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4"/>
      <c r="L510" s="24"/>
      <c r="M510" s="24"/>
      <c r="N510" s="24"/>
      <c r="O510" s="24"/>
      <c r="P510" s="24"/>
      <c r="Q510" s="24"/>
      <c r="R510" s="24"/>
      <c r="S510" s="21"/>
      <c r="T510" s="21"/>
      <c r="U510" s="21"/>
      <c r="V510" s="21"/>
    </row>
    <row r="511" ht="16.5" spans="1:22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4"/>
      <c r="L511" s="24"/>
      <c r="M511" s="24"/>
      <c r="N511" s="24"/>
      <c r="O511" s="24"/>
      <c r="P511" s="24"/>
      <c r="Q511" s="24"/>
      <c r="R511" s="24"/>
      <c r="S511" s="21"/>
      <c r="T511" s="21"/>
      <c r="U511" s="21"/>
      <c r="V511" s="21"/>
    </row>
    <row r="512" ht="16.5" spans="1:22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4"/>
      <c r="L512" s="24"/>
      <c r="M512" s="24"/>
      <c r="N512" s="24"/>
      <c r="O512" s="24"/>
      <c r="P512" s="24"/>
      <c r="Q512" s="24"/>
      <c r="R512" s="24"/>
      <c r="S512" s="21"/>
      <c r="T512" s="21"/>
      <c r="U512" s="21"/>
      <c r="V512" s="21"/>
    </row>
    <row r="513" ht="16.5" spans="1:22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4"/>
      <c r="L513" s="24"/>
      <c r="M513" s="24"/>
      <c r="N513" s="24"/>
      <c r="O513" s="24"/>
      <c r="P513" s="24"/>
      <c r="Q513" s="24"/>
      <c r="R513" s="24"/>
      <c r="S513" s="21"/>
      <c r="T513" s="21"/>
      <c r="U513" s="21"/>
      <c r="V513" s="21"/>
    </row>
    <row r="514" ht="16.5" spans="1:22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4"/>
      <c r="L514" s="24"/>
      <c r="M514" s="24"/>
      <c r="N514" s="24"/>
      <c r="O514" s="24"/>
      <c r="P514" s="24"/>
      <c r="Q514" s="24"/>
      <c r="R514" s="24"/>
      <c r="S514" s="21"/>
      <c r="T514" s="21"/>
      <c r="U514" s="21"/>
      <c r="V514" s="21"/>
    </row>
    <row r="515" ht="16.5" spans="1:22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4"/>
      <c r="L515" s="24"/>
      <c r="M515" s="24"/>
      <c r="N515" s="24"/>
      <c r="O515" s="24"/>
      <c r="P515" s="24"/>
      <c r="Q515" s="24"/>
      <c r="R515" s="24"/>
      <c r="S515" s="21"/>
      <c r="T515" s="21"/>
      <c r="U515" s="21"/>
      <c r="V515" s="21"/>
    </row>
    <row r="516" ht="16.5" spans="1:22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4"/>
      <c r="L516" s="24"/>
      <c r="M516" s="24"/>
      <c r="N516" s="24"/>
      <c r="O516" s="24"/>
      <c r="P516" s="24"/>
      <c r="Q516" s="24"/>
      <c r="R516" s="24"/>
      <c r="S516" s="21"/>
      <c r="T516" s="21"/>
      <c r="U516" s="21"/>
      <c r="V516" s="21"/>
    </row>
    <row r="517" ht="16.5" spans="1:22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4"/>
      <c r="L517" s="24"/>
      <c r="M517" s="24"/>
      <c r="N517" s="24"/>
      <c r="O517" s="24"/>
      <c r="P517" s="24"/>
      <c r="Q517" s="24"/>
      <c r="R517" s="24"/>
      <c r="S517" s="21"/>
      <c r="T517" s="21"/>
      <c r="U517" s="21"/>
      <c r="V517" s="21"/>
    </row>
    <row r="518" ht="16.5" spans="1:22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4"/>
      <c r="L518" s="24"/>
      <c r="M518" s="24"/>
      <c r="N518" s="24"/>
      <c r="O518" s="24"/>
      <c r="P518" s="24"/>
      <c r="Q518" s="24"/>
      <c r="R518" s="24"/>
      <c r="S518" s="21"/>
      <c r="T518" s="21"/>
      <c r="U518" s="21"/>
      <c r="V518" s="21"/>
    </row>
    <row r="519" ht="16.5" spans="1:22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4"/>
      <c r="L519" s="24"/>
      <c r="M519" s="24"/>
      <c r="N519" s="24"/>
      <c r="O519" s="24"/>
      <c r="P519" s="24"/>
      <c r="Q519" s="24"/>
      <c r="R519" s="24"/>
      <c r="S519" s="21"/>
      <c r="T519" s="21"/>
      <c r="U519" s="21"/>
      <c r="V519" s="21"/>
    </row>
    <row r="520" ht="16.5" spans="1:22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4"/>
      <c r="L520" s="24"/>
      <c r="M520" s="24"/>
      <c r="N520" s="24"/>
      <c r="O520" s="24"/>
      <c r="P520" s="24"/>
      <c r="Q520" s="24"/>
      <c r="R520" s="24"/>
      <c r="S520" s="21"/>
      <c r="T520" s="21"/>
      <c r="U520" s="21"/>
      <c r="V520" s="21"/>
    </row>
    <row r="521" ht="16.5" spans="1:22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4"/>
      <c r="L521" s="24"/>
      <c r="M521" s="24"/>
      <c r="N521" s="24"/>
      <c r="O521" s="24"/>
      <c r="P521" s="24"/>
      <c r="Q521" s="24"/>
      <c r="R521" s="24"/>
      <c r="S521" s="21"/>
      <c r="T521" s="21"/>
      <c r="U521" s="21"/>
      <c r="V521" s="21"/>
    </row>
    <row r="522" ht="16.5" spans="1:22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4"/>
      <c r="L522" s="24"/>
      <c r="M522" s="24"/>
      <c r="N522" s="24"/>
      <c r="O522" s="24"/>
      <c r="P522" s="24"/>
      <c r="Q522" s="24"/>
      <c r="R522" s="24"/>
      <c r="S522" s="21"/>
      <c r="T522" s="21"/>
      <c r="U522" s="21"/>
      <c r="V522" s="21"/>
    </row>
    <row r="523" ht="16.5" spans="1:22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4"/>
      <c r="L523" s="24"/>
      <c r="M523" s="24"/>
      <c r="N523" s="24"/>
      <c r="O523" s="24"/>
      <c r="P523" s="24"/>
      <c r="Q523" s="24"/>
      <c r="R523" s="24"/>
      <c r="S523" s="21"/>
      <c r="T523" s="21"/>
      <c r="U523" s="21"/>
      <c r="V523" s="21"/>
    </row>
    <row r="524" ht="16.5" spans="1:22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4"/>
      <c r="L524" s="24"/>
      <c r="M524" s="24"/>
      <c r="N524" s="24"/>
      <c r="O524" s="24"/>
      <c r="P524" s="24"/>
      <c r="Q524" s="24"/>
      <c r="R524" s="24"/>
      <c r="S524" s="21"/>
      <c r="T524" s="21"/>
      <c r="U524" s="21"/>
      <c r="V524" s="21"/>
    </row>
    <row r="525" ht="16.5" spans="1:22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4"/>
      <c r="L525" s="24"/>
      <c r="M525" s="24"/>
      <c r="N525" s="24"/>
      <c r="O525" s="24"/>
      <c r="P525" s="24"/>
      <c r="Q525" s="24"/>
      <c r="R525" s="24"/>
      <c r="S525" s="21"/>
      <c r="T525" s="21"/>
      <c r="U525" s="21"/>
      <c r="V525" s="21"/>
    </row>
    <row r="526" ht="16.5" spans="1:22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4"/>
      <c r="L526" s="24"/>
      <c r="M526" s="24"/>
      <c r="N526" s="24"/>
      <c r="O526" s="24"/>
      <c r="P526" s="24"/>
      <c r="Q526" s="24"/>
      <c r="R526" s="24"/>
      <c r="S526" s="21"/>
      <c r="T526" s="21"/>
      <c r="U526" s="21"/>
      <c r="V526" s="21"/>
    </row>
    <row r="527" ht="16.5" spans="1:22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4"/>
      <c r="L527" s="24"/>
      <c r="M527" s="24"/>
      <c r="N527" s="24"/>
      <c r="O527" s="24"/>
      <c r="P527" s="24"/>
      <c r="Q527" s="24"/>
      <c r="R527" s="24"/>
      <c r="S527" s="21"/>
      <c r="T527" s="21"/>
      <c r="U527" s="21"/>
      <c r="V527" s="21"/>
    </row>
    <row r="528" ht="16.5" spans="1:22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4"/>
      <c r="L528" s="24"/>
      <c r="M528" s="24"/>
      <c r="N528" s="24"/>
      <c r="O528" s="24"/>
      <c r="P528" s="24"/>
      <c r="Q528" s="24"/>
      <c r="R528" s="24"/>
      <c r="S528" s="21"/>
      <c r="T528" s="21"/>
      <c r="U528" s="21"/>
      <c r="V528" s="21"/>
    </row>
    <row r="529" ht="16.5" spans="1:22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4"/>
      <c r="L529" s="24"/>
      <c r="M529" s="24"/>
      <c r="N529" s="24"/>
      <c r="O529" s="24"/>
      <c r="P529" s="24"/>
      <c r="Q529" s="24"/>
      <c r="R529" s="24"/>
      <c r="S529" s="21"/>
      <c r="T529" s="21"/>
      <c r="U529" s="21"/>
      <c r="V529" s="21"/>
    </row>
    <row r="530" ht="16.5" spans="1:22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4"/>
      <c r="L530" s="24"/>
      <c r="M530" s="24"/>
      <c r="N530" s="24"/>
      <c r="O530" s="24"/>
      <c r="P530" s="24"/>
      <c r="Q530" s="24"/>
      <c r="R530" s="24"/>
      <c r="S530" s="21"/>
      <c r="T530" s="21"/>
      <c r="U530" s="21"/>
      <c r="V530" s="21"/>
    </row>
    <row r="531" ht="16.5" spans="1:22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4"/>
      <c r="L531" s="24"/>
      <c r="M531" s="24"/>
      <c r="N531" s="24"/>
      <c r="O531" s="24"/>
      <c r="P531" s="24"/>
      <c r="Q531" s="24"/>
      <c r="R531" s="24"/>
      <c r="S531" s="21"/>
      <c r="T531" s="21"/>
      <c r="U531" s="21"/>
      <c r="V531" s="21"/>
    </row>
    <row r="532" ht="16.5" spans="1:22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4"/>
      <c r="L532" s="24"/>
      <c r="M532" s="24"/>
      <c r="N532" s="24"/>
      <c r="O532" s="24"/>
      <c r="P532" s="24"/>
      <c r="Q532" s="24"/>
      <c r="R532" s="24"/>
      <c r="S532" s="21"/>
      <c r="T532" s="21"/>
      <c r="U532" s="21"/>
      <c r="V532" s="21"/>
    </row>
    <row r="533" ht="16.5" spans="1:22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4"/>
      <c r="L533" s="24"/>
      <c r="M533" s="24"/>
      <c r="N533" s="24"/>
      <c r="O533" s="24"/>
      <c r="P533" s="24"/>
      <c r="Q533" s="24"/>
      <c r="R533" s="24"/>
      <c r="S533" s="21"/>
      <c r="T533" s="21"/>
      <c r="U533" s="21"/>
      <c r="V533" s="21"/>
    </row>
    <row r="534" ht="16.5" spans="1:22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4"/>
      <c r="L534" s="24"/>
      <c r="M534" s="24"/>
      <c r="N534" s="24"/>
      <c r="O534" s="24"/>
      <c r="P534" s="24"/>
      <c r="Q534" s="24"/>
      <c r="R534" s="24"/>
      <c r="S534" s="21"/>
      <c r="T534" s="21"/>
      <c r="U534" s="21"/>
      <c r="V534" s="21"/>
    </row>
    <row r="535" ht="16.5" spans="1:22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4"/>
      <c r="L535" s="24"/>
      <c r="M535" s="24"/>
      <c r="N535" s="24"/>
      <c r="O535" s="24"/>
      <c r="P535" s="24"/>
      <c r="Q535" s="24"/>
      <c r="R535" s="24"/>
      <c r="S535" s="21"/>
      <c r="T535" s="21"/>
      <c r="U535" s="21"/>
      <c r="V535" s="21"/>
    </row>
    <row r="536" ht="16.5" spans="1:22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4"/>
      <c r="L536" s="24"/>
      <c r="M536" s="24"/>
      <c r="N536" s="24"/>
      <c r="O536" s="24"/>
      <c r="P536" s="24"/>
      <c r="Q536" s="24"/>
      <c r="R536" s="24"/>
      <c r="S536" s="21"/>
      <c r="T536" s="21"/>
      <c r="U536" s="21"/>
      <c r="V536" s="21"/>
    </row>
    <row r="537" ht="16.5" spans="1:22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4"/>
      <c r="L537" s="24"/>
      <c r="M537" s="24"/>
      <c r="N537" s="24"/>
      <c r="O537" s="24"/>
      <c r="P537" s="24"/>
      <c r="Q537" s="24"/>
      <c r="R537" s="24"/>
      <c r="S537" s="21"/>
      <c r="T537" s="21"/>
      <c r="U537" s="21"/>
      <c r="V537" s="21"/>
    </row>
    <row r="538" ht="16.5" spans="1:22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4"/>
      <c r="L538" s="24"/>
      <c r="M538" s="24"/>
      <c r="N538" s="24"/>
      <c r="O538" s="24"/>
      <c r="P538" s="24"/>
      <c r="Q538" s="24"/>
      <c r="R538" s="24"/>
      <c r="S538" s="21"/>
      <c r="T538" s="21"/>
      <c r="U538" s="21"/>
      <c r="V538" s="21"/>
    </row>
    <row r="539" ht="16.5" spans="1:22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4"/>
      <c r="L539" s="24"/>
      <c r="M539" s="24"/>
      <c r="N539" s="24"/>
      <c r="O539" s="24"/>
      <c r="P539" s="24"/>
      <c r="Q539" s="24"/>
      <c r="R539" s="24"/>
      <c r="S539" s="21"/>
      <c r="T539" s="21"/>
      <c r="U539" s="21"/>
      <c r="V539" s="21"/>
    </row>
    <row r="540" ht="16.5" spans="1:22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4"/>
      <c r="L540" s="24"/>
      <c r="M540" s="24"/>
      <c r="N540" s="24"/>
      <c r="O540" s="24"/>
      <c r="P540" s="24"/>
      <c r="Q540" s="24"/>
      <c r="R540" s="24"/>
      <c r="S540" s="21"/>
      <c r="T540" s="21"/>
      <c r="U540" s="21"/>
      <c r="V540" s="21"/>
    </row>
    <row r="541" ht="16.5" spans="1:22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4"/>
      <c r="L541" s="24"/>
      <c r="M541" s="24"/>
      <c r="N541" s="24"/>
      <c r="O541" s="24"/>
      <c r="P541" s="24"/>
      <c r="Q541" s="24"/>
      <c r="R541" s="24"/>
      <c r="S541" s="21"/>
      <c r="T541" s="21"/>
      <c r="U541" s="21"/>
      <c r="V541" s="21"/>
    </row>
    <row r="542" ht="16.5" spans="1:22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4"/>
      <c r="L542" s="24"/>
      <c r="M542" s="24"/>
      <c r="N542" s="24"/>
      <c r="O542" s="24"/>
      <c r="P542" s="24"/>
      <c r="Q542" s="24"/>
      <c r="R542" s="24"/>
      <c r="S542" s="21"/>
      <c r="T542" s="21"/>
      <c r="U542" s="21"/>
      <c r="V542" s="21"/>
    </row>
    <row r="543" ht="16.5" spans="1:22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4"/>
      <c r="L543" s="24"/>
      <c r="M543" s="24"/>
      <c r="N543" s="24"/>
      <c r="O543" s="24"/>
      <c r="P543" s="24"/>
      <c r="Q543" s="24"/>
      <c r="R543" s="24"/>
      <c r="S543" s="21"/>
      <c r="T543" s="21"/>
      <c r="U543" s="21"/>
      <c r="V543" s="21"/>
    </row>
    <row r="544" ht="16.5" spans="1:22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4"/>
      <c r="L544" s="24"/>
      <c r="M544" s="24"/>
      <c r="N544" s="24"/>
      <c r="O544" s="24"/>
      <c r="P544" s="24"/>
      <c r="Q544" s="24"/>
      <c r="R544" s="24"/>
      <c r="S544" s="21"/>
      <c r="T544" s="21"/>
      <c r="U544" s="21"/>
      <c r="V544" s="21"/>
    </row>
    <row r="545" ht="16.5" spans="1:22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4"/>
      <c r="L545" s="24"/>
      <c r="M545" s="24"/>
      <c r="N545" s="24"/>
      <c r="O545" s="24"/>
      <c r="P545" s="24"/>
      <c r="Q545" s="24"/>
      <c r="R545" s="24"/>
      <c r="S545" s="21"/>
      <c r="T545" s="21"/>
      <c r="U545" s="21"/>
      <c r="V545" s="21"/>
    </row>
    <row r="546" ht="16.5" spans="1:22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4"/>
      <c r="L546" s="24"/>
      <c r="M546" s="24"/>
      <c r="N546" s="24"/>
      <c r="O546" s="24"/>
      <c r="P546" s="24"/>
      <c r="Q546" s="24"/>
      <c r="R546" s="24"/>
      <c r="S546" s="21"/>
      <c r="T546" s="21"/>
      <c r="U546" s="21"/>
      <c r="V546" s="21"/>
    </row>
    <row r="547" ht="16.5" spans="1:22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4"/>
      <c r="L547" s="24"/>
      <c r="M547" s="24"/>
      <c r="N547" s="24"/>
      <c r="O547" s="24"/>
      <c r="P547" s="24"/>
      <c r="Q547" s="24"/>
      <c r="R547" s="24"/>
      <c r="S547" s="21"/>
      <c r="T547" s="21"/>
      <c r="U547" s="21"/>
      <c r="V547" s="21"/>
    </row>
    <row r="548" ht="16.5" spans="1:22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4"/>
      <c r="L548" s="24"/>
      <c r="M548" s="24"/>
      <c r="N548" s="24"/>
      <c r="O548" s="24"/>
      <c r="P548" s="24"/>
      <c r="Q548" s="24"/>
      <c r="R548" s="24"/>
      <c r="S548" s="21"/>
      <c r="T548" s="21"/>
      <c r="U548" s="21"/>
      <c r="V548" s="21"/>
    </row>
    <row r="549" ht="16.5" spans="1:22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4"/>
      <c r="L549" s="24"/>
      <c r="M549" s="24"/>
      <c r="N549" s="24"/>
      <c r="O549" s="24"/>
      <c r="P549" s="24"/>
      <c r="Q549" s="24"/>
      <c r="R549" s="24"/>
      <c r="S549" s="21"/>
      <c r="T549" s="21"/>
      <c r="U549" s="21"/>
      <c r="V549" s="21"/>
    </row>
    <row r="550" ht="16.5" spans="1:22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4"/>
      <c r="L550" s="24"/>
      <c r="M550" s="24"/>
      <c r="N550" s="24"/>
      <c r="O550" s="24"/>
      <c r="P550" s="24"/>
      <c r="Q550" s="24"/>
      <c r="R550" s="24"/>
      <c r="S550" s="21"/>
      <c r="T550" s="21"/>
      <c r="U550" s="21"/>
      <c r="V550" s="21"/>
    </row>
    <row r="551" ht="16.5" spans="1:22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4"/>
      <c r="L551" s="24"/>
      <c r="M551" s="24"/>
      <c r="N551" s="24"/>
      <c r="O551" s="24"/>
      <c r="P551" s="24"/>
      <c r="Q551" s="24"/>
      <c r="R551" s="24"/>
      <c r="S551" s="21"/>
      <c r="T551" s="21"/>
      <c r="U551" s="21"/>
      <c r="V551" s="21"/>
    </row>
    <row r="552" ht="16.5" spans="1:22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4"/>
      <c r="L552" s="24"/>
      <c r="M552" s="24"/>
      <c r="N552" s="24"/>
      <c r="O552" s="24"/>
      <c r="P552" s="24"/>
      <c r="Q552" s="24"/>
      <c r="R552" s="24"/>
      <c r="S552" s="21"/>
      <c r="T552" s="21"/>
      <c r="U552" s="21"/>
      <c r="V552" s="21"/>
    </row>
    <row r="553" ht="16.5" spans="1:22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4"/>
      <c r="L553" s="24"/>
      <c r="M553" s="24"/>
      <c r="N553" s="24"/>
      <c r="O553" s="24"/>
      <c r="P553" s="24"/>
      <c r="Q553" s="24"/>
      <c r="R553" s="24"/>
      <c r="S553" s="21"/>
      <c r="T553" s="21"/>
      <c r="U553" s="21"/>
      <c r="V553" s="21"/>
    </row>
    <row r="554" ht="16.5" spans="1:22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4"/>
      <c r="L554" s="24"/>
      <c r="M554" s="24"/>
      <c r="N554" s="24"/>
      <c r="O554" s="24"/>
      <c r="P554" s="24"/>
      <c r="Q554" s="24"/>
      <c r="R554" s="24"/>
      <c r="S554" s="21"/>
      <c r="T554" s="21"/>
      <c r="U554" s="21"/>
      <c r="V554" s="21"/>
    </row>
    <row r="555" ht="16.5" spans="1:22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4"/>
      <c r="L555" s="24"/>
      <c r="M555" s="24"/>
      <c r="N555" s="24"/>
      <c r="O555" s="24"/>
      <c r="P555" s="24"/>
      <c r="Q555" s="24"/>
      <c r="R555" s="24"/>
      <c r="S555" s="21"/>
      <c r="T555" s="21"/>
      <c r="U555" s="21"/>
      <c r="V555" s="21"/>
    </row>
    <row r="556" ht="16.5" spans="1:22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4"/>
      <c r="L556" s="24"/>
      <c r="M556" s="24"/>
      <c r="N556" s="24"/>
      <c r="O556" s="24"/>
      <c r="P556" s="24"/>
      <c r="Q556" s="24"/>
      <c r="R556" s="24"/>
      <c r="S556" s="21"/>
      <c r="T556" s="21"/>
      <c r="U556" s="21"/>
      <c r="V556" s="21"/>
    </row>
    <row r="557" ht="16.5" spans="1:22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4"/>
      <c r="L557" s="24"/>
      <c r="M557" s="24"/>
      <c r="N557" s="24"/>
      <c r="O557" s="24"/>
      <c r="P557" s="24"/>
      <c r="Q557" s="24"/>
      <c r="R557" s="24"/>
      <c r="S557" s="21"/>
      <c r="T557" s="21"/>
      <c r="U557" s="21"/>
      <c r="V557" s="21"/>
    </row>
    <row r="558" ht="16.5" spans="1:22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4"/>
      <c r="L558" s="24"/>
      <c r="M558" s="24"/>
      <c r="N558" s="24"/>
      <c r="O558" s="24"/>
      <c r="P558" s="24"/>
      <c r="Q558" s="24"/>
      <c r="R558" s="24"/>
      <c r="S558" s="21"/>
      <c r="T558" s="21"/>
      <c r="U558" s="21"/>
      <c r="V558" s="21"/>
    </row>
    <row r="559" ht="16.5" spans="1:22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4"/>
      <c r="L559" s="24"/>
      <c r="M559" s="24"/>
      <c r="N559" s="24"/>
      <c r="O559" s="24"/>
      <c r="P559" s="24"/>
      <c r="Q559" s="24"/>
      <c r="R559" s="24"/>
      <c r="S559" s="21"/>
      <c r="T559" s="21"/>
      <c r="U559" s="21"/>
      <c r="V559" s="21"/>
    </row>
    <row r="560" ht="16.5" spans="1:22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4"/>
      <c r="L560" s="24"/>
      <c r="M560" s="24"/>
      <c r="N560" s="24"/>
      <c r="O560" s="24"/>
      <c r="P560" s="24"/>
      <c r="Q560" s="24"/>
      <c r="R560" s="24"/>
      <c r="S560" s="21"/>
      <c r="T560" s="21"/>
      <c r="U560" s="21"/>
      <c r="V560" s="21"/>
    </row>
    <row r="561" ht="16.5" spans="1:22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4"/>
      <c r="L561" s="24"/>
      <c r="M561" s="24"/>
      <c r="N561" s="24"/>
      <c r="O561" s="24"/>
      <c r="P561" s="24"/>
      <c r="Q561" s="24"/>
      <c r="R561" s="24"/>
      <c r="S561" s="21"/>
      <c r="T561" s="21"/>
      <c r="U561" s="21"/>
      <c r="V561" s="21"/>
    </row>
    <row r="562" ht="16.5" spans="1:22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4"/>
      <c r="L562" s="24"/>
      <c r="M562" s="24"/>
      <c r="N562" s="24"/>
      <c r="O562" s="24"/>
      <c r="P562" s="24"/>
      <c r="Q562" s="24"/>
      <c r="R562" s="24"/>
      <c r="S562" s="21"/>
      <c r="T562" s="21"/>
      <c r="U562" s="21"/>
      <c r="V562" s="21"/>
    </row>
    <row r="563" ht="16.5" spans="1:22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4"/>
      <c r="L563" s="24"/>
      <c r="M563" s="24"/>
      <c r="N563" s="24"/>
      <c r="O563" s="24"/>
      <c r="P563" s="24"/>
      <c r="Q563" s="24"/>
      <c r="R563" s="24"/>
      <c r="S563" s="21"/>
      <c r="T563" s="21"/>
      <c r="U563" s="21"/>
      <c r="V563" s="21"/>
    </row>
    <row r="564" ht="16.5" spans="1:22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4"/>
      <c r="L564" s="24"/>
      <c r="M564" s="24"/>
      <c r="N564" s="24"/>
      <c r="O564" s="24"/>
      <c r="P564" s="24"/>
      <c r="Q564" s="24"/>
      <c r="R564" s="24"/>
      <c r="S564" s="21"/>
      <c r="T564" s="21"/>
      <c r="U564" s="21"/>
      <c r="V564" s="21"/>
    </row>
    <row r="565" ht="16.5" spans="1:22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  <c r="S565" s="21"/>
      <c r="T565" s="21"/>
      <c r="U565" s="21"/>
      <c r="V565" s="21"/>
    </row>
    <row r="566" ht="16.5" spans="1:22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  <c r="S566" s="21"/>
      <c r="T566" s="21"/>
      <c r="U566" s="21"/>
      <c r="V566" s="21"/>
    </row>
    <row r="567" ht="16.5" spans="1:22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4"/>
      <c r="L567" s="24"/>
      <c r="M567" s="24"/>
      <c r="N567" s="24"/>
      <c r="O567" s="24"/>
      <c r="P567" s="24"/>
      <c r="Q567" s="24"/>
      <c r="R567" s="24"/>
      <c r="S567" s="21"/>
      <c r="T567" s="21"/>
      <c r="U567" s="21"/>
      <c r="V567" s="21"/>
    </row>
    <row r="568" ht="16.5" spans="1:22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4"/>
      <c r="L568" s="24"/>
      <c r="M568" s="24"/>
      <c r="N568" s="24"/>
      <c r="O568" s="24"/>
      <c r="P568" s="24"/>
      <c r="Q568" s="24"/>
      <c r="R568" s="24"/>
      <c r="S568" s="21"/>
      <c r="T568" s="21"/>
      <c r="U568" s="21"/>
      <c r="V568" s="21"/>
    </row>
    <row r="569" ht="16.5" spans="1:22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4"/>
      <c r="L569" s="24"/>
      <c r="M569" s="24"/>
      <c r="N569" s="24"/>
      <c r="O569" s="24"/>
      <c r="P569" s="24"/>
      <c r="Q569" s="24"/>
      <c r="R569" s="24"/>
      <c r="S569" s="21"/>
      <c r="T569" s="21"/>
      <c r="U569" s="21"/>
      <c r="V569" s="21"/>
    </row>
    <row r="570" ht="16.5" spans="1:22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4"/>
      <c r="L570" s="24"/>
      <c r="M570" s="24"/>
      <c r="N570" s="24"/>
      <c r="O570" s="24"/>
      <c r="P570" s="24"/>
      <c r="Q570" s="24"/>
      <c r="R570" s="24"/>
      <c r="S570" s="21"/>
      <c r="T570" s="21"/>
      <c r="U570" s="21"/>
      <c r="V570" s="21"/>
    </row>
    <row r="571" ht="16.5" spans="1:22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4"/>
      <c r="L571" s="24"/>
      <c r="M571" s="24"/>
      <c r="N571" s="24"/>
      <c r="O571" s="24"/>
      <c r="P571" s="24"/>
      <c r="Q571" s="24"/>
      <c r="R571" s="24"/>
      <c r="S571" s="21"/>
      <c r="T571" s="21"/>
      <c r="U571" s="21"/>
      <c r="V571" s="21"/>
    </row>
    <row r="572" ht="16.5" spans="1:22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  <c r="S572" s="21"/>
      <c r="T572" s="21"/>
      <c r="U572" s="21"/>
      <c r="V572" s="21"/>
    </row>
    <row r="573" ht="16.5" spans="1:22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  <c r="S573" s="21"/>
      <c r="T573" s="21"/>
      <c r="U573" s="21"/>
      <c r="V573" s="21"/>
    </row>
    <row r="574" ht="16.5" spans="1:22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  <c r="S574" s="21"/>
      <c r="T574" s="21"/>
      <c r="U574" s="21"/>
      <c r="V574" s="21"/>
    </row>
    <row r="575" ht="16.5" spans="1:22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  <c r="S575" s="21"/>
      <c r="T575" s="21"/>
      <c r="U575" s="21"/>
      <c r="V575" s="21"/>
    </row>
    <row r="576" ht="16.5" spans="1:22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  <c r="S576" s="21"/>
      <c r="T576" s="21"/>
      <c r="U576" s="21"/>
      <c r="V576" s="21"/>
    </row>
    <row r="577" ht="16.5" spans="1:22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  <c r="S577" s="21"/>
      <c r="T577" s="21"/>
      <c r="U577" s="21"/>
      <c r="V577" s="21"/>
    </row>
    <row r="578" ht="16.5" spans="1:22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  <c r="S578" s="21"/>
      <c r="T578" s="21"/>
      <c r="U578" s="21"/>
      <c r="V578" s="21"/>
    </row>
    <row r="579" ht="16.5" spans="1:22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  <c r="S579" s="21"/>
      <c r="T579" s="21"/>
      <c r="U579" s="21"/>
      <c r="V579" s="21"/>
    </row>
    <row r="580" ht="16.5" spans="1:22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4"/>
      <c r="L580" s="24"/>
      <c r="M580" s="24"/>
      <c r="N580" s="24"/>
      <c r="O580" s="24"/>
      <c r="P580" s="24"/>
      <c r="Q580" s="24"/>
      <c r="R580" s="24"/>
      <c r="S580" s="21"/>
      <c r="T580" s="21"/>
      <c r="U580" s="21"/>
      <c r="V580" s="21"/>
    </row>
    <row r="581" ht="16.5" spans="1:22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4"/>
      <c r="L581" s="24"/>
      <c r="M581" s="24"/>
      <c r="N581" s="24"/>
      <c r="O581" s="24"/>
      <c r="P581" s="24"/>
      <c r="Q581" s="24"/>
      <c r="R581" s="24"/>
      <c r="S581" s="21"/>
      <c r="T581" s="21"/>
      <c r="U581" s="21"/>
      <c r="V581" s="21"/>
    </row>
    <row r="582" ht="16.5" spans="1:22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4"/>
      <c r="L582" s="24"/>
      <c r="M582" s="24"/>
      <c r="N582" s="24"/>
      <c r="O582" s="24"/>
      <c r="P582" s="24"/>
      <c r="Q582" s="24"/>
      <c r="R582" s="24"/>
      <c r="S582" s="21"/>
      <c r="T582" s="21"/>
      <c r="U582" s="21"/>
      <c r="V582" s="21"/>
    </row>
    <row r="583" ht="16.5" spans="1:22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4"/>
      <c r="L583" s="24"/>
      <c r="M583" s="24"/>
      <c r="N583" s="24"/>
      <c r="O583" s="24"/>
      <c r="P583" s="24"/>
      <c r="Q583" s="24"/>
      <c r="R583" s="24"/>
      <c r="S583" s="21"/>
      <c r="T583" s="21"/>
      <c r="U583" s="21"/>
      <c r="V583" s="21"/>
    </row>
    <row r="584" ht="16.5" spans="1:22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4"/>
      <c r="L584" s="24"/>
      <c r="M584" s="24"/>
      <c r="N584" s="24"/>
      <c r="O584" s="24"/>
      <c r="P584" s="24"/>
      <c r="Q584" s="24"/>
      <c r="R584" s="24"/>
      <c r="S584" s="21"/>
      <c r="T584" s="21"/>
      <c r="U584" s="21"/>
      <c r="V584" s="21"/>
    </row>
    <row r="585" ht="16.5" spans="1:22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4"/>
      <c r="L585" s="24"/>
      <c r="M585" s="24"/>
      <c r="N585" s="24"/>
      <c r="O585" s="24"/>
      <c r="P585" s="24"/>
      <c r="Q585" s="24"/>
      <c r="R585" s="24"/>
      <c r="S585" s="21"/>
      <c r="T585" s="21"/>
      <c r="U585" s="21"/>
      <c r="V585" s="21"/>
    </row>
    <row r="586" ht="16.5" spans="1:22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4"/>
      <c r="L586" s="24"/>
      <c r="M586" s="24"/>
      <c r="N586" s="24"/>
      <c r="O586" s="24"/>
      <c r="P586" s="24"/>
      <c r="Q586" s="24"/>
      <c r="R586" s="24"/>
      <c r="S586" s="21"/>
      <c r="T586" s="21"/>
      <c r="U586" s="21"/>
      <c r="V586" s="21"/>
    </row>
    <row r="587" ht="16.5" spans="1:22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4"/>
      <c r="L587" s="24"/>
      <c r="M587" s="24"/>
      <c r="N587" s="24"/>
      <c r="O587" s="24"/>
      <c r="P587" s="24"/>
      <c r="Q587" s="24"/>
      <c r="R587" s="24"/>
      <c r="S587" s="21"/>
      <c r="T587" s="21"/>
      <c r="U587" s="21"/>
      <c r="V587" s="21"/>
    </row>
    <row r="588" ht="16.5" spans="1:22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4"/>
      <c r="L588" s="24"/>
      <c r="M588" s="24"/>
      <c r="N588" s="24"/>
      <c r="O588" s="24"/>
      <c r="P588" s="24"/>
      <c r="Q588" s="24"/>
      <c r="R588" s="24"/>
      <c r="S588" s="21"/>
      <c r="T588" s="21"/>
      <c r="U588" s="21"/>
      <c r="V588" s="21"/>
    </row>
    <row r="589" ht="16.5" spans="1:22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4"/>
      <c r="L589" s="24"/>
      <c r="M589" s="24"/>
      <c r="N589" s="24"/>
      <c r="O589" s="24"/>
      <c r="P589" s="24"/>
      <c r="Q589" s="24"/>
      <c r="R589" s="24"/>
      <c r="S589" s="21"/>
      <c r="T589" s="21"/>
      <c r="U589" s="21"/>
      <c r="V589" s="21"/>
    </row>
    <row r="590" ht="16.5" spans="1:22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4"/>
      <c r="L590" s="24"/>
      <c r="M590" s="24"/>
      <c r="N590" s="24"/>
      <c r="O590" s="24"/>
      <c r="P590" s="24"/>
      <c r="Q590" s="24"/>
      <c r="R590" s="24"/>
      <c r="S590" s="21"/>
      <c r="T590" s="21"/>
      <c r="U590" s="21"/>
      <c r="V590" s="21"/>
    </row>
    <row r="591" ht="16.5" spans="1:22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4"/>
      <c r="L591" s="24"/>
      <c r="M591" s="24"/>
      <c r="N591" s="24"/>
      <c r="O591" s="24"/>
      <c r="P591" s="24"/>
      <c r="Q591" s="24"/>
      <c r="R591" s="24"/>
      <c r="S591" s="21"/>
      <c r="T591" s="21"/>
      <c r="U591" s="21"/>
      <c r="V591" s="21"/>
    </row>
    <row r="592" ht="16.5" spans="1:22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4"/>
      <c r="L592" s="24"/>
      <c r="M592" s="24"/>
      <c r="N592" s="24"/>
      <c r="O592" s="24"/>
      <c r="P592" s="24"/>
      <c r="Q592" s="24"/>
      <c r="R592" s="24"/>
      <c r="S592" s="21"/>
      <c r="T592" s="21"/>
      <c r="U592" s="21"/>
      <c r="V592" s="21"/>
    </row>
    <row r="593" ht="16.5" spans="1:22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4"/>
      <c r="L593" s="24"/>
      <c r="M593" s="24"/>
      <c r="N593" s="24"/>
      <c r="O593" s="24"/>
      <c r="P593" s="24"/>
      <c r="Q593" s="24"/>
      <c r="R593" s="24"/>
      <c r="S593" s="21"/>
      <c r="T593" s="21"/>
      <c r="U593" s="21"/>
      <c r="V593" s="21"/>
    </row>
    <row r="594" ht="16.5" spans="1:22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4"/>
      <c r="L594" s="24"/>
      <c r="M594" s="24"/>
      <c r="N594" s="24"/>
      <c r="O594" s="24"/>
      <c r="P594" s="24"/>
      <c r="Q594" s="24"/>
      <c r="R594" s="24"/>
      <c r="S594" s="21"/>
      <c r="T594" s="21"/>
      <c r="U594" s="21"/>
      <c r="V594" s="21"/>
    </row>
    <row r="595" ht="16.5" spans="1:22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4"/>
      <c r="L595" s="24"/>
      <c r="M595" s="24"/>
      <c r="N595" s="24"/>
      <c r="O595" s="24"/>
      <c r="P595" s="24"/>
      <c r="Q595" s="24"/>
      <c r="R595" s="24"/>
      <c r="S595" s="21"/>
      <c r="T595" s="21"/>
      <c r="U595" s="21"/>
      <c r="V595" s="21"/>
    </row>
    <row r="596" ht="16.5" spans="1:22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4"/>
      <c r="L596" s="24"/>
      <c r="M596" s="24"/>
      <c r="N596" s="24"/>
      <c r="O596" s="24"/>
      <c r="P596" s="24"/>
      <c r="Q596" s="24"/>
      <c r="R596" s="24"/>
      <c r="S596" s="21"/>
      <c r="T596" s="21"/>
      <c r="U596" s="21"/>
      <c r="V596" s="21"/>
    </row>
    <row r="597" ht="16.5" spans="1:22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4"/>
      <c r="L597" s="24"/>
      <c r="M597" s="24"/>
      <c r="N597" s="24"/>
      <c r="O597" s="24"/>
      <c r="P597" s="24"/>
      <c r="Q597" s="24"/>
      <c r="R597" s="24"/>
      <c r="S597" s="21"/>
      <c r="T597" s="21"/>
      <c r="U597" s="21"/>
      <c r="V597" s="21"/>
    </row>
    <row r="598" ht="16.5" spans="1:22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4"/>
      <c r="L598" s="24"/>
      <c r="M598" s="24"/>
      <c r="N598" s="24"/>
      <c r="O598" s="24"/>
      <c r="P598" s="24"/>
      <c r="Q598" s="24"/>
      <c r="R598" s="24"/>
      <c r="S598" s="21"/>
      <c r="T598" s="21"/>
      <c r="U598" s="21"/>
      <c r="V598" s="21"/>
    </row>
    <row r="599" ht="16.5" spans="1:22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4"/>
      <c r="L599" s="24"/>
      <c r="M599" s="24"/>
      <c r="N599" s="24"/>
      <c r="O599" s="24"/>
      <c r="P599" s="24"/>
      <c r="Q599" s="24"/>
      <c r="R599" s="24"/>
      <c r="S599" s="21"/>
      <c r="T599" s="21"/>
      <c r="U599" s="21"/>
      <c r="V599" s="21"/>
    </row>
    <row r="600" ht="16.5" spans="1:22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4"/>
      <c r="L600" s="24"/>
      <c r="M600" s="24"/>
      <c r="N600" s="24"/>
      <c r="O600" s="24"/>
      <c r="P600" s="24"/>
      <c r="Q600" s="24"/>
      <c r="R600" s="24"/>
      <c r="S600" s="21"/>
      <c r="T600" s="21"/>
      <c r="U600" s="21"/>
      <c r="V600" s="21"/>
    </row>
    <row r="601" ht="16.5" spans="1:22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4"/>
      <c r="L601" s="24"/>
      <c r="M601" s="24"/>
      <c r="N601" s="24"/>
      <c r="O601" s="24"/>
      <c r="P601" s="24"/>
      <c r="Q601" s="24"/>
      <c r="R601" s="24"/>
      <c r="S601" s="21"/>
      <c r="T601" s="21"/>
      <c r="U601" s="21"/>
      <c r="V601" s="21"/>
    </row>
    <row r="602" ht="16.5" spans="1:22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4"/>
      <c r="L602" s="24"/>
      <c r="M602" s="24"/>
      <c r="N602" s="24"/>
      <c r="O602" s="24"/>
      <c r="P602" s="24"/>
      <c r="Q602" s="24"/>
      <c r="R602" s="24"/>
      <c r="S602" s="21"/>
      <c r="T602" s="21"/>
      <c r="U602" s="21"/>
      <c r="V602" s="21"/>
    </row>
    <row r="603" ht="16.5" spans="1:22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4"/>
      <c r="L603" s="24"/>
      <c r="M603" s="24"/>
      <c r="N603" s="24"/>
      <c r="O603" s="24"/>
      <c r="P603" s="24"/>
      <c r="Q603" s="24"/>
      <c r="R603" s="24"/>
      <c r="S603" s="21"/>
      <c r="T603" s="21"/>
      <c r="U603" s="21"/>
      <c r="V603" s="21"/>
    </row>
    <row r="604" ht="16.5" spans="1:22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4"/>
      <c r="L604" s="24"/>
      <c r="M604" s="24"/>
      <c r="N604" s="24"/>
      <c r="O604" s="24"/>
      <c r="P604" s="24"/>
      <c r="Q604" s="24"/>
      <c r="R604" s="24"/>
      <c r="S604" s="21"/>
      <c r="T604" s="21"/>
      <c r="U604" s="21"/>
      <c r="V604" s="21"/>
    </row>
    <row r="605" ht="16.5" spans="1:22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4"/>
      <c r="L605" s="24"/>
      <c r="M605" s="24"/>
      <c r="N605" s="24"/>
      <c r="O605" s="24"/>
      <c r="P605" s="24"/>
      <c r="Q605" s="24"/>
      <c r="R605" s="24"/>
      <c r="S605" s="21"/>
      <c r="T605" s="21"/>
      <c r="U605" s="21"/>
      <c r="V605" s="21"/>
    </row>
    <row r="606" ht="16.5" spans="1:22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4"/>
      <c r="L606" s="24"/>
      <c r="M606" s="24"/>
      <c r="N606" s="24"/>
      <c r="O606" s="24"/>
      <c r="P606" s="24"/>
      <c r="Q606" s="24"/>
      <c r="R606" s="24"/>
      <c r="S606" s="21"/>
      <c r="T606" s="21"/>
      <c r="U606" s="21"/>
      <c r="V606" s="21"/>
    </row>
    <row r="607" ht="16.5" spans="1:22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4"/>
      <c r="L607" s="24"/>
      <c r="M607" s="24"/>
      <c r="N607" s="24"/>
      <c r="O607" s="24"/>
      <c r="P607" s="24"/>
      <c r="Q607" s="24"/>
      <c r="R607" s="24"/>
      <c r="S607" s="21"/>
      <c r="T607" s="21"/>
      <c r="U607" s="21"/>
      <c r="V607" s="21"/>
    </row>
    <row r="608" ht="16.5" spans="1:22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4"/>
      <c r="L608" s="24"/>
      <c r="M608" s="24"/>
      <c r="N608" s="24"/>
      <c r="O608" s="24"/>
      <c r="P608" s="24"/>
      <c r="Q608" s="24"/>
      <c r="R608" s="24"/>
      <c r="S608" s="21"/>
      <c r="T608" s="21"/>
      <c r="U608" s="21"/>
      <c r="V608" s="21"/>
    </row>
    <row r="609" ht="16.5" spans="1:22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4"/>
      <c r="L609" s="24"/>
      <c r="M609" s="24"/>
      <c r="N609" s="24"/>
      <c r="O609" s="24"/>
      <c r="P609" s="24"/>
      <c r="Q609" s="24"/>
      <c r="R609" s="24"/>
      <c r="S609" s="21"/>
      <c r="T609" s="21"/>
      <c r="U609" s="21"/>
      <c r="V609" s="21"/>
    </row>
    <row r="610" ht="16.5" spans="1:22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4"/>
      <c r="L610" s="24"/>
      <c r="M610" s="24"/>
      <c r="N610" s="24"/>
      <c r="O610" s="24"/>
      <c r="P610" s="24"/>
      <c r="Q610" s="24"/>
      <c r="R610" s="24"/>
      <c r="S610" s="21"/>
      <c r="T610" s="21"/>
      <c r="U610" s="21"/>
      <c r="V610" s="21"/>
    </row>
    <row r="611" ht="16.5" spans="1:22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4"/>
      <c r="L611" s="24"/>
      <c r="M611" s="24"/>
      <c r="N611" s="24"/>
      <c r="O611" s="24"/>
      <c r="P611" s="24"/>
      <c r="Q611" s="24"/>
      <c r="R611" s="24"/>
      <c r="S611" s="21"/>
      <c r="T611" s="21"/>
      <c r="U611" s="21"/>
      <c r="V611" s="21"/>
    </row>
    <row r="612" ht="16.5" spans="1:22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4"/>
      <c r="L612" s="24"/>
      <c r="M612" s="24"/>
      <c r="N612" s="24"/>
      <c r="O612" s="24"/>
      <c r="P612" s="24"/>
      <c r="Q612" s="24"/>
      <c r="R612" s="24"/>
      <c r="S612" s="21"/>
      <c r="T612" s="21"/>
      <c r="U612" s="21"/>
      <c r="V612" s="21"/>
    </row>
    <row r="613" ht="16.5" spans="1:22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4"/>
      <c r="L613" s="24"/>
      <c r="M613" s="24"/>
      <c r="N613" s="24"/>
      <c r="O613" s="24"/>
      <c r="P613" s="24"/>
      <c r="Q613" s="24"/>
      <c r="R613" s="24"/>
      <c r="S613" s="21"/>
      <c r="T613" s="21"/>
      <c r="U613" s="21"/>
      <c r="V613" s="21"/>
    </row>
    <row r="614" ht="16.5" spans="1:22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4"/>
      <c r="L614" s="24"/>
      <c r="M614" s="24"/>
      <c r="N614" s="24"/>
      <c r="O614" s="24"/>
      <c r="P614" s="24"/>
      <c r="Q614" s="24"/>
      <c r="R614" s="24"/>
      <c r="S614" s="21"/>
      <c r="T614" s="21"/>
      <c r="U614" s="21"/>
      <c r="V614" s="21"/>
    </row>
    <row r="615" ht="16.5" spans="1:22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4"/>
      <c r="L615" s="24"/>
      <c r="M615" s="24"/>
      <c r="N615" s="24"/>
      <c r="O615" s="24"/>
      <c r="P615" s="24"/>
      <c r="Q615" s="24"/>
      <c r="R615" s="24"/>
      <c r="S615" s="21"/>
      <c r="T615" s="21"/>
      <c r="U615" s="21"/>
      <c r="V615" s="21"/>
    </row>
    <row r="616" ht="16.5" spans="1:22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4"/>
      <c r="L616" s="24"/>
      <c r="M616" s="24"/>
      <c r="N616" s="24"/>
      <c r="O616" s="24"/>
      <c r="P616" s="24"/>
      <c r="Q616" s="24"/>
      <c r="R616" s="24"/>
      <c r="S616" s="21"/>
      <c r="T616" s="21"/>
      <c r="U616" s="21"/>
      <c r="V616" s="21"/>
    </row>
    <row r="617" ht="16.5" spans="1:22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4"/>
      <c r="L617" s="24"/>
      <c r="M617" s="24"/>
      <c r="N617" s="24"/>
      <c r="O617" s="24"/>
      <c r="P617" s="24"/>
      <c r="Q617" s="24"/>
      <c r="R617" s="24"/>
      <c r="S617" s="21"/>
      <c r="T617" s="21"/>
      <c r="U617" s="21"/>
      <c r="V617" s="21"/>
    </row>
    <row r="618" ht="16.5" spans="1:22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4"/>
      <c r="L618" s="24"/>
      <c r="M618" s="24"/>
      <c r="N618" s="24"/>
      <c r="O618" s="24"/>
      <c r="P618" s="24"/>
      <c r="Q618" s="24"/>
      <c r="R618" s="24"/>
      <c r="S618" s="21"/>
      <c r="T618" s="21"/>
      <c r="U618" s="21"/>
      <c r="V618" s="21"/>
    </row>
    <row r="619" ht="16.5" spans="1:22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4"/>
      <c r="L619" s="24"/>
      <c r="M619" s="24"/>
      <c r="N619" s="24"/>
      <c r="O619" s="24"/>
      <c r="P619" s="24"/>
      <c r="Q619" s="24"/>
      <c r="R619" s="24"/>
      <c r="S619" s="21"/>
      <c r="T619" s="21"/>
      <c r="U619" s="21"/>
      <c r="V619" s="21"/>
    </row>
    <row r="620" ht="16.5" spans="1:22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4"/>
      <c r="L620" s="24"/>
      <c r="M620" s="24"/>
      <c r="N620" s="24"/>
      <c r="O620" s="24"/>
      <c r="P620" s="24"/>
      <c r="Q620" s="24"/>
      <c r="R620" s="24"/>
      <c r="S620" s="21"/>
      <c r="T620" s="21"/>
      <c r="U620" s="21"/>
      <c r="V620" s="21"/>
    </row>
    <row r="621" ht="16.5" spans="1:22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4"/>
      <c r="L621" s="24"/>
      <c r="M621" s="24"/>
      <c r="N621" s="24"/>
      <c r="O621" s="24"/>
      <c r="P621" s="24"/>
      <c r="Q621" s="24"/>
      <c r="R621" s="24"/>
      <c r="S621" s="21"/>
      <c r="T621" s="21"/>
      <c r="U621" s="21"/>
      <c r="V621" s="21"/>
    </row>
    <row r="622" ht="16.5" spans="1:22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4"/>
      <c r="L622" s="24"/>
      <c r="M622" s="24"/>
      <c r="N622" s="24"/>
      <c r="O622" s="24"/>
      <c r="P622" s="24"/>
      <c r="Q622" s="24"/>
      <c r="R622" s="24"/>
      <c r="S622" s="21"/>
      <c r="T622" s="21"/>
      <c r="U622" s="21"/>
      <c r="V622" s="21"/>
    </row>
    <row r="623" ht="16.5" spans="1:22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4"/>
      <c r="L623" s="24"/>
      <c r="M623" s="24"/>
      <c r="N623" s="24"/>
      <c r="O623" s="24"/>
      <c r="P623" s="24"/>
      <c r="Q623" s="24"/>
      <c r="R623" s="24"/>
      <c r="S623" s="21"/>
      <c r="T623" s="21"/>
      <c r="U623" s="21"/>
      <c r="V623" s="21"/>
    </row>
    <row r="624" ht="16.5" spans="1:22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4"/>
      <c r="L624" s="24"/>
      <c r="M624" s="24"/>
      <c r="N624" s="24"/>
      <c r="O624" s="24"/>
      <c r="P624" s="24"/>
      <c r="Q624" s="24"/>
      <c r="R624" s="24"/>
      <c r="S624" s="21"/>
      <c r="T624" s="21"/>
      <c r="U624" s="21"/>
      <c r="V624" s="21"/>
    </row>
    <row r="625" ht="16.5" spans="1:22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4"/>
      <c r="L625" s="24"/>
      <c r="M625" s="24"/>
      <c r="N625" s="24"/>
      <c r="O625" s="24"/>
      <c r="P625" s="24"/>
      <c r="Q625" s="24"/>
      <c r="R625" s="24"/>
      <c r="S625" s="21"/>
      <c r="T625" s="21"/>
      <c r="U625" s="21"/>
      <c r="V625" s="21"/>
    </row>
    <row r="626" ht="16.5" spans="1:22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4"/>
      <c r="L626" s="24"/>
      <c r="M626" s="24"/>
      <c r="N626" s="24"/>
      <c r="O626" s="24"/>
      <c r="P626" s="24"/>
      <c r="Q626" s="24"/>
      <c r="R626" s="24"/>
      <c r="S626" s="21"/>
      <c r="T626" s="21"/>
      <c r="U626" s="21"/>
      <c r="V626" s="21"/>
    </row>
    <row r="627" ht="16.5" spans="1:22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4"/>
      <c r="L627" s="24"/>
      <c r="M627" s="24"/>
      <c r="N627" s="24"/>
      <c r="O627" s="24"/>
      <c r="P627" s="24"/>
      <c r="Q627" s="24"/>
      <c r="R627" s="24"/>
      <c r="S627" s="21"/>
      <c r="T627" s="21"/>
      <c r="U627" s="21"/>
      <c r="V627" s="21"/>
    </row>
    <row r="628" ht="16.5" spans="1:22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4"/>
      <c r="L628" s="24"/>
      <c r="M628" s="24"/>
      <c r="N628" s="24"/>
      <c r="O628" s="24"/>
      <c r="P628" s="24"/>
      <c r="Q628" s="24"/>
      <c r="R628" s="24"/>
      <c r="S628" s="21"/>
      <c r="T628" s="21"/>
      <c r="U628" s="21"/>
      <c r="V628" s="21"/>
    </row>
    <row r="629" ht="16.5" spans="1:22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4"/>
      <c r="L629" s="24"/>
      <c r="M629" s="24"/>
      <c r="N629" s="24"/>
      <c r="O629" s="24"/>
      <c r="P629" s="24"/>
      <c r="Q629" s="24"/>
      <c r="R629" s="24"/>
      <c r="S629" s="21"/>
      <c r="T629" s="21"/>
      <c r="U629" s="21"/>
      <c r="V629" s="21"/>
    </row>
    <row r="630" ht="16.5" spans="1:22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4"/>
      <c r="L630" s="24"/>
      <c r="M630" s="24"/>
      <c r="N630" s="24"/>
      <c r="O630" s="24"/>
      <c r="P630" s="24"/>
      <c r="Q630" s="24"/>
      <c r="R630" s="24"/>
      <c r="S630" s="21"/>
      <c r="T630" s="21"/>
      <c r="U630" s="21"/>
      <c r="V630" s="21"/>
    </row>
    <row r="631" ht="16.5" spans="1:22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4"/>
      <c r="L631" s="24"/>
      <c r="M631" s="24"/>
      <c r="N631" s="24"/>
      <c r="O631" s="24"/>
      <c r="P631" s="24"/>
      <c r="Q631" s="24"/>
      <c r="R631" s="24"/>
      <c r="S631" s="21"/>
      <c r="T631" s="21"/>
      <c r="U631" s="21"/>
      <c r="V631" s="21"/>
    </row>
    <row r="632" ht="16.5" spans="1:22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4"/>
      <c r="L632" s="24"/>
      <c r="M632" s="24"/>
      <c r="N632" s="24"/>
      <c r="O632" s="24"/>
      <c r="P632" s="24"/>
      <c r="Q632" s="24"/>
      <c r="R632" s="24"/>
      <c r="S632" s="21"/>
      <c r="T632" s="21"/>
      <c r="U632" s="21"/>
      <c r="V632" s="21"/>
    </row>
    <row r="633" ht="16.5" spans="1:22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4"/>
      <c r="L633" s="24"/>
      <c r="M633" s="24"/>
      <c r="N633" s="24"/>
      <c r="O633" s="24"/>
      <c r="P633" s="24"/>
      <c r="Q633" s="24"/>
      <c r="R633" s="24"/>
      <c r="S633" s="21"/>
      <c r="T633" s="21"/>
      <c r="U633" s="21"/>
      <c r="V633" s="21"/>
    </row>
    <row r="634" ht="16.5" spans="1:22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4"/>
      <c r="L634" s="24"/>
      <c r="M634" s="24"/>
      <c r="N634" s="24"/>
      <c r="O634" s="24"/>
      <c r="P634" s="24"/>
      <c r="Q634" s="24"/>
      <c r="R634" s="24"/>
      <c r="S634" s="21"/>
      <c r="T634" s="21"/>
      <c r="U634" s="21"/>
      <c r="V634" s="21"/>
    </row>
    <row r="635" ht="16.5" spans="1:22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4"/>
      <c r="L635" s="24"/>
      <c r="M635" s="24"/>
      <c r="N635" s="24"/>
      <c r="O635" s="24"/>
      <c r="P635" s="24"/>
      <c r="Q635" s="24"/>
      <c r="R635" s="24"/>
      <c r="S635" s="21"/>
      <c r="T635" s="21"/>
      <c r="U635" s="21"/>
      <c r="V635" s="21"/>
    </row>
    <row r="636" ht="16.5" spans="1:22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4"/>
      <c r="L636" s="24"/>
      <c r="M636" s="24"/>
      <c r="N636" s="24"/>
      <c r="O636" s="24"/>
      <c r="P636" s="24"/>
      <c r="Q636" s="24"/>
      <c r="R636" s="24"/>
      <c r="S636" s="21"/>
      <c r="T636" s="21"/>
      <c r="U636" s="21"/>
      <c r="V636" s="21"/>
    </row>
    <row r="637" ht="16.5" spans="1:22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4"/>
      <c r="L637" s="24"/>
      <c r="M637" s="24"/>
      <c r="N637" s="24"/>
      <c r="O637" s="24"/>
      <c r="P637" s="24"/>
      <c r="Q637" s="24"/>
      <c r="R637" s="24"/>
      <c r="S637" s="21"/>
      <c r="T637" s="21"/>
      <c r="U637" s="21"/>
      <c r="V637" s="21"/>
    </row>
    <row r="638" ht="16.5" spans="1:22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4"/>
      <c r="L638" s="24"/>
      <c r="M638" s="24"/>
      <c r="N638" s="24"/>
      <c r="O638" s="24"/>
      <c r="P638" s="24"/>
      <c r="Q638" s="24"/>
      <c r="R638" s="24"/>
      <c r="S638" s="21"/>
      <c r="T638" s="21"/>
      <c r="U638" s="21"/>
      <c r="V638" s="21"/>
    </row>
    <row r="639" ht="16.5" spans="1:22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4"/>
      <c r="L639" s="24"/>
      <c r="M639" s="24"/>
      <c r="N639" s="24"/>
      <c r="O639" s="24"/>
      <c r="P639" s="24"/>
      <c r="Q639" s="24"/>
      <c r="R639" s="24"/>
      <c r="S639" s="21"/>
      <c r="T639" s="21"/>
      <c r="U639" s="21"/>
      <c r="V639" s="21"/>
    </row>
    <row r="640" ht="16.5" spans="1:22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4"/>
      <c r="L640" s="24"/>
      <c r="M640" s="24"/>
      <c r="N640" s="24"/>
      <c r="O640" s="24"/>
      <c r="P640" s="24"/>
      <c r="Q640" s="24"/>
      <c r="R640" s="24"/>
      <c r="S640" s="21"/>
      <c r="T640" s="21"/>
      <c r="U640" s="21"/>
      <c r="V640" s="21"/>
    </row>
    <row r="641" ht="16.5" spans="1:22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4"/>
      <c r="L641" s="24"/>
      <c r="M641" s="24"/>
      <c r="N641" s="24"/>
      <c r="O641" s="24"/>
      <c r="P641" s="24"/>
      <c r="Q641" s="24"/>
      <c r="R641" s="24"/>
      <c r="S641" s="21"/>
      <c r="T641" s="21"/>
      <c r="U641" s="21"/>
      <c r="V641" s="21"/>
    </row>
    <row r="642" ht="16.5" spans="1:22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4"/>
      <c r="L642" s="24"/>
      <c r="M642" s="24"/>
      <c r="N642" s="24"/>
      <c r="O642" s="24"/>
      <c r="P642" s="24"/>
      <c r="Q642" s="24"/>
      <c r="R642" s="24"/>
      <c r="S642" s="21"/>
      <c r="T642" s="21"/>
      <c r="U642" s="21"/>
      <c r="V642" s="21"/>
    </row>
    <row r="643" ht="16.5" spans="1:22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4"/>
      <c r="L643" s="24"/>
      <c r="M643" s="24"/>
      <c r="N643" s="24"/>
      <c r="O643" s="24"/>
      <c r="P643" s="24"/>
      <c r="Q643" s="24"/>
      <c r="R643" s="24"/>
      <c r="S643" s="21"/>
      <c r="T643" s="21"/>
      <c r="U643" s="21"/>
      <c r="V643" s="21"/>
    </row>
    <row r="644" ht="16.5" spans="1:22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4"/>
      <c r="L644" s="24"/>
      <c r="M644" s="24"/>
      <c r="N644" s="24"/>
      <c r="O644" s="24"/>
      <c r="P644" s="24"/>
      <c r="Q644" s="24"/>
      <c r="R644" s="24"/>
      <c r="S644" s="21"/>
      <c r="T644" s="21"/>
      <c r="U644" s="21"/>
      <c r="V644" s="21"/>
    </row>
    <row r="645" ht="16.5" spans="1:22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4"/>
      <c r="L645" s="24"/>
      <c r="M645" s="24"/>
      <c r="N645" s="24"/>
      <c r="O645" s="24"/>
      <c r="P645" s="24"/>
      <c r="Q645" s="24"/>
      <c r="R645" s="24"/>
      <c r="S645" s="21"/>
      <c r="T645" s="21"/>
      <c r="U645" s="21"/>
      <c r="V645" s="21"/>
    </row>
    <row r="646" ht="16.5" spans="1:22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4"/>
      <c r="L646" s="24"/>
      <c r="M646" s="24"/>
      <c r="N646" s="24"/>
      <c r="O646" s="24"/>
      <c r="P646" s="24"/>
      <c r="Q646" s="24"/>
      <c r="R646" s="24"/>
      <c r="S646" s="21"/>
      <c r="T646" s="21"/>
      <c r="U646" s="21"/>
      <c r="V646" s="21"/>
    </row>
    <row r="647" ht="16.5" spans="1:22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4"/>
      <c r="L647" s="24"/>
      <c r="M647" s="24"/>
      <c r="N647" s="24"/>
      <c r="O647" s="24"/>
      <c r="P647" s="24"/>
      <c r="Q647" s="24"/>
      <c r="R647" s="24"/>
      <c r="S647" s="21"/>
      <c r="T647" s="21"/>
      <c r="U647" s="21"/>
      <c r="V647" s="21"/>
    </row>
    <row r="648" ht="16.5" spans="1:22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4"/>
      <c r="L648" s="24"/>
      <c r="M648" s="24"/>
      <c r="N648" s="24"/>
      <c r="O648" s="24"/>
      <c r="P648" s="24"/>
      <c r="Q648" s="24"/>
      <c r="R648" s="24"/>
      <c r="S648" s="21"/>
      <c r="T648" s="21"/>
      <c r="U648" s="21"/>
      <c r="V648" s="21"/>
    </row>
    <row r="649" ht="16.5" spans="1:22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4"/>
      <c r="L649" s="24"/>
      <c r="M649" s="24"/>
      <c r="N649" s="24"/>
      <c r="O649" s="24"/>
      <c r="P649" s="24"/>
      <c r="Q649" s="24"/>
      <c r="R649" s="24"/>
      <c r="S649" s="21"/>
      <c r="T649" s="21"/>
      <c r="U649" s="21"/>
      <c r="V649" s="21"/>
    </row>
    <row r="650" ht="16.5" spans="1:22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4"/>
      <c r="L650" s="24"/>
      <c r="M650" s="24"/>
      <c r="N650" s="24"/>
      <c r="O650" s="24"/>
      <c r="P650" s="24"/>
      <c r="Q650" s="24"/>
      <c r="R650" s="24"/>
      <c r="S650" s="21"/>
      <c r="T650" s="21"/>
      <c r="U650" s="21"/>
      <c r="V650" s="21"/>
    </row>
    <row r="651" ht="16.5" spans="1:22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4"/>
      <c r="L651" s="24"/>
      <c r="M651" s="24"/>
      <c r="N651" s="24"/>
      <c r="O651" s="24"/>
      <c r="P651" s="24"/>
      <c r="Q651" s="24"/>
      <c r="R651" s="24"/>
      <c r="S651" s="21"/>
      <c r="T651" s="21"/>
      <c r="U651" s="21"/>
      <c r="V651" s="21"/>
    </row>
    <row r="652" ht="20.25" spans="1:2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2"/>
      <c r="L652" s="12"/>
      <c r="M652" s="12"/>
      <c r="N652" s="12"/>
      <c r="O652" s="12"/>
      <c r="P652" s="12"/>
      <c r="Q652" s="12"/>
      <c r="R652" s="12"/>
      <c r="S652" s="21"/>
      <c r="T652" s="21"/>
      <c r="U652" s="21"/>
      <c r="V652" s="21"/>
    </row>
    <row r="653" ht="20.25" spans="1:22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2"/>
      <c r="L653" s="12"/>
      <c r="M653" s="12"/>
      <c r="N653" s="12"/>
      <c r="O653" s="12"/>
      <c r="P653" s="12"/>
      <c r="Q653" s="12"/>
      <c r="R653" s="12"/>
      <c r="S653" s="21"/>
      <c r="T653" s="21"/>
      <c r="U653" s="21"/>
      <c r="V653" s="21"/>
    </row>
    <row r="654" ht="20.25" spans="1:22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2"/>
      <c r="L654" s="12"/>
      <c r="M654" s="12"/>
      <c r="N654" s="12"/>
      <c r="O654" s="12"/>
      <c r="P654" s="12"/>
      <c r="Q654" s="12"/>
      <c r="R654" s="12"/>
      <c r="S654" s="21"/>
      <c r="T654" s="21"/>
      <c r="U654" s="21"/>
      <c r="V654" s="21"/>
    </row>
    <row r="655" ht="20.25" spans="1:22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2"/>
      <c r="L655" s="12"/>
      <c r="M655" s="12"/>
      <c r="N655" s="12"/>
      <c r="O655" s="12"/>
      <c r="P655" s="12"/>
      <c r="Q655" s="12"/>
      <c r="R655" s="12"/>
      <c r="S655" s="21"/>
      <c r="T655" s="21"/>
      <c r="U655" s="21"/>
      <c r="V655" s="21"/>
    </row>
    <row r="656" ht="20.25" spans="1:22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2"/>
      <c r="L656" s="12"/>
      <c r="M656" s="12"/>
      <c r="N656" s="12"/>
      <c r="O656" s="12"/>
      <c r="P656" s="12"/>
      <c r="Q656" s="12"/>
      <c r="R656" s="12"/>
      <c r="S656" s="21"/>
      <c r="T656" s="21"/>
      <c r="U656" s="21"/>
      <c r="V656" s="21"/>
    </row>
    <row r="657" ht="20.25" spans="1:22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2"/>
      <c r="L657" s="12"/>
      <c r="M657" s="12"/>
      <c r="N657" s="12"/>
      <c r="O657" s="12"/>
      <c r="P657" s="12"/>
      <c r="Q657" s="12"/>
      <c r="R657" s="12"/>
      <c r="S657" s="21"/>
      <c r="T657" s="21"/>
      <c r="U657" s="21"/>
      <c r="V657" s="21"/>
    </row>
    <row r="658" ht="20.25" spans="1:22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2"/>
      <c r="L658" s="12"/>
      <c r="M658" s="12"/>
      <c r="N658" s="12"/>
      <c r="O658" s="12"/>
      <c r="P658" s="12"/>
      <c r="Q658" s="12"/>
      <c r="R658" s="12"/>
      <c r="S658" s="21"/>
      <c r="T658" s="21"/>
      <c r="U658" s="21"/>
      <c r="V658" s="21"/>
    </row>
    <row r="659" ht="20.25" spans="1:22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2"/>
      <c r="L659" s="12"/>
      <c r="M659" s="12"/>
      <c r="N659" s="12"/>
      <c r="O659" s="12"/>
      <c r="P659" s="12"/>
      <c r="Q659" s="12"/>
      <c r="R659" s="12"/>
      <c r="S659" s="21"/>
      <c r="T659" s="21"/>
      <c r="U659" s="21"/>
      <c r="V659" s="21"/>
    </row>
    <row r="660" ht="20.25" spans="1:22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2"/>
      <c r="L660" s="12"/>
      <c r="M660" s="12"/>
      <c r="N660" s="12"/>
      <c r="O660" s="12"/>
      <c r="P660" s="12"/>
      <c r="Q660" s="12"/>
      <c r="R660" s="12"/>
      <c r="S660" s="21"/>
      <c r="T660" s="21"/>
      <c r="U660" s="21"/>
      <c r="V660" s="21"/>
    </row>
    <row r="661" ht="20.25" spans="1:22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2"/>
      <c r="L661" s="12"/>
      <c r="M661" s="12"/>
      <c r="N661" s="12"/>
      <c r="O661" s="12"/>
      <c r="P661" s="12"/>
      <c r="Q661" s="12"/>
      <c r="R661" s="12"/>
      <c r="S661" s="21"/>
      <c r="T661" s="21"/>
      <c r="U661" s="21"/>
      <c r="V661" s="21"/>
    </row>
    <row r="662" ht="20.25" spans="1:2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2"/>
      <c r="L662" s="12"/>
      <c r="M662" s="12"/>
      <c r="N662" s="12"/>
      <c r="O662" s="12"/>
      <c r="P662" s="12"/>
      <c r="Q662" s="12"/>
      <c r="R662" s="12"/>
      <c r="S662" s="21"/>
      <c r="T662" s="21"/>
      <c r="U662" s="21"/>
      <c r="V662" s="21"/>
    </row>
    <row r="663" ht="20.25" spans="1:22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2"/>
      <c r="L663" s="12"/>
      <c r="M663" s="12"/>
      <c r="N663" s="12"/>
      <c r="O663" s="12"/>
      <c r="P663" s="12"/>
      <c r="Q663" s="12"/>
      <c r="R663" s="12"/>
      <c r="S663" s="21"/>
      <c r="T663" s="21"/>
      <c r="U663" s="21"/>
      <c r="V663" s="21"/>
    </row>
    <row r="664" ht="20.25" spans="1:22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2"/>
      <c r="L664" s="12"/>
      <c r="M664" s="12"/>
      <c r="N664" s="12"/>
      <c r="O664" s="12"/>
      <c r="P664" s="12"/>
      <c r="Q664" s="12"/>
      <c r="R664" s="12"/>
      <c r="S664" s="21"/>
      <c r="T664" s="21"/>
      <c r="U664" s="21"/>
      <c r="V664" s="21"/>
    </row>
    <row r="665" ht="20.25" spans="1:22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2"/>
      <c r="L665" s="12"/>
      <c r="M665" s="12"/>
      <c r="N665" s="12"/>
      <c r="O665" s="12"/>
      <c r="P665" s="12"/>
      <c r="Q665" s="12"/>
      <c r="R665" s="12"/>
      <c r="S665" s="21"/>
      <c r="T665" s="21"/>
      <c r="U665" s="21"/>
      <c r="V665" s="21"/>
    </row>
    <row r="666" ht="20.25" spans="1:22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2"/>
      <c r="L666" s="12"/>
      <c r="M666" s="12"/>
      <c r="N666" s="12"/>
      <c r="O666" s="12"/>
      <c r="P666" s="12"/>
      <c r="Q666" s="12"/>
      <c r="R666" s="12"/>
      <c r="S666" s="21"/>
      <c r="T666" s="21"/>
      <c r="U666" s="21"/>
      <c r="V666" s="21"/>
    </row>
    <row r="667" ht="20.25" spans="1:22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2"/>
      <c r="L667" s="12"/>
      <c r="M667" s="12"/>
      <c r="N667" s="12"/>
      <c r="O667" s="12"/>
      <c r="P667" s="12"/>
      <c r="Q667" s="12"/>
      <c r="R667" s="12"/>
      <c r="S667" s="21"/>
      <c r="T667" s="21"/>
      <c r="U667" s="21"/>
      <c r="V667" s="21"/>
    </row>
    <row r="668" ht="20.25" spans="1:22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2"/>
      <c r="L668" s="12"/>
      <c r="M668" s="12"/>
      <c r="N668" s="12"/>
      <c r="O668" s="12"/>
      <c r="P668" s="12"/>
      <c r="Q668" s="12"/>
      <c r="R668" s="12"/>
      <c r="S668" s="21"/>
      <c r="T668" s="21"/>
      <c r="U668" s="21"/>
      <c r="V668" s="21"/>
    </row>
    <row r="669" ht="20.25" spans="1:22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2"/>
      <c r="L669" s="12"/>
      <c r="M669" s="12"/>
      <c r="N669" s="12"/>
      <c r="O669" s="12"/>
      <c r="P669" s="12"/>
      <c r="Q669" s="12"/>
      <c r="R669" s="12"/>
      <c r="S669" s="21"/>
      <c r="T669" s="21"/>
      <c r="U669" s="21"/>
      <c r="V669" s="21"/>
    </row>
    <row r="670" ht="20.25" spans="1:22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2"/>
      <c r="L670" s="12"/>
      <c r="M670" s="12"/>
      <c r="N670" s="12"/>
      <c r="O670" s="12"/>
      <c r="P670" s="12"/>
      <c r="Q670" s="12"/>
      <c r="R670" s="12"/>
      <c r="S670" s="21"/>
      <c r="T670" s="21"/>
      <c r="U670" s="21"/>
      <c r="V670" s="21"/>
    </row>
    <row r="671" ht="20.25" spans="1:22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2"/>
      <c r="L671" s="12"/>
      <c r="M671" s="12"/>
      <c r="N671" s="12"/>
      <c r="O671" s="12"/>
      <c r="P671" s="12"/>
      <c r="Q671" s="12"/>
      <c r="R671" s="12"/>
      <c r="S671" s="21"/>
      <c r="T671" s="21"/>
      <c r="U671" s="21"/>
      <c r="V671" s="21"/>
    </row>
    <row r="672" ht="20.25" spans="1: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119</v>
      </c>
      <c r="B1" s="2"/>
      <c r="C1" s="2"/>
      <c r="D1" s="2"/>
      <c r="E1" s="2"/>
      <c r="F1" s="2"/>
      <c r="G1" s="2"/>
      <c r="H1" s="2"/>
      <c r="I1" s="2"/>
      <c r="J1" s="2"/>
      <c r="K1" s="9" t="s">
        <v>264</v>
      </c>
      <c r="L1" s="10"/>
      <c r="M1" s="10"/>
      <c r="N1" s="10"/>
      <c r="O1" s="10"/>
      <c r="P1" s="10"/>
      <c r="Q1" s="10"/>
      <c r="R1" s="13"/>
    </row>
    <row r="2" ht="45" spans="1:18">
      <c r="A2" s="3" t="s">
        <v>121</v>
      </c>
      <c r="B2" s="4" t="s">
        <v>122</v>
      </c>
      <c r="C2" s="4" t="s">
        <v>123</v>
      </c>
      <c r="D2" s="4" t="s">
        <v>124</v>
      </c>
      <c r="E2" s="4" t="s">
        <v>125</v>
      </c>
      <c r="F2" s="4" t="s">
        <v>126</v>
      </c>
      <c r="G2" s="4" t="s">
        <v>127</v>
      </c>
      <c r="H2" s="4" t="s">
        <v>128</v>
      </c>
      <c r="I2" s="4" t="s">
        <v>129</v>
      </c>
      <c r="J2" s="4" t="s">
        <v>130</v>
      </c>
      <c r="K2" s="11" t="s">
        <v>131</v>
      </c>
      <c r="L2" s="11" t="s">
        <v>132</v>
      </c>
      <c r="M2" s="11" t="s">
        <v>133</v>
      </c>
      <c r="N2" s="11" t="s">
        <v>134</v>
      </c>
      <c r="O2" s="11" t="s">
        <v>135</v>
      </c>
      <c r="P2" s="11" t="s">
        <v>136</v>
      </c>
      <c r="Q2" s="11" t="s">
        <v>137</v>
      </c>
      <c r="R2" s="11" t="s">
        <v>138</v>
      </c>
    </row>
    <row r="3" ht="20.25" spans="1:18">
      <c r="A3" s="5" t="s">
        <v>265</v>
      </c>
      <c r="B3" s="5" t="s">
        <v>266</v>
      </c>
      <c r="C3" s="5">
        <v>7570.728</v>
      </c>
      <c r="D3" s="5">
        <v>8732.82</v>
      </c>
      <c r="E3" s="5">
        <v>0</v>
      </c>
      <c r="F3" s="5">
        <v>0</v>
      </c>
      <c r="G3" s="5">
        <v>0</v>
      </c>
      <c r="H3" s="5">
        <v>1</v>
      </c>
      <c r="I3" s="7">
        <v>0.673</v>
      </c>
      <c r="J3" s="7">
        <v>13.891</v>
      </c>
      <c r="K3" s="12">
        <v>4</v>
      </c>
      <c r="L3" s="12">
        <v>0</v>
      </c>
      <c r="M3" s="12">
        <v>0</v>
      </c>
      <c r="N3" s="12">
        <v>1</v>
      </c>
      <c r="O3" s="12">
        <v>0</v>
      </c>
      <c r="P3" s="12">
        <v>11.269</v>
      </c>
      <c r="Q3" s="12">
        <v>0</v>
      </c>
      <c r="R3" s="12">
        <v>0</v>
      </c>
    </row>
    <row r="4" ht="20.25" spans="1:18">
      <c r="A4" s="5" t="s">
        <v>267</v>
      </c>
      <c r="B4" s="5" t="s">
        <v>268</v>
      </c>
      <c r="C4" s="5">
        <v>1181.09</v>
      </c>
      <c r="D4" s="5">
        <v>1317.547</v>
      </c>
      <c r="E4" s="5">
        <v>0</v>
      </c>
      <c r="F4" s="5">
        <v>0</v>
      </c>
      <c r="G4" s="5">
        <v>0</v>
      </c>
      <c r="H4" s="5">
        <v>1</v>
      </c>
      <c r="I4" s="7">
        <v>0.6</v>
      </c>
      <c r="J4" s="7">
        <v>10.895</v>
      </c>
      <c r="K4" s="12">
        <v>4</v>
      </c>
      <c r="L4" s="12">
        <v>2</v>
      </c>
      <c r="M4" s="12">
        <v>0</v>
      </c>
      <c r="N4" s="12">
        <v>0</v>
      </c>
      <c r="O4" s="12">
        <v>0</v>
      </c>
      <c r="P4" s="12">
        <v>-0.831</v>
      </c>
      <c r="Q4" s="12">
        <v>0</v>
      </c>
      <c r="R4" s="12">
        <v>0</v>
      </c>
    </row>
    <row r="5" ht="20.25" spans="1:18">
      <c r="A5" s="5" t="s">
        <v>269</v>
      </c>
      <c r="B5" s="5" t="s">
        <v>270</v>
      </c>
      <c r="C5" s="5">
        <v>18320.701</v>
      </c>
      <c r="D5" s="5">
        <v>19972.594</v>
      </c>
      <c r="E5" s="5">
        <v>0</v>
      </c>
      <c r="F5" s="5">
        <v>0</v>
      </c>
      <c r="G5" s="5">
        <v>0</v>
      </c>
      <c r="H5" s="5">
        <v>1</v>
      </c>
      <c r="I5" s="7">
        <v>0.386</v>
      </c>
      <c r="J5" s="7">
        <v>8.625</v>
      </c>
      <c r="K5" s="12">
        <v>4</v>
      </c>
      <c r="L5" s="12">
        <v>0</v>
      </c>
      <c r="M5" s="12">
        <v>0</v>
      </c>
      <c r="N5" s="12">
        <v>0</v>
      </c>
      <c r="O5" s="12">
        <v>0</v>
      </c>
      <c r="P5" s="12">
        <v>-5.835</v>
      </c>
      <c r="Q5" s="12">
        <v>0</v>
      </c>
      <c r="R5" s="12">
        <v>0</v>
      </c>
    </row>
    <row r="6" ht="20.25" spans="1:18">
      <c r="A6" s="5" t="s">
        <v>271</v>
      </c>
      <c r="B6" s="5" t="s">
        <v>272</v>
      </c>
      <c r="C6" s="5">
        <v>4857.662</v>
      </c>
      <c r="D6" s="5">
        <v>6115.708</v>
      </c>
      <c r="E6" s="5">
        <v>0</v>
      </c>
      <c r="F6" s="5">
        <v>0</v>
      </c>
      <c r="G6" s="5">
        <v>0</v>
      </c>
      <c r="H6" s="5">
        <v>1</v>
      </c>
      <c r="I6" s="7">
        <v>0.288</v>
      </c>
      <c r="J6" s="7">
        <v>20.8</v>
      </c>
      <c r="K6" s="12">
        <v>4</v>
      </c>
      <c r="L6" s="12">
        <v>0</v>
      </c>
      <c r="M6" s="12">
        <v>-1</v>
      </c>
      <c r="N6" s="12">
        <v>1</v>
      </c>
      <c r="O6" s="12">
        <v>0</v>
      </c>
      <c r="P6" s="12">
        <v>-6.786</v>
      </c>
      <c r="Q6" s="12">
        <v>0</v>
      </c>
      <c r="R6" s="12">
        <v>0</v>
      </c>
    </row>
    <row r="7" ht="20.25" spans="1:18">
      <c r="A7" s="6" t="s">
        <v>273</v>
      </c>
      <c r="B7" s="6" t="s">
        <v>274</v>
      </c>
      <c r="C7" s="6">
        <v>5039.904</v>
      </c>
      <c r="D7" s="6">
        <v>5966.261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0</v>
      </c>
      <c r="L7" s="12">
        <v>0</v>
      </c>
      <c r="M7" s="12">
        <v>1</v>
      </c>
      <c r="N7" s="12">
        <v>-1</v>
      </c>
      <c r="O7" s="12">
        <v>0</v>
      </c>
      <c r="P7" s="12">
        <v>6.044</v>
      </c>
      <c r="Q7" s="12">
        <v>0</v>
      </c>
      <c r="R7" s="12">
        <v>0</v>
      </c>
    </row>
    <row r="8" ht="20.25" spans="1:18">
      <c r="A8" s="6" t="s">
        <v>275</v>
      </c>
      <c r="B8" s="6" t="s">
        <v>276</v>
      </c>
      <c r="C8" s="6">
        <v>235.802</v>
      </c>
      <c r="D8" s="6">
        <v>454.183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1</v>
      </c>
      <c r="L8" s="12">
        <v>0</v>
      </c>
      <c r="M8" s="12">
        <v>0</v>
      </c>
      <c r="N8" s="12">
        <v>0</v>
      </c>
      <c r="O8" s="12">
        <v>0</v>
      </c>
      <c r="P8" s="12">
        <v>-0.241</v>
      </c>
      <c r="Q8" s="12">
        <v>0</v>
      </c>
      <c r="R8" s="12">
        <v>0</v>
      </c>
    </row>
    <row r="9" ht="20.25" spans="1:18">
      <c r="A9" s="6" t="s">
        <v>277</v>
      </c>
      <c r="B9" s="6" t="s">
        <v>278</v>
      </c>
      <c r="C9" s="6">
        <v>1017.663</v>
      </c>
      <c r="D9" s="6">
        <v>1340.3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2</v>
      </c>
      <c r="M9" s="12">
        <v>0</v>
      </c>
      <c r="N9" s="12">
        <v>0</v>
      </c>
      <c r="O9" s="12">
        <v>0</v>
      </c>
      <c r="P9" s="12">
        <v>-2.648</v>
      </c>
      <c r="Q9" s="12">
        <v>0</v>
      </c>
      <c r="R9" s="12">
        <v>-1</v>
      </c>
    </row>
    <row r="10" ht="20.25" spans="1:18">
      <c r="A10" s="6" t="s">
        <v>279</v>
      </c>
      <c r="B10" s="6" t="s">
        <v>280</v>
      </c>
      <c r="C10" s="6">
        <v>2627.982</v>
      </c>
      <c r="D10" s="6">
        <v>3237.309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2</v>
      </c>
      <c r="L10" s="12">
        <v>0</v>
      </c>
      <c r="M10" s="12">
        <v>1</v>
      </c>
      <c r="N10" s="12">
        <v>-1</v>
      </c>
      <c r="O10" s="12">
        <v>0</v>
      </c>
      <c r="P10" s="12">
        <v>7.748</v>
      </c>
      <c r="Q10" s="12">
        <v>0</v>
      </c>
      <c r="R10" s="12">
        <v>0</v>
      </c>
    </row>
    <row r="11" ht="20.25" spans="1:18">
      <c r="A11" s="6" t="s">
        <v>281</v>
      </c>
      <c r="B11" s="6" t="s">
        <v>282</v>
      </c>
      <c r="C11" s="6">
        <v>2544.073</v>
      </c>
      <c r="D11" s="6">
        <v>3003.527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4</v>
      </c>
      <c r="L11" s="12">
        <v>0</v>
      </c>
      <c r="M11" s="12">
        <v>0</v>
      </c>
      <c r="N11" s="12">
        <v>1</v>
      </c>
      <c r="O11" s="12">
        <v>0</v>
      </c>
      <c r="P11" s="12">
        <v>3.728</v>
      </c>
      <c r="Q11" s="12">
        <v>0</v>
      </c>
      <c r="R11" s="12">
        <v>0</v>
      </c>
    </row>
    <row r="12" ht="20.25" spans="1:18">
      <c r="A12" s="6" t="s">
        <v>283</v>
      </c>
      <c r="B12" s="6" t="s">
        <v>284</v>
      </c>
      <c r="C12" s="6">
        <v>5307.769</v>
      </c>
      <c r="D12" s="6">
        <v>6202.253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1</v>
      </c>
      <c r="N12" s="12">
        <v>-1</v>
      </c>
      <c r="O12" s="12">
        <v>0</v>
      </c>
      <c r="P12" s="12">
        <v>-8.31</v>
      </c>
      <c r="Q12" s="12">
        <v>0</v>
      </c>
      <c r="R12" s="12">
        <v>0</v>
      </c>
    </row>
    <row r="13" ht="20.25" spans="1:18">
      <c r="A13" s="6" t="s">
        <v>285</v>
      </c>
      <c r="B13" s="6" t="s">
        <v>286</v>
      </c>
      <c r="C13" s="6">
        <v>1230.602</v>
      </c>
      <c r="D13" s="6">
        <v>1551.641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1</v>
      </c>
      <c r="L13" s="12">
        <v>1</v>
      </c>
      <c r="M13" s="12">
        <v>0</v>
      </c>
      <c r="N13" s="12">
        <v>0</v>
      </c>
      <c r="O13" s="12">
        <v>0</v>
      </c>
      <c r="P13" s="12">
        <v>-1.332</v>
      </c>
      <c r="Q13" s="12">
        <v>0</v>
      </c>
      <c r="R13" s="12">
        <v>-1</v>
      </c>
    </row>
    <row r="14" ht="20.25" spans="1:18">
      <c r="A14" s="6" t="s">
        <v>287</v>
      </c>
      <c r="B14" s="6" t="s">
        <v>288</v>
      </c>
      <c r="C14" s="6">
        <v>5283.384</v>
      </c>
      <c r="D14" s="6">
        <v>6138.975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1</v>
      </c>
      <c r="L14" s="12">
        <v>1</v>
      </c>
      <c r="M14" s="12">
        <v>0</v>
      </c>
      <c r="N14" s="12">
        <v>0</v>
      </c>
      <c r="O14" s="12">
        <v>0</v>
      </c>
      <c r="P14" s="12">
        <v>-16.635</v>
      </c>
      <c r="Q14" s="12">
        <v>0</v>
      </c>
      <c r="R14" s="12">
        <v>-1</v>
      </c>
    </row>
    <row r="15" ht="20.25" spans="1:18">
      <c r="A15" s="6" t="s">
        <v>289</v>
      </c>
      <c r="B15" s="6" t="s">
        <v>290</v>
      </c>
      <c r="C15" s="6">
        <v>967.581</v>
      </c>
      <c r="D15" s="6">
        <v>1188.864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4</v>
      </c>
      <c r="L15" s="12">
        <v>0</v>
      </c>
      <c r="M15" s="12">
        <v>0</v>
      </c>
      <c r="N15" s="12">
        <v>0</v>
      </c>
      <c r="O15" s="12">
        <v>0</v>
      </c>
      <c r="P15" s="12">
        <v>3.163</v>
      </c>
      <c r="Q15" s="12">
        <v>0</v>
      </c>
      <c r="R15" s="12">
        <v>1</v>
      </c>
    </row>
    <row r="16" ht="20.25" spans="1:18">
      <c r="A16" s="6" t="s">
        <v>291</v>
      </c>
      <c r="B16" s="6" t="s">
        <v>292</v>
      </c>
      <c r="C16" s="6">
        <v>33587.02</v>
      </c>
      <c r="D16" s="6">
        <v>42446.227</v>
      </c>
      <c r="E16" s="6">
        <v>0</v>
      </c>
      <c r="F16" s="6">
        <v>0</v>
      </c>
      <c r="G16" s="6">
        <v>1</v>
      </c>
      <c r="H16" s="8">
        <v>0</v>
      </c>
      <c r="I16" s="8">
        <v>0</v>
      </c>
      <c r="J16" s="8">
        <v>0</v>
      </c>
      <c r="K16" s="12">
        <v>1</v>
      </c>
      <c r="L16" s="12">
        <v>2</v>
      </c>
      <c r="M16" s="12">
        <v>0</v>
      </c>
      <c r="N16" s="12">
        <v>1</v>
      </c>
      <c r="O16" s="12">
        <v>0</v>
      </c>
      <c r="P16" s="12">
        <v>36.163</v>
      </c>
      <c r="Q16" s="12">
        <v>0</v>
      </c>
      <c r="R16" s="12">
        <v>0</v>
      </c>
    </row>
    <row r="17" ht="20.25" spans="1:18">
      <c r="A17" s="7" t="s">
        <v>293</v>
      </c>
      <c r="B17" s="7" t="s">
        <v>294</v>
      </c>
      <c r="C17" s="7">
        <v>18844.43</v>
      </c>
      <c r="D17" s="7">
        <v>20851.521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8.81</v>
      </c>
      <c r="K17" s="12">
        <v>4</v>
      </c>
      <c r="L17" s="12">
        <v>0</v>
      </c>
      <c r="M17" s="12">
        <v>-1</v>
      </c>
      <c r="N17" s="12">
        <v>1</v>
      </c>
      <c r="O17" s="12">
        <v>0</v>
      </c>
      <c r="P17" s="12">
        <v>12.712</v>
      </c>
      <c r="Q17" s="12">
        <v>0</v>
      </c>
      <c r="R17" s="12">
        <v>0</v>
      </c>
    </row>
    <row r="18" ht="20.25" spans="1:18">
      <c r="A18" s="7" t="s">
        <v>295</v>
      </c>
      <c r="B18" s="7" t="s">
        <v>296</v>
      </c>
      <c r="C18" s="7">
        <v>2676.61</v>
      </c>
      <c r="D18" s="7">
        <v>3463.782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9.052</v>
      </c>
      <c r="K18" s="12">
        <v>2</v>
      </c>
      <c r="L18" s="12">
        <v>2</v>
      </c>
      <c r="M18" s="12">
        <v>0</v>
      </c>
      <c r="N18" s="12">
        <v>0</v>
      </c>
      <c r="O18" s="12">
        <v>0</v>
      </c>
      <c r="P18" s="12">
        <v>-3.408</v>
      </c>
      <c r="Q18" s="12">
        <v>0</v>
      </c>
      <c r="R18" s="12">
        <v>0</v>
      </c>
    </row>
    <row r="19" ht="20.25" spans="1:18">
      <c r="A19" s="7" t="s">
        <v>297</v>
      </c>
      <c r="B19" s="7" t="s">
        <v>298</v>
      </c>
      <c r="C19" s="7">
        <v>681.953</v>
      </c>
      <c r="D19" s="7">
        <v>834.397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12.345</v>
      </c>
      <c r="K19" s="12">
        <v>3</v>
      </c>
      <c r="L19" s="12">
        <v>2</v>
      </c>
      <c r="M19" s="12">
        <v>0</v>
      </c>
      <c r="N19" s="12">
        <v>1</v>
      </c>
      <c r="O19" s="12">
        <v>0</v>
      </c>
      <c r="P19" s="12">
        <v>1.066</v>
      </c>
      <c r="Q19" s="12">
        <v>0</v>
      </c>
      <c r="R19" s="12">
        <v>1</v>
      </c>
    </row>
    <row r="20" ht="20.25" spans="1:18">
      <c r="A20" s="7" t="s">
        <v>299</v>
      </c>
      <c r="B20" s="7" t="s">
        <v>300</v>
      </c>
      <c r="C20" s="7">
        <v>10613.229</v>
      </c>
      <c r="D20" s="7">
        <v>13956.074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4.557</v>
      </c>
      <c r="K20" s="12">
        <v>1</v>
      </c>
      <c r="L20" s="12">
        <v>2</v>
      </c>
      <c r="M20" s="12">
        <v>0</v>
      </c>
      <c r="N20" s="12">
        <v>0</v>
      </c>
      <c r="O20" s="12">
        <v>0</v>
      </c>
      <c r="P20" s="12">
        <v>-4.174</v>
      </c>
      <c r="Q20" s="12">
        <v>0</v>
      </c>
      <c r="R20" s="12">
        <v>0</v>
      </c>
    </row>
    <row r="21" ht="20.25" spans="1:18">
      <c r="A21" s="7" t="s">
        <v>301</v>
      </c>
      <c r="B21" s="7" t="s">
        <v>302</v>
      </c>
      <c r="C21" s="7">
        <v>3116.971</v>
      </c>
      <c r="D21" s="7">
        <v>3733.423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12.788</v>
      </c>
      <c r="K21" s="12">
        <v>3</v>
      </c>
      <c r="L21" s="12">
        <v>1</v>
      </c>
      <c r="M21" s="12">
        <v>0</v>
      </c>
      <c r="N21" s="12">
        <v>-1</v>
      </c>
      <c r="O21" s="12">
        <v>0</v>
      </c>
      <c r="P21" s="12">
        <v>-0.489</v>
      </c>
      <c r="Q21" s="12">
        <v>0</v>
      </c>
      <c r="R21" s="12">
        <v>0</v>
      </c>
    </row>
    <row r="22" ht="20.25" spans="1:18">
      <c r="A22" s="7" t="s">
        <v>303</v>
      </c>
      <c r="B22" s="7" t="s">
        <v>304</v>
      </c>
      <c r="C22" s="7">
        <v>70884.742</v>
      </c>
      <c r="D22" s="7">
        <v>82245.484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11.955</v>
      </c>
      <c r="K22" s="12">
        <v>4</v>
      </c>
      <c r="L22" s="12">
        <v>2</v>
      </c>
      <c r="M22" s="12">
        <v>-1</v>
      </c>
      <c r="N22" s="12">
        <v>1</v>
      </c>
      <c r="O22" s="12">
        <v>0</v>
      </c>
      <c r="P22" s="12">
        <v>106.577</v>
      </c>
      <c r="Q22" s="12">
        <v>0</v>
      </c>
      <c r="R22" s="12">
        <v>0</v>
      </c>
    </row>
    <row r="23" ht="20.25" spans="1:18">
      <c r="A23" s="7" t="s">
        <v>305</v>
      </c>
      <c r="B23" s="7" t="s">
        <v>306</v>
      </c>
      <c r="C23" s="7">
        <v>2668.506</v>
      </c>
      <c r="D23" s="7">
        <v>3341.469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9.389</v>
      </c>
      <c r="K23" s="12">
        <v>2</v>
      </c>
      <c r="L23" s="12">
        <v>0</v>
      </c>
      <c r="M23" s="12">
        <v>1</v>
      </c>
      <c r="N23" s="12">
        <v>-1</v>
      </c>
      <c r="O23" s="12">
        <v>0</v>
      </c>
      <c r="P23" s="12">
        <v>-3.54</v>
      </c>
      <c r="Q23" s="12">
        <v>0</v>
      </c>
      <c r="R23" s="12">
        <v>0</v>
      </c>
    </row>
    <row r="24" ht="20.25" spans="1:18">
      <c r="A24" s="7" t="s">
        <v>307</v>
      </c>
      <c r="B24" s="7" t="s">
        <v>308</v>
      </c>
      <c r="C24" s="7">
        <v>3091.418</v>
      </c>
      <c r="D24" s="7">
        <v>3463.581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1.547</v>
      </c>
      <c r="K24" s="12">
        <v>1</v>
      </c>
      <c r="L24" s="12">
        <v>2</v>
      </c>
      <c r="M24" s="12">
        <v>-1</v>
      </c>
      <c r="N24" s="12">
        <v>1</v>
      </c>
      <c r="O24" s="12">
        <v>0</v>
      </c>
      <c r="P24" s="12">
        <v>1.625</v>
      </c>
      <c r="Q24" s="12">
        <v>1</v>
      </c>
      <c r="R24" s="12">
        <v>0</v>
      </c>
    </row>
    <row r="25" ht="20.25" spans="1:18">
      <c r="A25" s="7" t="s">
        <v>309</v>
      </c>
      <c r="B25" s="7" t="s">
        <v>310</v>
      </c>
      <c r="C25" s="7">
        <v>115797.625</v>
      </c>
      <c r="D25" s="7">
        <v>134462.484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3.87</v>
      </c>
      <c r="K25" s="12">
        <v>2</v>
      </c>
      <c r="L25" s="12">
        <v>0</v>
      </c>
      <c r="M25" s="12">
        <v>0</v>
      </c>
      <c r="N25" s="12">
        <v>1</v>
      </c>
      <c r="O25" s="12">
        <v>0</v>
      </c>
      <c r="P25" s="12">
        <v>48.642</v>
      </c>
      <c r="Q25" s="12">
        <v>0</v>
      </c>
      <c r="R25" s="12">
        <v>0</v>
      </c>
    </row>
    <row r="26" ht="20.25" spans="1:18">
      <c r="A26" s="7" t="s">
        <v>311</v>
      </c>
      <c r="B26" s="7" t="s">
        <v>312</v>
      </c>
      <c r="C26" s="7">
        <v>16160.192</v>
      </c>
      <c r="D26" s="7">
        <v>17702.596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5.881</v>
      </c>
      <c r="K26" s="12">
        <v>4</v>
      </c>
      <c r="L26" s="12">
        <v>0</v>
      </c>
      <c r="M26" s="12">
        <v>0</v>
      </c>
      <c r="N26" s="12">
        <v>0</v>
      </c>
      <c r="O26" s="12">
        <v>0</v>
      </c>
      <c r="P26" s="12">
        <v>-4.695</v>
      </c>
      <c r="Q26" s="12">
        <v>0</v>
      </c>
      <c r="R26" s="12">
        <v>0</v>
      </c>
    </row>
    <row r="27" ht="20.25" spans="1:18">
      <c r="A27" s="7" t="s">
        <v>313</v>
      </c>
      <c r="B27" s="7" t="s">
        <v>314</v>
      </c>
      <c r="C27" s="7">
        <v>2974.309</v>
      </c>
      <c r="D27" s="7">
        <v>3364.752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1.317</v>
      </c>
      <c r="K27" s="12">
        <v>1</v>
      </c>
      <c r="L27" s="12">
        <v>2</v>
      </c>
      <c r="M27" s="12">
        <v>0</v>
      </c>
      <c r="N27" s="12">
        <v>0</v>
      </c>
      <c r="O27" s="12">
        <v>0</v>
      </c>
      <c r="P27" s="12">
        <v>2.374</v>
      </c>
      <c r="Q27" s="12">
        <v>0</v>
      </c>
      <c r="R27" s="12">
        <v>0</v>
      </c>
    </row>
    <row r="28" ht="20.25" spans="1:18">
      <c r="A28" s="7" t="s">
        <v>315</v>
      </c>
      <c r="B28" s="7" t="s">
        <v>316</v>
      </c>
      <c r="C28" s="7">
        <v>13717.273</v>
      </c>
      <c r="D28" s="7">
        <v>17675.072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2.194</v>
      </c>
      <c r="K28" s="12">
        <v>1</v>
      </c>
      <c r="L28" s="12">
        <v>1</v>
      </c>
      <c r="M28" s="12">
        <v>-1</v>
      </c>
      <c r="N28" s="12">
        <v>1</v>
      </c>
      <c r="O28" s="12">
        <v>0</v>
      </c>
      <c r="P28" s="12">
        <v>-0.065</v>
      </c>
      <c r="Q28" s="12">
        <v>0</v>
      </c>
      <c r="R28" s="12">
        <v>0</v>
      </c>
    </row>
    <row r="29" ht="20.25" spans="1:18">
      <c r="A29" s="7" t="s">
        <v>317</v>
      </c>
      <c r="B29" s="7" t="s">
        <v>318</v>
      </c>
      <c r="C29" s="7">
        <v>236054.188</v>
      </c>
      <c r="D29" s="7">
        <v>297665.406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12.15</v>
      </c>
      <c r="K29" s="12">
        <v>4</v>
      </c>
      <c r="L29" s="12">
        <v>0</v>
      </c>
      <c r="M29" s="12">
        <v>0</v>
      </c>
      <c r="N29" s="12">
        <v>0</v>
      </c>
      <c r="O29" s="12">
        <v>0</v>
      </c>
      <c r="P29" s="12">
        <v>1.577</v>
      </c>
      <c r="Q29" s="12">
        <v>0</v>
      </c>
      <c r="R29" s="12">
        <v>0</v>
      </c>
    </row>
    <row r="30" ht="20.25" spans="1:18">
      <c r="A30" s="7" t="s">
        <v>319</v>
      </c>
      <c r="B30" s="7" t="s">
        <v>320</v>
      </c>
      <c r="C30" s="7">
        <v>12506.933</v>
      </c>
      <c r="D30" s="7">
        <v>13733.643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1.131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2.313</v>
      </c>
      <c r="Q30" s="12">
        <v>0</v>
      </c>
      <c r="R30" s="12">
        <v>0</v>
      </c>
    </row>
    <row r="31" ht="20.25" spans="1:18">
      <c r="A31" s="7" t="s">
        <v>321</v>
      </c>
      <c r="B31" s="7" t="s">
        <v>322</v>
      </c>
      <c r="C31" s="7">
        <v>3277.655</v>
      </c>
      <c r="D31" s="7">
        <v>3775.364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0.071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 s="12">
        <v>-6.259</v>
      </c>
      <c r="Q31" s="12">
        <v>0</v>
      </c>
      <c r="R31" s="12">
        <v>0</v>
      </c>
    </row>
    <row r="32" ht="20.25" spans="1:18">
      <c r="A32" s="7" t="s">
        <v>323</v>
      </c>
      <c r="B32" s="7" t="s">
        <v>324</v>
      </c>
      <c r="C32" s="7">
        <v>20998.264</v>
      </c>
      <c r="D32" s="7">
        <v>23431.314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5.349</v>
      </c>
      <c r="K32" s="12">
        <v>4</v>
      </c>
      <c r="L32" s="12">
        <v>2</v>
      </c>
      <c r="M32" s="12">
        <v>0</v>
      </c>
      <c r="N32" s="12">
        <v>0</v>
      </c>
      <c r="O32" s="12">
        <v>0</v>
      </c>
      <c r="P32" s="12">
        <v>-6.921</v>
      </c>
      <c r="Q32" s="12">
        <v>0</v>
      </c>
      <c r="R32" s="12">
        <v>0</v>
      </c>
    </row>
    <row r="33" ht="20.25" spans="1:18">
      <c r="A33" s="7" t="s">
        <v>325</v>
      </c>
      <c r="B33" s="7" t="s">
        <v>326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12">
        <v>0</v>
      </c>
      <c r="L33" s="12">
        <v>0</v>
      </c>
      <c r="M33" s="12">
        <v>-1</v>
      </c>
      <c r="N33" s="12">
        <v>0</v>
      </c>
      <c r="O33" s="12">
        <v>0</v>
      </c>
      <c r="P33" s="12">
        <v>3.789</v>
      </c>
      <c r="Q33" s="12">
        <v>0</v>
      </c>
      <c r="R33" s="12">
        <v>0</v>
      </c>
    </row>
    <row r="34" ht="20.25" spans="1:18">
      <c r="A34" s="7" t="s">
        <v>327</v>
      </c>
      <c r="B34" s="7" t="s">
        <v>328</v>
      </c>
      <c r="C34" s="7">
        <v>3871.365</v>
      </c>
      <c r="D34" s="7">
        <v>4302.724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6.171</v>
      </c>
      <c r="K34" s="12">
        <v>1</v>
      </c>
      <c r="L34" s="12">
        <v>1</v>
      </c>
      <c r="M34" s="12">
        <v>1</v>
      </c>
      <c r="N34" s="12">
        <v>-1</v>
      </c>
      <c r="O34" s="12">
        <v>0</v>
      </c>
      <c r="P34" s="12">
        <v>-1.618</v>
      </c>
      <c r="Q34" s="12">
        <v>0</v>
      </c>
      <c r="R34" s="12">
        <v>0</v>
      </c>
    </row>
    <row r="35" ht="20.25" spans="1:18">
      <c r="A35" s="8" t="s">
        <v>329</v>
      </c>
      <c r="B35" s="8" t="s">
        <v>330</v>
      </c>
      <c r="C35" s="8">
        <v>3502.182</v>
      </c>
      <c r="D35" s="8">
        <v>3797.391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2.501</v>
      </c>
      <c r="K35" s="12">
        <v>1</v>
      </c>
      <c r="L35" s="12">
        <v>0</v>
      </c>
      <c r="M35" s="12">
        <v>1</v>
      </c>
      <c r="N35" s="12">
        <v>-1</v>
      </c>
      <c r="O35" s="12">
        <v>0</v>
      </c>
      <c r="P35" s="12">
        <v>-1.932</v>
      </c>
      <c r="Q35" s="12">
        <v>0</v>
      </c>
      <c r="R35" s="12">
        <v>0</v>
      </c>
    </row>
    <row r="36" ht="20.25" spans="1:18">
      <c r="A36" s="7" t="s">
        <v>331</v>
      </c>
      <c r="B36" s="7" t="s">
        <v>332</v>
      </c>
      <c r="C36" s="7">
        <v>2313.532</v>
      </c>
      <c r="D36" s="7">
        <v>2420.927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2.793</v>
      </c>
      <c r="K36" s="12">
        <v>2</v>
      </c>
      <c r="L36" s="12">
        <v>1</v>
      </c>
      <c r="M36" s="12">
        <v>0</v>
      </c>
      <c r="N36" s="12">
        <v>0</v>
      </c>
      <c r="O36" s="12">
        <v>0</v>
      </c>
      <c r="P36" s="12">
        <v>0.765</v>
      </c>
      <c r="Q36" s="12">
        <v>0</v>
      </c>
      <c r="R36" s="12">
        <v>0</v>
      </c>
    </row>
    <row r="37" ht="20.25" spans="1:18">
      <c r="A37" s="7" t="s">
        <v>333</v>
      </c>
      <c r="B37" s="7" t="s">
        <v>334</v>
      </c>
      <c r="C37" s="7">
        <v>2684.494</v>
      </c>
      <c r="D37" s="7">
        <v>2832.316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2.204</v>
      </c>
      <c r="K37" s="12">
        <v>1</v>
      </c>
      <c r="L37" s="12">
        <v>2</v>
      </c>
      <c r="M37" s="12">
        <v>0</v>
      </c>
      <c r="N37" s="12">
        <v>0</v>
      </c>
      <c r="O37" s="12">
        <v>0</v>
      </c>
      <c r="P37" s="12">
        <v>1.404</v>
      </c>
      <c r="Q37" s="12">
        <v>0</v>
      </c>
      <c r="R37" s="12">
        <v>0</v>
      </c>
    </row>
    <row r="38" ht="20.25" spans="1:18">
      <c r="A38" s="7" t="s">
        <v>335</v>
      </c>
      <c r="B38" s="7" t="s">
        <v>336</v>
      </c>
      <c r="C38" s="7">
        <v>6437.759</v>
      </c>
      <c r="D38" s="7">
        <v>7920.865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10.921</v>
      </c>
      <c r="K38" s="12">
        <v>2</v>
      </c>
      <c r="L38" s="12">
        <v>1</v>
      </c>
      <c r="M38" s="12">
        <v>0</v>
      </c>
      <c r="N38" s="12">
        <v>0</v>
      </c>
      <c r="O38" s="12">
        <v>0</v>
      </c>
      <c r="P38" s="12">
        <v>-8.469</v>
      </c>
      <c r="Q38" s="12">
        <v>0</v>
      </c>
      <c r="R38" s="12">
        <v>0</v>
      </c>
    </row>
    <row r="39" ht="20.25" spans="1:18">
      <c r="A39" s="7" t="s">
        <v>337</v>
      </c>
      <c r="B39" s="7" t="s">
        <v>338</v>
      </c>
      <c r="C39" s="7">
        <v>3961.404</v>
      </c>
      <c r="D39" s="7">
        <v>4650.803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7.162</v>
      </c>
      <c r="K39" s="12">
        <v>0</v>
      </c>
      <c r="L39" s="12">
        <v>0</v>
      </c>
      <c r="M39" s="12">
        <v>1</v>
      </c>
      <c r="N39" s="12">
        <v>-1</v>
      </c>
      <c r="O39" s="12">
        <v>0</v>
      </c>
      <c r="P39" s="12">
        <v>-2.147</v>
      </c>
      <c r="Q39" s="12">
        <v>0</v>
      </c>
      <c r="R39" s="12">
        <v>0</v>
      </c>
    </row>
    <row r="40" ht="20.25" spans="1:18">
      <c r="A40" s="7" t="s">
        <v>339</v>
      </c>
      <c r="B40" s="7" t="s">
        <v>340</v>
      </c>
      <c r="C40" s="7">
        <v>671.1</v>
      </c>
      <c r="D40" s="7">
        <v>770.483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5.545</v>
      </c>
      <c r="K40" s="12">
        <v>1</v>
      </c>
      <c r="L40" s="12">
        <v>2</v>
      </c>
      <c r="M40" s="12">
        <v>0</v>
      </c>
      <c r="N40" s="12">
        <v>0</v>
      </c>
      <c r="O40" s="12">
        <v>0</v>
      </c>
      <c r="P40" s="12">
        <v>-0.351</v>
      </c>
      <c r="Q40" s="12">
        <v>0</v>
      </c>
      <c r="R40" s="12">
        <v>0</v>
      </c>
    </row>
    <row r="41" ht="20.25" spans="1:18">
      <c r="A41" s="7" t="s">
        <v>341</v>
      </c>
      <c r="B41" s="7" t="s">
        <v>342</v>
      </c>
      <c r="C41" s="7">
        <v>1372.428</v>
      </c>
      <c r="D41" s="7">
        <v>1707.67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1.512</v>
      </c>
      <c r="K41" s="12">
        <v>1</v>
      </c>
      <c r="L41" s="12">
        <v>2</v>
      </c>
      <c r="M41" s="12">
        <v>0</v>
      </c>
      <c r="N41" s="12">
        <v>0</v>
      </c>
      <c r="O41" s="12">
        <v>0</v>
      </c>
      <c r="P41" s="12">
        <v>-2.075</v>
      </c>
      <c r="Q41" s="12">
        <v>0</v>
      </c>
      <c r="R41" s="12">
        <v>0</v>
      </c>
    </row>
    <row r="42" ht="20.25" spans="1:18">
      <c r="A42" s="7" t="s">
        <v>343</v>
      </c>
      <c r="B42" s="7" t="s">
        <v>344</v>
      </c>
      <c r="C42" s="7">
        <v>3536.439</v>
      </c>
      <c r="D42" s="7">
        <v>3993.735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0.885</v>
      </c>
      <c r="K42" s="12">
        <v>3</v>
      </c>
      <c r="L42" s="12">
        <v>2</v>
      </c>
      <c r="M42" s="12">
        <v>-1</v>
      </c>
      <c r="N42" s="12">
        <v>1</v>
      </c>
      <c r="O42" s="12">
        <v>0</v>
      </c>
      <c r="P42" s="12">
        <v>0.846</v>
      </c>
      <c r="Q42" s="12">
        <v>0</v>
      </c>
      <c r="R42" s="12">
        <v>0</v>
      </c>
    </row>
    <row r="43" ht="20.25" spans="1:18">
      <c r="A43" s="7" t="s">
        <v>345</v>
      </c>
      <c r="B43" s="7" t="s">
        <v>346</v>
      </c>
      <c r="C43" s="7">
        <v>809.752</v>
      </c>
      <c r="D43" s="7">
        <v>1188.175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0.4</v>
      </c>
      <c r="K43" s="12">
        <v>1</v>
      </c>
      <c r="L43" s="12">
        <v>2</v>
      </c>
      <c r="M43" s="12">
        <v>0</v>
      </c>
      <c r="N43" s="12">
        <v>0</v>
      </c>
      <c r="O43" s="12">
        <v>0</v>
      </c>
      <c r="P43" s="12">
        <v>-2.586</v>
      </c>
      <c r="Q43" s="12">
        <v>0</v>
      </c>
      <c r="R43" s="12">
        <v>0</v>
      </c>
    </row>
    <row r="44" ht="20.25" spans="1:18">
      <c r="A44" s="7" t="s">
        <v>347</v>
      </c>
      <c r="B44" s="7" t="s">
        <v>348</v>
      </c>
      <c r="C44" s="7">
        <v>6961.225</v>
      </c>
      <c r="D44" s="7">
        <v>7754.536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3.89</v>
      </c>
      <c r="K44" s="12">
        <v>2</v>
      </c>
      <c r="L44" s="12">
        <v>0</v>
      </c>
      <c r="M44" s="12">
        <v>0</v>
      </c>
      <c r="N44" s="12">
        <v>0</v>
      </c>
      <c r="O44" s="12">
        <v>0</v>
      </c>
      <c r="P44" s="12">
        <v>-7.598</v>
      </c>
      <c r="Q44" s="12">
        <v>0</v>
      </c>
      <c r="R44" s="12">
        <v>0</v>
      </c>
    </row>
    <row r="45" ht="20.25" spans="1:18">
      <c r="A45" s="7" t="s">
        <v>349</v>
      </c>
      <c r="B45" s="7" t="s">
        <v>350</v>
      </c>
      <c r="C45" s="7">
        <v>742.815</v>
      </c>
      <c r="D45" s="7">
        <v>843.97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5.614</v>
      </c>
      <c r="K45" s="12">
        <v>2</v>
      </c>
      <c r="L45" s="12">
        <v>2</v>
      </c>
      <c r="M45" s="12">
        <v>0</v>
      </c>
      <c r="N45" s="12">
        <v>0</v>
      </c>
      <c r="O45" s="12">
        <v>0</v>
      </c>
      <c r="P45" s="12">
        <v>-1.074</v>
      </c>
      <c r="Q45" s="12">
        <v>0</v>
      </c>
      <c r="R45" s="12">
        <v>0</v>
      </c>
    </row>
    <row r="46" ht="20.25" spans="1:18">
      <c r="A46" s="7" t="s">
        <v>351</v>
      </c>
      <c r="B46" s="7" t="s">
        <v>352</v>
      </c>
      <c r="C46" s="7">
        <v>13466.352</v>
      </c>
      <c r="D46" s="7">
        <v>14643.651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2.875</v>
      </c>
      <c r="K46" s="12">
        <v>0</v>
      </c>
      <c r="L46" s="12">
        <v>2</v>
      </c>
      <c r="M46" s="12">
        <v>0</v>
      </c>
      <c r="N46" s="12">
        <v>-1</v>
      </c>
      <c r="O46" s="12">
        <v>0</v>
      </c>
      <c r="P46" s="12">
        <v>-22.364</v>
      </c>
      <c r="Q46" s="12">
        <v>0</v>
      </c>
      <c r="R46" s="12">
        <v>-1</v>
      </c>
    </row>
    <row r="47" ht="20.25" spans="1:18">
      <c r="A47" s="7" t="s">
        <v>353</v>
      </c>
      <c r="B47" s="7" t="s">
        <v>354</v>
      </c>
      <c r="C47" s="7">
        <v>2885.011</v>
      </c>
      <c r="D47" s="7">
        <v>3187.456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2.302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0.511</v>
      </c>
      <c r="Q47" s="12">
        <v>0</v>
      </c>
      <c r="R47" s="12">
        <v>0</v>
      </c>
    </row>
    <row r="48" ht="20.25" spans="1:18">
      <c r="A48" s="7" t="s">
        <v>355</v>
      </c>
      <c r="B48" s="7" t="s">
        <v>356</v>
      </c>
      <c r="C48" s="7">
        <v>7809.461</v>
      </c>
      <c r="D48" s="7">
        <v>8743.844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6.316</v>
      </c>
      <c r="K48" s="12">
        <v>4</v>
      </c>
      <c r="L48" s="12">
        <v>1</v>
      </c>
      <c r="M48" s="12">
        <v>0</v>
      </c>
      <c r="N48" s="12">
        <v>0</v>
      </c>
      <c r="O48" s="12">
        <v>0</v>
      </c>
      <c r="P48" s="12">
        <v>-4.877</v>
      </c>
      <c r="Q48" s="12">
        <v>0</v>
      </c>
      <c r="R48" s="12">
        <v>0</v>
      </c>
    </row>
    <row r="49" ht="20.25" spans="1:18">
      <c r="A49" s="7" t="s">
        <v>357</v>
      </c>
      <c r="B49" s="7" t="s">
        <v>358</v>
      </c>
      <c r="C49" s="7">
        <v>4025.342</v>
      </c>
      <c r="D49" s="7">
        <v>4540.923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3.861</v>
      </c>
      <c r="K49" s="12">
        <v>0</v>
      </c>
      <c r="L49" s="12">
        <v>0</v>
      </c>
      <c r="M49" s="12">
        <v>1</v>
      </c>
      <c r="N49" s="12">
        <v>-1</v>
      </c>
      <c r="O49" s="12">
        <v>0</v>
      </c>
      <c r="P49" s="12">
        <v>-8.608</v>
      </c>
      <c r="Q49" s="12">
        <v>0</v>
      </c>
      <c r="R49" s="12">
        <v>0</v>
      </c>
    </row>
    <row r="50" ht="20.25" spans="1:18">
      <c r="A50" s="7" t="s">
        <v>359</v>
      </c>
      <c r="B50" s="7" t="s">
        <v>360</v>
      </c>
      <c r="C50" s="7">
        <v>6911.773</v>
      </c>
      <c r="D50" s="7">
        <v>7328.787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1.835</v>
      </c>
      <c r="K50" s="12">
        <v>0</v>
      </c>
      <c r="L50" s="12">
        <v>1</v>
      </c>
      <c r="M50" s="12">
        <v>1</v>
      </c>
      <c r="N50" s="12">
        <v>-1</v>
      </c>
      <c r="O50" s="12">
        <v>0</v>
      </c>
      <c r="P50" s="12">
        <v>-8.097</v>
      </c>
      <c r="Q50" s="12">
        <v>0</v>
      </c>
      <c r="R50" s="12">
        <v>0</v>
      </c>
    </row>
    <row r="51" ht="20.25" spans="1:18">
      <c r="A51" s="7" t="s">
        <v>361</v>
      </c>
      <c r="B51" s="7" t="s">
        <v>362</v>
      </c>
      <c r="C51" s="7">
        <v>3484.266</v>
      </c>
      <c r="D51" s="7">
        <v>3631.8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1.519</v>
      </c>
      <c r="K51" s="12">
        <v>2</v>
      </c>
      <c r="L51" s="12">
        <v>2</v>
      </c>
      <c r="M51" s="12">
        <v>1</v>
      </c>
      <c r="N51" s="12">
        <v>-1</v>
      </c>
      <c r="O51" s="12">
        <v>0</v>
      </c>
      <c r="P51" s="12">
        <v>-3.521</v>
      </c>
      <c r="Q51" s="12">
        <v>0</v>
      </c>
      <c r="R51" s="12">
        <v>0</v>
      </c>
    </row>
    <row r="52" ht="20.25" spans="1:18">
      <c r="A52" s="7" t="s">
        <v>363</v>
      </c>
      <c r="B52" s="7" t="s">
        <v>364</v>
      </c>
      <c r="C52" s="7">
        <v>4771.479</v>
      </c>
      <c r="D52" s="7">
        <v>5365.787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1.273</v>
      </c>
      <c r="K52" s="12">
        <v>3</v>
      </c>
      <c r="L52" s="12">
        <v>2</v>
      </c>
      <c r="M52" s="12">
        <v>0</v>
      </c>
      <c r="N52" s="12">
        <v>0</v>
      </c>
      <c r="O52" s="12">
        <v>0</v>
      </c>
      <c r="P52" s="12">
        <v>-7.631</v>
      </c>
      <c r="Q52" s="12">
        <v>0</v>
      </c>
      <c r="R52" s="12">
        <v>-1</v>
      </c>
    </row>
    <row r="53" ht="20.25" spans="1:18">
      <c r="A53" s="7" t="s">
        <v>365</v>
      </c>
      <c r="B53" s="7" t="s">
        <v>366</v>
      </c>
      <c r="C53" s="7">
        <v>7518.24</v>
      </c>
      <c r="D53" s="7">
        <v>8131.486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5.431</v>
      </c>
      <c r="K53" s="12">
        <v>3</v>
      </c>
      <c r="L53" s="12">
        <v>0</v>
      </c>
      <c r="M53" s="12">
        <v>0</v>
      </c>
      <c r="N53" s="12">
        <v>0</v>
      </c>
      <c r="O53" s="12">
        <v>0</v>
      </c>
      <c r="P53" s="12">
        <v>-13.412</v>
      </c>
      <c r="Q53" s="12">
        <v>0</v>
      </c>
      <c r="R53" s="12">
        <v>0</v>
      </c>
    </row>
    <row r="54" ht="20.25" spans="1:18">
      <c r="A54" s="7" t="s">
        <v>367</v>
      </c>
      <c r="B54" s="7" t="s">
        <v>368</v>
      </c>
      <c r="C54" s="7">
        <v>6973.86</v>
      </c>
      <c r="D54" s="7">
        <v>8095.2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9.642</v>
      </c>
      <c r="K54" s="12">
        <v>2</v>
      </c>
      <c r="L54" s="12">
        <v>2</v>
      </c>
      <c r="M54" s="12">
        <v>0</v>
      </c>
      <c r="N54" s="12">
        <v>0</v>
      </c>
      <c r="O54" s="12">
        <v>0</v>
      </c>
      <c r="P54" s="12">
        <v>-0.25</v>
      </c>
      <c r="Q54" s="12">
        <v>0</v>
      </c>
      <c r="R54" s="12">
        <v>-1</v>
      </c>
    </row>
    <row r="55" ht="20.25" spans="1:18">
      <c r="A55" s="7" t="s">
        <v>369</v>
      </c>
      <c r="B55" s="7" t="s">
        <v>370</v>
      </c>
      <c r="C55" s="7">
        <v>12474.867</v>
      </c>
      <c r="D55" s="7">
        <v>13975.413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9.438</v>
      </c>
      <c r="K55" s="12">
        <v>4</v>
      </c>
      <c r="L55" s="12">
        <v>1</v>
      </c>
      <c r="M55" s="12">
        <v>0</v>
      </c>
      <c r="N55" s="12">
        <v>0</v>
      </c>
      <c r="O55" s="12">
        <v>0</v>
      </c>
      <c r="P55" s="12">
        <v>-6.456</v>
      </c>
      <c r="Q55" s="12">
        <v>0</v>
      </c>
      <c r="R55" s="12">
        <v>0</v>
      </c>
    </row>
    <row r="56" ht="20.25" spans="1:18">
      <c r="A56" s="7" t="s">
        <v>371</v>
      </c>
      <c r="B56" s="7" t="s">
        <v>372</v>
      </c>
      <c r="C56" s="7">
        <v>8793.391</v>
      </c>
      <c r="D56" s="7">
        <v>9731.986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9.44</v>
      </c>
      <c r="K56" s="12">
        <v>3</v>
      </c>
      <c r="L56" s="12">
        <v>0</v>
      </c>
      <c r="M56" s="12">
        <v>-1</v>
      </c>
      <c r="N56" s="12">
        <v>0</v>
      </c>
      <c r="O56" s="12">
        <v>0</v>
      </c>
      <c r="P56" s="12">
        <v>-4.123</v>
      </c>
      <c r="Q56" s="12">
        <v>0</v>
      </c>
      <c r="R56" s="12">
        <v>0</v>
      </c>
    </row>
    <row r="57" ht="20.25" spans="1:18">
      <c r="A57" s="7" t="s">
        <v>373</v>
      </c>
      <c r="B57" s="7" t="s">
        <v>374</v>
      </c>
      <c r="C57" s="7">
        <v>2395.6</v>
      </c>
      <c r="D57" s="7">
        <v>3103.491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13.14</v>
      </c>
      <c r="K57" s="12">
        <v>2</v>
      </c>
      <c r="L57" s="12">
        <v>0</v>
      </c>
      <c r="M57" s="12">
        <v>1</v>
      </c>
      <c r="N57" s="12">
        <v>-1</v>
      </c>
      <c r="O57" s="12">
        <v>0</v>
      </c>
      <c r="P57" s="12">
        <v>1.476</v>
      </c>
      <c r="Q57" s="12">
        <v>0</v>
      </c>
      <c r="R57" s="12">
        <v>0</v>
      </c>
    </row>
    <row r="58" ht="20.25" spans="1:18">
      <c r="A58" s="7" t="s">
        <v>375</v>
      </c>
      <c r="B58" s="7" t="s">
        <v>376</v>
      </c>
      <c r="C58" s="7">
        <v>2152.031</v>
      </c>
      <c r="D58" s="7">
        <v>2516.413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9.502</v>
      </c>
      <c r="K58" s="12">
        <v>4</v>
      </c>
      <c r="L58" s="12">
        <v>0</v>
      </c>
      <c r="M58" s="12">
        <v>0</v>
      </c>
      <c r="N58" s="12">
        <v>0</v>
      </c>
      <c r="O58" s="12">
        <v>0</v>
      </c>
      <c r="P58" s="12">
        <v>-2.788</v>
      </c>
      <c r="Q58" s="12">
        <v>0</v>
      </c>
      <c r="R58" s="12">
        <v>0</v>
      </c>
    </row>
    <row r="59" ht="20.25" spans="1:18">
      <c r="A59" s="7" t="s">
        <v>377</v>
      </c>
      <c r="B59" s="7" t="s">
        <v>378</v>
      </c>
      <c r="C59" s="7">
        <v>8778.963</v>
      </c>
      <c r="D59" s="7">
        <v>9640.366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7.444</v>
      </c>
      <c r="K59" s="12">
        <v>4</v>
      </c>
      <c r="L59" s="12">
        <v>1</v>
      </c>
      <c r="M59" s="12">
        <v>0</v>
      </c>
      <c r="N59" s="12">
        <v>0</v>
      </c>
      <c r="O59" s="12">
        <v>0</v>
      </c>
      <c r="P59" s="12">
        <v>-5.578</v>
      </c>
      <c r="Q59" s="12">
        <v>0</v>
      </c>
      <c r="R59" s="12">
        <v>0</v>
      </c>
    </row>
    <row r="60" ht="20.25" spans="1:18">
      <c r="A60" s="7" t="s">
        <v>379</v>
      </c>
      <c r="B60" s="7" t="s">
        <v>380</v>
      </c>
      <c r="C60" s="7">
        <v>5603.581</v>
      </c>
      <c r="D60" s="7">
        <v>6885.433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14.787</v>
      </c>
      <c r="K60" s="12">
        <v>4</v>
      </c>
      <c r="L60" s="12">
        <v>2</v>
      </c>
      <c r="M60" s="12">
        <v>0</v>
      </c>
      <c r="N60" s="12">
        <v>0</v>
      </c>
      <c r="O60" s="12">
        <v>0</v>
      </c>
      <c r="P60" s="12">
        <v>-4.179</v>
      </c>
      <c r="Q60" s="12">
        <v>0</v>
      </c>
      <c r="R60" s="12">
        <v>0</v>
      </c>
    </row>
    <row r="61" ht="20.25" spans="1:18">
      <c r="A61" s="7" t="s">
        <v>381</v>
      </c>
      <c r="B61" s="7" t="s">
        <v>382</v>
      </c>
      <c r="C61" s="7">
        <v>7961.789</v>
      </c>
      <c r="D61" s="7">
        <v>8417.272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2.905</v>
      </c>
      <c r="K61" s="12">
        <v>0</v>
      </c>
      <c r="L61" s="12">
        <v>0</v>
      </c>
      <c r="M61" s="12">
        <v>0</v>
      </c>
      <c r="N61" s="12">
        <v>-1</v>
      </c>
      <c r="O61" s="12">
        <v>0</v>
      </c>
      <c r="P61" s="12">
        <v>7.421</v>
      </c>
      <c r="Q61" s="12">
        <v>0</v>
      </c>
      <c r="R61" s="12">
        <v>0</v>
      </c>
    </row>
    <row r="62" ht="20.25" spans="1:18">
      <c r="A62" s="7" t="s">
        <v>383</v>
      </c>
      <c r="B62" s="7" t="s">
        <v>384</v>
      </c>
      <c r="C62" s="7">
        <v>2242.509</v>
      </c>
      <c r="D62" s="7">
        <v>2821.127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19.91</v>
      </c>
      <c r="K62" s="12">
        <v>4</v>
      </c>
      <c r="L62" s="12">
        <v>0</v>
      </c>
      <c r="M62" s="12">
        <v>0</v>
      </c>
      <c r="N62" s="12">
        <v>0</v>
      </c>
      <c r="O62" s="12">
        <v>0</v>
      </c>
      <c r="P62" s="12">
        <v>-32.71</v>
      </c>
      <c r="Q62" s="12">
        <v>0</v>
      </c>
      <c r="R62" s="12">
        <v>0</v>
      </c>
    </row>
    <row r="63" ht="20.25" spans="1:18">
      <c r="A63" s="7" t="s">
        <v>385</v>
      </c>
      <c r="B63" s="7" t="s">
        <v>386</v>
      </c>
      <c r="C63" s="7">
        <v>5182.489</v>
      </c>
      <c r="D63" s="7">
        <v>6272.876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12.072</v>
      </c>
      <c r="K63" s="12">
        <v>2</v>
      </c>
      <c r="L63" s="12">
        <v>2</v>
      </c>
      <c r="M63" s="12">
        <v>1</v>
      </c>
      <c r="N63" s="12">
        <v>-1</v>
      </c>
      <c r="O63" s="12">
        <v>0</v>
      </c>
      <c r="P63" s="12">
        <v>-6.693</v>
      </c>
      <c r="Q63" s="12">
        <v>0</v>
      </c>
      <c r="R63" s="12">
        <v>0</v>
      </c>
    </row>
    <row r="64" ht="20.25" spans="1:18">
      <c r="A64" s="7" t="s">
        <v>387</v>
      </c>
      <c r="B64" s="7" t="s">
        <v>388</v>
      </c>
      <c r="C64" s="7">
        <v>5698.492</v>
      </c>
      <c r="D64" s="7">
        <v>7357.684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15.201</v>
      </c>
      <c r="K64" s="12">
        <v>3</v>
      </c>
      <c r="L64" s="12">
        <v>1</v>
      </c>
      <c r="M64" s="12">
        <v>0</v>
      </c>
      <c r="N64" s="12">
        <v>0</v>
      </c>
      <c r="O64" s="12">
        <v>0</v>
      </c>
      <c r="P64" s="12">
        <v>-12.826</v>
      </c>
      <c r="Q64" s="12">
        <v>0</v>
      </c>
      <c r="R64" s="12">
        <v>0</v>
      </c>
    </row>
    <row r="65" ht="20.25" spans="1:18">
      <c r="A65" s="7" t="s">
        <v>389</v>
      </c>
      <c r="B65" s="7" t="s">
        <v>390</v>
      </c>
      <c r="C65" s="7">
        <v>2483.722</v>
      </c>
      <c r="D65" s="7">
        <v>2834.772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3.844</v>
      </c>
      <c r="K65" s="12">
        <v>1</v>
      </c>
      <c r="L65" s="12">
        <v>1</v>
      </c>
      <c r="M65" s="12">
        <v>0</v>
      </c>
      <c r="N65" s="12">
        <v>0</v>
      </c>
      <c r="O65" s="12">
        <v>0</v>
      </c>
      <c r="P65" s="12">
        <v>2.002</v>
      </c>
      <c r="Q65" s="12">
        <v>0</v>
      </c>
      <c r="R65" s="12">
        <v>0</v>
      </c>
    </row>
    <row r="66" ht="20.25" spans="1:18">
      <c r="A66" s="7" t="s">
        <v>391</v>
      </c>
      <c r="B66" s="7" t="s">
        <v>392</v>
      </c>
      <c r="C66" s="7">
        <v>2302.617</v>
      </c>
      <c r="D66" s="7">
        <v>2981.167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2.638</v>
      </c>
      <c r="K66" s="12">
        <v>1</v>
      </c>
      <c r="L66" s="12">
        <v>2</v>
      </c>
      <c r="M66" s="12">
        <v>-1</v>
      </c>
      <c r="N66" s="12">
        <v>1</v>
      </c>
      <c r="O66" s="12">
        <v>0</v>
      </c>
      <c r="P66" s="12">
        <v>3.107</v>
      </c>
      <c r="Q66" s="12">
        <v>0</v>
      </c>
      <c r="R66" s="12">
        <v>0</v>
      </c>
    </row>
    <row r="67" ht="20.25" spans="1:18">
      <c r="A67" s="7" t="s">
        <v>393</v>
      </c>
      <c r="B67" s="7" t="s">
        <v>394</v>
      </c>
      <c r="C67" s="7">
        <v>5531.52</v>
      </c>
      <c r="D67" s="7">
        <v>6732.034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1.644</v>
      </c>
      <c r="K67" s="12">
        <v>1</v>
      </c>
      <c r="L67" s="12">
        <v>0</v>
      </c>
      <c r="M67" s="12">
        <v>0</v>
      </c>
      <c r="N67" s="12">
        <v>0</v>
      </c>
      <c r="O67" s="12">
        <v>0</v>
      </c>
      <c r="P67" s="12">
        <v>-9.597</v>
      </c>
      <c r="Q67" s="12">
        <v>0</v>
      </c>
      <c r="R67" s="12">
        <v>-1</v>
      </c>
    </row>
    <row r="68" ht="20.25" spans="1:18">
      <c r="A68" s="7" t="s">
        <v>395</v>
      </c>
      <c r="B68" s="7" t="s">
        <v>396</v>
      </c>
      <c r="C68" s="7">
        <v>5680.062</v>
      </c>
      <c r="D68" s="7">
        <v>6049.718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0.629</v>
      </c>
      <c r="K68" s="12">
        <v>4</v>
      </c>
      <c r="L68" s="12">
        <v>1</v>
      </c>
      <c r="M68" s="12">
        <v>-1</v>
      </c>
      <c r="N68" s="12">
        <v>1</v>
      </c>
      <c r="O68" s="12">
        <v>0</v>
      </c>
      <c r="P68" s="12">
        <v>-6.873</v>
      </c>
      <c r="Q68" s="12">
        <v>0</v>
      </c>
      <c r="R68" s="12">
        <v>0</v>
      </c>
    </row>
    <row r="69" ht="20.25" spans="1:18">
      <c r="A69" s="7" t="s">
        <v>397</v>
      </c>
      <c r="B69" s="7" t="s">
        <v>398</v>
      </c>
      <c r="C69" s="7">
        <v>4056.114</v>
      </c>
      <c r="D69" s="7">
        <v>5128.598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14.608</v>
      </c>
      <c r="K69" s="12">
        <v>3</v>
      </c>
      <c r="L69" s="12">
        <v>1</v>
      </c>
      <c r="M69" s="12">
        <v>0</v>
      </c>
      <c r="N69" s="12">
        <v>0</v>
      </c>
      <c r="O69" s="12">
        <v>0</v>
      </c>
      <c r="P69" s="12">
        <v>-7.902</v>
      </c>
      <c r="Q69" s="12">
        <v>0</v>
      </c>
      <c r="R69" s="12">
        <v>0</v>
      </c>
    </row>
    <row r="70" ht="20.25" spans="1:18">
      <c r="A70" s="7" t="s">
        <v>399</v>
      </c>
      <c r="B70" s="7" t="s">
        <v>400</v>
      </c>
      <c r="C70" s="7">
        <v>1687.259</v>
      </c>
      <c r="D70" s="7">
        <v>1919.865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1.961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1.293</v>
      </c>
      <c r="Q70" s="12">
        <v>0</v>
      </c>
      <c r="R70" s="12">
        <v>-1</v>
      </c>
    </row>
    <row r="71" ht="20.25" spans="1:18">
      <c r="A71" s="7" t="s">
        <v>401</v>
      </c>
      <c r="B71" s="7" t="s">
        <v>402</v>
      </c>
      <c r="C71" s="7">
        <v>2972.018</v>
      </c>
      <c r="D71" s="7">
        <v>3698.927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2.557</v>
      </c>
      <c r="K71" s="12">
        <v>4</v>
      </c>
      <c r="L71" s="12">
        <v>1</v>
      </c>
      <c r="M71" s="12">
        <v>0</v>
      </c>
      <c r="N71" s="12">
        <v>0</v>
      </c>
      <c r="O71" s="12">
        <v>0</v>
      </c>
      <c r="P71" s="12">
        <v>-0.703</v>
      </c>
      <c r="Q71" s="12">
        <v>0</v>
      </c>
      <c r="R71" s="12">
        <v>-1</v>
      </c>
    </row>
    <row r="72" ht="20.25" spans="1:18">
      <c r="A72" s="7" t="s">
        <v>403</v>
      </c>
      <c r="B72" s="7" t="s">
        <v>404</v>
      </c>
      <c r="C72" s="7">
        <v>4820.702</v>
      </c>
      <c r="D72" s="7">
        <v>5794.176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16.374</v>
      </c>
      <c r="K72" s="12">
        <v>4</v>
      </c>
      <c r="L72" s="12">
        <v>0</v>
      </c>
      <c r="M72" s="12">
        <v>-1</v>
      </c>
      <c r="N72" s="12">
        <v>1</v>
      </c>
      <c r="O72" s="12">
        <v>0</v>
      </c>
      <c r="P72" s="12">
        <v>-2.801</v>
      </c>
      <c r="Q72" s="12">
        <v>0</v>
      </c>
      <c r="R72" s="12">
        <v>0</v>
      </c>
    </row>
    <row r="73" ht="20.25" spans="1:18">
      <c r="A73" s="7" t="s">
        <v>405</v>
      </c>
      <c r="B73" s="7" t="s">
        <v>406</v>
      </c>
      <c r="C73" s="7">
        <v>3390.195</v>
      </c>
      <c r="D73" s="7">
        <v>3915.614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12.759</v>
      </c>
      <c r="K73" s="12">
        <v>4</v>
      </c>
      <c r="L73" s="12">
        <v>0</v>
      </c>
      <c r="M73" s="12">
        <v>0</v>
      </c>
      <c r="N73" s="12">
        <v>0</v>
      </c>
      <c r="O73" s="12">
        <v>0</v>
      </c>
      <c r="P73" s="12">
        <v>-3.821</v>
      </c>
      <c r="Q73" s="12">
        <v>0</v>
      </c>
      <c r="R73" s="12">
        <v>0</v>
      </c>
    </row>
    <row r="74" ht="20.25" spans="1:18">
      <c r="A74" s="7" t="s">
        <v>407</v>
      </c>
      <c r="B74" s="7" t="s">
        <v>408</v>
      </c>
      <c r="C74" s="7">
        <v>2365.082</v>
      </c>
      <c r="D74" s="7">
        <v>2715.397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12.072</v>
      </c>
      <c r="K74" s="12">
        <v>3</v>
      </c>
      <c r="L74" s="12">
        <v>0</v>
      </c>
      <c r="M74" s="12">
        <v>0</v>
      </c>
      <c r="N74" s="12">
        <v>0</v>
      </c>
      <c r="O74" s="12">
        <v>0</v>
      </c>
      <c r="P74" s="12">
        <v>-2.84</v>
      </c>
      <c r="Q74" s="12">
        <v>0</v>
      </c>
      <c r="R74" s="12">
        <v>0</v>
      </c>
    </row>
    <row r="75" ht="20.25" spans="1:18">
      <c r="A75" s="7" t="s">
        <v>409</v>
      </c>
      <c r="B75" s="7" t="s">
        <v>410</v>
      </c>
      <c r="C75" s="7">
        <v>107.474</v>
      </c>
      <c r="D75" s="7">
        <v>109.621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1.405</v>
      </c>
      <c r="K75" s="12">
        <v>0</v>
      </c>
      <c r="L75" s="12">
        <v>2</v>
      </c>
      <c r="M75" s="12">
        <v>0</v>
      </c>
      <c r="N75" s="12">
        <v>-1</v>
      </c>
      <c r="O75" s="12">
        <v>0</v>
      </c>
      <c r="P75" s="12">
        <v>0</v>
      </c>
      <c r="Q75" s="12">
        <v>0</v>
      </c>
      <c r="R75" s="12">
        <v>0</v>
      </c>
    </row>
    <row r="76" ht="20.25" spans="1:18">
      <c r="A76" s="7" t="s">
        <v>411</v>
      </c>
      <c r="B76" s="7" t="s">
        <v>412</v>
      </c>
      <c r="C76" s="7">
        <v>105.495</v>
      </c>
      <c r="D76" s="7">
        <v>106.984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0.669</v>
      </c>
      <c r="K76" s="12">
        <v>0</v>
      </c>
      <c r="L76" s="12">
        <v>2</v>
      </c>
      <c r="M76" s="12">
        <v>0</v>
      </c>
      <c r="N76" s="12">
        <v>-1</v>
      </c>
      <c r="O76" s="12">
        <v>0</v>
      </c>
      <c r="P76" s="12">
        <v>0.001</v>
      </c>
      <c r="Q76" s="12">
        <v>0</v>
      </c>
      <c r="R76" s="12">
        <v>0</v>
      </c>
    </row>
    <row r="77" ht="20.25" spans="1:18">
      <c r="A77" s="7" t="s">
        <v>413</v>
      </c>
      <c r="B77" s="7" t="s">
        <v>414</v>
      </c>
      <c r="C77" s="7">
        <v>114.755</v>
      </c>
      <c r="D77" s="7">
        <v>121.844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4.957</v>
      </c>
      <c r="K77" s="12">
        <v>0</v>
      </c>
      <c r="L77" s="12">
        <v>2</v>
      </c>
      <c r="M77" s="12">
        <v>0</v>
      </c>
      <c r="N77" s="12">
        <v>-1</v>
      </c>
      <c r="O77" s="12">
        <v>0</v>
      </c>
      <c r="P77" s="12">
        <v>0.002</v>
      </c>
      <c r="Q77" s="12">
        <v>-1</v>
      </c>
      <c r="R77" s="12">
        <v>0</v>
      </c>
    </row>
    <row r="78" ht="20.25" spans="1:18">
      <c r="A78" s="8" t="s">
        <v>415</v>
      </c>
      <c r="B78" s="8" t="s">
        <v>416</v>
      </c>
      <c r="C78" s="8">
        <v>102.331</v>
      </c>
      <c r="D78" s="8">
        <v>103.028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0.153</v>
      </c>
      <c r="K78" s="12">
        <v>0</v>
      </c>
      <c r="L78" s="12">
        <v>2</v>
      </c>
      <c r="M78" s="12">
        <v>0</v>
      </c>
      <c r="N78" s="12">
        <v>-1</v>
      </c>
      <c r="O78" s="12">
        <v>0</v>
      </c>
      <c r="P78" s="12">
        <v>-0.005</v>
      </c>
      <c r="Q78" s="12">
        <v>0</v>
      </c>
      <c r="R78" s="12">
        <v>-1</v>
      </c>
    </row>
    <row r="79" ht="20.25" spans="1:18">
      <c r="A79" s="8" t="s">
        <v>417</v>
      </c>
      <c r="B79" s="8" t="s">
        <v>418</v>
      </c>
      <c r="C79" s="8">
        <v>62357.438</v>
      </c>
      <c r="D79" s="8">
        <v>72866.797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13.079</v>
      </c>
      <c r="K79" s="12">
        <v>4</v>
      </c>
      <c r="L79" s="12">
        <v>1</v>
      </c>
      <c r="M79" s="12">
        <v>-1</v>
      </c>
      <c r="N79" s="12">
        <v>1</v>
      </c>
      <c r="O79" s="12">
        <v>0</v>
      </c>
      <c r="P79" s="12">
        <v>122.015</v>
      </c>
      <c r="Q79" s="12">
        <v>0</v>
      </c>
      <c r="R79" s="12">
        <v>0</v>
      </c>
    </row>
    <row r="80" ht="20.25" spans="1:18">
      <c r="A80" s="8" t="s">
        <v>419</v>
      </c>
      <c r="B80" s="8" t="s">
        <v>420</v>
      </c>
      <c r="C80" s="8">
        <v>1731.479</v>
      </c>
      <c r="D80" s="8">
        <v>3467.856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9.104</v>
      </c>
      <c r="K80" s="12">
        <v>0</v>
      </c>
      <c r="L80" s="12">
        <v>0</v>
      </c>
      <c r="M80" s="12">
        <v>0</v>
      </c>
      <c r="N80" s="12">
        <v>-1</v>
      </c>
      <c r="O80" s="12">
        <v>0</v>
      </c>
      <c r="P80" s="12">
        <v>22.912</v>
      </c>
      <c r="Q80" s="12">
        <v>0</v>
      </c>
      <c r="R80" s="12">
        <v>0</v>
      </c>
    </row>
    <row r="81" ht="20.25" spans="1:18">
      <c r="A81" s="8" t="s">
        <v>421</v>
      </c>
      <c r="B81" s="8" t="s">
        <v>422</v>
      </c>
      <c r="C81" s="8">
        <v>3050.12</v>
      </c>
      <c r="D81" s="8">
        <v>3818.667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14.872</v>
      </c>
      <c r="K81" s="12">
        <v>3</v>
      </c>
      <c r="L81" s="12">
        <v>1</v>
      </c>
      <c r="M81" s="12">
        <v>1</v>
      </c>
      <c r="N81" s="12">
        <v>-1</v>
      </c>
      <c r="O81" s="12">
        <v>0</v>
      </c>
      <c r="P81" s="12">
        <v>-4.113</v>
      </c>
      <c r="Q81" s="12">
        <v>0</v>
      </c>
      <c r="R81" s="12">
        <v>0</v>
      </c>
    </row>
    <row r="82" ht="20.25" spans="1:18">
      <c r="A82" s="8" t="s">
        <v>423</v>
      </c>
      <c r="B82" s="8" t="s">
        <v>424</v>
      </c>
      <c r="C82" s="8">
        <v>11523.564</v>
      </c>
      <c r="D82" s="8">
        <v>14820.308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5.622</v>
      </c>
      <c r="K82" s="12">
        <v>2</v>
      </c>
      <c r="L82" s="12">
        <v>2</v>
      </c>
      <c r="M82" s="12">
        <v>-1</v>
      </c>
      <c r="N82" s="12">
        <v>1</v>
      </c>
      <c r="O82" s="12">
        <v>0</v>
      </c>
      <c r="P82" s="12">
        <v>13.67</v>
      </c>
      <c r="Q82" s="12">
        <v>0</v>
      </c>
      <c r="R82" s="12">
        <v>0</v>
      </c>
    </row>
    <row r="83" ht="20.25" spans="1:18">
      <c r="A83" s="8" t="s">
        <v>425</v>
      </c>
      <c r="B83" s="8" t="s">
        <v>426</v>
      </c>
      <c r="C83" s="8">
        <v>437.55</v>
      </c>
      <c r="D83" s="8">
        <v>564.257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11.979</v>
      </c>
      <c r="K83" s="12">
        <v>3</v>
      </c>
      <c r="L83" s="12">
        <v>0</v>
      </c>
      <c r="M83" s="12">
        <v>1</v>
      </c>
      <c r="N83" s="12">
        <v>-1</v>
      </c>
      <c r="O83" s="12">
        <v>0</v>
      </c>
      <c r="P83" s="12">
        <v>-1.114</v>
      </c>
      <c r="Q83" s="12">
        <v>0</v>
      </c>
      <c r="R83" s="12">
        <v>0</v>
      </c>
    </row>
    <row r="84" ht="20.25" spans="1:18">
      <c r="A84" s="8" t="s">
        <v>427</v>
      </c>
      <c r="B84" s="8" t="s">
        <v>428</v>
      </c>
      <c r="C84" s="8">
        <v>61828.879</v>
      </c>
      <c r="D84" s="8">
        <v>76829.867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1.515</v>
      </c>
      <c r="K84" s="12">
        <v>1</v>
      </c>
      <c r="L84" s="12">
        <v>1</v>
      </c>
      <c r="M84" s="12">
        <v>0</v>
      </c>
      <c r="N84" s="12">
        <v>0</v>
      </c>
      <c r="O84" s="12">
        <v>0</v>
      </c>
      <c r="P84" s="12">
        <v>10.386</v>
      </c>
      <c r="Q84" s="12">
        <v>0</v>
      </c>
      <c r="R84" s="12">
        <v>0</v>
      </c>
    </row>
    <row r="85" ht="20.25" spans="1:18">
      <c r="A85" s="14" t="s">
        <v>429</v>
      </c>
      <c r="B85" s="14" t="s">
        <v>430</v>
      </c>
      <c r="C85" s="14">
        <v>7763.513</v>
      </c>
      <c r="D85" s="14">
        <v>10438.638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0.019</v>
      </c>
      <c r="K85" s="12">
        <v>1</v>
      </c>
      <c r="L85" s="12">
        <v>2</v>
      </c>
      <c r="M85" s="12">
        <v>0</v>
      </c>
      <c r="N85" s="12">
        <v>0</v>
      </c>
      <c r="O85" s="12">
        <v>0</v>
      </c>
      <c r="P85" s="12">
        <v>-36.615</v>
      </c>
      <c r="Q85" s="12">
        <v>1</v>
      </c>
      <c r="R85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2025-07-01T15:51:44Z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37B3A57F15474C73AB0AE69C8876157D_13</vt:lpwstr>
  </property>
  <property fmtid="{D5CDD505-2E9C-101B-9397-08002B2CF9AE}" pid="3" name="KSOProductBuildVer">
    <vt:lpwstr>2052-12.1.0.15712</vt:lpwstr>
  </property>
</Properties>
</file>