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<sst xmlns="http://schemas.openxmlformats.org/spreadsheetml/2006/main" count="459" uniqueCount="411">
  <si>
    <t>京沪深强转弱</t>
  </si>
  <si>
    <t>京沪深弱转强</t>
  </si>
  <si>
    <t>代码</t>
  </si>
  <si>
    <t>简称</t>
  </si>
  <si>
    <t>总市值</t>
  </si>
  <si>
    <t>近期新高</t>
  </si>
  <si>
    <t>126120.20亿</t>
  </si>
  <si>
    <t>中证A100</t>
  </si>
  <si>
    <t>236529.38亿</t>
  </si>
  <si>
    <t>保险新进</t>
  </si>
  <si>
    <t>26330.29亿</t>
  </si>
  <si>
    <t>行业龙头</t>
  </si>
  <si>
    <t>196945.78亿</t>
  </si>
  <si>
    <t>贵州板块</t>
  </si>
  <si>
    <t>20714.22亿</t>
  </si>
  <si>
    <t>证金汇金持股</t>
  </si>
  <si>
    <t>131482.27亿</t>
  </si>
  <si>
    <t>近期强势</t>
  </si>
  <si>
    <t>16097.88亿</t>
  </si>
  <si>
    <t>深证100</t>
  </si>
  <si>
    <t>120003.52亿</t>
  </si>
  <si>
    <t>煤炭</t>
  </si>
  <si>
    <t>14202.85亿</t>
  </si>
  <si>
    <t>绩优股</t>
  </si>
  <si>
    <t>118404.87亿</t>
  </si>
  <si>
    <t>次新股</t>
  </si>
  <si>
    <t>9991.49亿</t>
  </si>
  <si>
    <t>消费100</t>
  </si>
  <si>
    <t>116188.16亿</t>
  </si>
  <si>
    <t>新进指标股</t>
  </si>
  <si>
    <t>9413.06亿</t>
  </si>
  <si>
    <t>陆股通重仓</t>
  </si>
  <si>
    <t>96142.48亿</t>
  </si>
  <si>
    <t>山西板块</t>
  </si>
  <si>
    <t>7853.84亿</t>
  </si>
  <si>
    <t>全指可选</t>
  </si>
  <si>
    <t>47970.62亿</t>
  </si>
  <si>
    <t>国开持股</t>
  </si>
  <si>
    <t>2569.51亿</t>
  </si>
  <si>
    <t>整体上市</t>
  </si>
  <si>
    <t>43303.07亿</t>
  </si>
  <si>
    <t>酒店餐饮</t>
  </si>
  <si>
    <t>620.89亿</t>
  </si>
  <si>
    <t>全指医药</t>
  </si>
  <si>
    <t>39794.88亿</t>
  </si>
  <si>
    <t>配股预案</t>
  </si>
  <si>
    <t>26.80亿</t>
  </si>
  <si>
    <t>石油</t>
  </si>
  <si>
    <t>24834.94亿</t>
  </si>
  <si>
    <t>深证治理</t>
  </si>
  <si>
    <t>--</t>
  </si>
  <si>
    <t>高铁</t>
  </si>
  <si>
    <t>20569.47亿</t>
  </si>
  <si>
    <t>活跃可转债</t>
  </si>
  <si>
    <t>医疗保健</t>
  </si>
  <si>
    <t>18674.79亿</t>
  </si>
  <si>
    <t>建筑</t>
  </si>
  <si>
    <t>16604.39亿</t>
  </si>
  <si>
    <t>陕西板块</t>
  </si>
  <si>
    <t>14421.27亿</t>
  </si>
  <si>
    <t>运输服务</t>
  </si>
  <si>
    <t>13574.59亿</t>
  </si>
  <si>
    <t>户数减少</t>
  </si>
  <si>
    <t>13219.37亿</t>
  </si>
  <si>
    <t>户数增加</t>
  </si>
  <si>
    <t>12476.32亿</t>
  </si>
  <si>
    <t>交通设施</t>
  </si>
  <si>
    <t>10081.10亿</t>
  </si>
  <si>
    <t>钢铁</t>
  </si>
  <si>
    <t>8395.14亿</t>
  </si>
  <si>
    <t>TOPCon电池</t>
  </si>
  <si>
    <t>7962.54亿</t>
  </si>
  <si>
    <t>云南板块</t>
  </si>
  <si>
    <t>7924.07亿</t>
  </si>
  <si>
    <t>猪肉</t>
  </si>
  <si>
    <t>7816.48亿</t>
  </si>
  <si>
    <t>新疆板块</t>
  </si>
  <si>
    <t>7564.80亿</t>
  </si>
  <si>
    <t>建材</t>
  </si>
  <si>
    <t>7010.74亿</t>
  </si>
  <si>
    <t>运输设备</t>
  </si>
  <si>
    <t>4936.07亿</t>
  </si>
  <si>
    <t>化纤</t>
  </si>
  <si>
    <t>4355.76亿</t>
  </si>
  <si>
    <t>船舶</t>
  </si>
  <si>
    <t>4092.59亿</t>
  </si>
  <si>
    <t>风险提示</t>
  </si>
  <si>
    <t>3521.38亿</t>
  </si>
  <si>
    <t>供气供热</t>
  </si>
  <si>
    <t>3155.33亿</t>
  </si>
  <si>
    <t>海南板块</t>
  </si>
  <si>
    <t>3114.77亿</t>
  </si>
  <si>
    <t>科创板次新</t>
  </si>
  <si>
    <t>2339.33亿</t>
  </si>
  <si>
    <t>水务</t>
  </si>
  <si>
    <t>1396.52亿</t>
  </si>
  <si>
    <t>深证Ｂ指</t>
  </si>
  <si>
    <t>547.37亿</t>
  </si>
  <si>
    <t>成份Ｂ指</t>
  </si>
  <si>
    <t>412.52亿</t>
  </si>
  <si>
    <t>深证价值</t>
  </si>
  <si>
    <t>深证成长</t>
  </si>
  <si>
    <t>国证治理</t>
  </si>
  <si>
    <t>国证服务</t>
  </si>
  <si>
    <t>资源优势</t>
  </si>
  <si>
    <t>创成长</t>
  </si>
  <si>
    <t>创价值</t>
  </si>
  <si>
    <t>创医药</t>
  </si>
  <si>
    <t>乐富指数</t>
  </si>
  <si>
    <t>农业主题</t>
  </si>
  <si>
    <t>治理指数</t>
  </si>
  <si>
    <t>国企改革</t>
  </si>
  <si>
    <t>中证100</t>
  </si>
  <si>
    <t>深证50</t>
  </si>
  <si>
    <t>深主板50</t>
  </si>
  <si>
    <t>投资时钟</t>
  </si>
  <si>
    <t>小盘价值</t>
  </si>
  <si>
    <t>中盘成长</t>
  </si>
  <si>
    <t>大盘成长</t>
  </si>
  <si>
    <t>国证成长</t>
  </si>
  <si>
    <t>国证粮食</t>
  </si>
  <si>
    <t>环渤海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</si>
  <si>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</si>
  <si>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</si>
  <si>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</si>
  <si>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</si>
  <si>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</si>
  <si>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</si>
  <si>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</si>
  <si>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</si>
  <si>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</si>
  <si>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</si>
  <si>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</si>
  <si>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</si>
  <si>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</si>
  <si>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</si>
  <si>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</si>
  <si>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</si>
  <si>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</si>
  <si>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</si>
  <si>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</si>
  <si>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</si>
  <si>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</si>
  <si>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</si>
  <si>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新综指</t>
  </si>
  <si>
    <t>超大盘</t>
  </si>
  <si>
    <t>上证地企</t>
  </si>
  <si>
    <t>中证央企</t>
  </si>
  <si>
    <t>采矿指数</t>
  </si>
  <si>
    <t>创质量</t>
  </si>
  <si>
    <t>深证转债</t>
  </si>
  <si>
    <t>国证军工</t>
  </si>
  <si>
    <t>国证通信</t>
  </si>
  <si>
    <t>I100</t>
  </si>
  <si>
    <t>国证定增</t>
  </si>
  <si>
    <t>中证体育</t>
  </si>
  <si>
    <t>中证国安</t>
  </si>
  <si>
    <t>军工指数</t>
  </si>
  <si>
    <t>中证军工</t>
  </si>
  <si>
    <t>中证国防</t>
  </si>
  <si>
    <t>卫星通信</t>
  </si>
  <si>
    <t>通用航空</t>
  </si>
  <si>
    <t>消费等权</t>
  </si>
  <si>
    <t>细分食品</t>
  </si>
  <si>
    <t>商业指数</t>
  </si>
  <si>
    <t>综合指数</t>
  </si>
  <si>
    <t>国债指数</t>
  </si>
  <si>
    <t>企债指数</t>
  </si>
  <si>
    <t>180金融</t>
  </si>
  <si>
    <t>沪公司债</t>
  </si>
  <si>
    <t>180资源</t>
  </si>
  <si>
    <t>180价值</t>
  </si>
  <si>
    <t>180R价值</t>
  </si>
  <si>
    <t>上证金融</t>
  </si>
  <si>
    <t>上证央企</t>
  </si>
  <si>
    <t>上证中盘</t>
  </si>
  <si>
    <t>180基本</t>
  </si>
  <si>
    <t>上证海外</t>
  </si>
  <si>
    <t>上证国企</t>
  </si>
  <si>
    <t>全指价值</t>
  </si>
  <si>
    <t>全R价值</t>
  </si>
  <si>
    <t>沪企债30</t>
  </si>
  <si>
    <t>上证沪企</t>
  </si>
  <si>
    <t>上证周期</t>
  </si>
  <si>
    <t>金融等权</t>
  </si>
  <si>
    <t>上证上游</t>
  </si>
  <si>
    <t>上证F200</t>
  </si>
  <si>
    <t>上证F500</t>
  </si>
  <si>
    <t>5年信用</t>
  </si>
  <si>
    <t>380金融</t>
  </si>
  <si>
    <t>信用100</t>
  </si>
  <si>
    <t>180波动</t>
  </si>
  <si>
    <t>上证银行</t>
  </si>
  <si>
    <t>180低贝</t>
  </si>
  <si>
    <t>上证转债</t>
  </si>
  <si>
    <t>180红利</t>
  </si>
  <si>
    <t>有色金属</t>
  </si>
  <si>
    <t>300红利</t>
  </si>
  <si>
    <t>800有色</t>
  </si>
  <si>
    <t>中证转债</t>
  </si>
  <si>
    <t>300非银</t>
  </si>
  <si>
    <t>百发100</t>
  </si>
  <si>
    <t>港中小企</t>
  </si>
  <si>
    <t>HK银行</t>
  </si>
  <si>
    <t>上证收益</t>
  </si>
  <si>
    <t>300金融</t>
  </si>
  <si>
    <t>300价值</t>
  </si>
  <si>
    <t>公司债指</t>
  </si>
  <si>
    <t>基本面50</t>
  </si>
  <si>
    <t>央企100</t>
  </si>
  <si>
    <t>中证金融</t>
  </si>
  <si>
    <t>银河99</t>
  </si>
  <si>
    <t>800金融</t>
  </si>
  <si>
    <t>全指金融</t>
  </si>
  <si>
    <t>运输指数</t>
  </si>
  <si>
    <t>碳中和债</t>
  </si>
  <si>
    <t>深信中高</t>
  </si>
  <si>
    <t>深信中低</t>
  </si>
  <si>
    <t>深信用债</t>
  </si>
  <si>
    <t>深公司债</t>
  </si>
  <si>
    <t>长三角</t>
  </si>
  <si>
    <t>国证价值</t>
  </si>
  <si>
    <t>大盘价值</t>
  </si>
  <si>
    <t>1000金融</t>
  </si>
  <si>
    <t>大盘低波</t>
  </si>
  <si>
    <t>国证转债</t>
  </si>
  <si>
    <t>I300</t>
  </si>
  <si>
    <t>国证保证</t>
  </si>
  <si>
    <t>专利领先</t>
  </si>
  <si>
    <t>国证银行</t>
  </si>
  <si>
    <t>深证金融</t>
  </si>
  <si>
    <t>深证电信</t>
  </si>
  <si>
    <t>深医药EW</t>
  </si>
  <si>
    <t>深成电信</t>
  </si>
  <si>
    <t>优势成长</t>
  </si>
  <si>
    <t>互联金融</t>
  </si>
  <si>
    <t>保险主题</t>
  </si>
  <si>
    <t>300 金融</t>
  </si>
  <si>
    <t>中证银行</t>
  </si>
  <si>
    <t>食品饮料</t>
  </si>
  <si>
    <t>300消费</t>
  </si>
  <si>
    <t>国证食品</t>
  </si>
  <si>
    <t>中证酒</t>
  </si>
  <si>
    <t>中证白酒</t>
  </si>
  <si>
    <t>【数据引擎：奇衡DK阿赖耶识系统】情绪值</t>
  </si>
  <si>
    <t>CY00</t>
  </si>
  <si>
    <t>棉纱连续</t>
  </si>
  <si>
    <t>IM00</t>
  </si>
  <si>
    <t>1000股指连续</t>
  </si>
  <si>
    <t>FB00</t>
  </si>
  <si>
    <t>纤维板连续</t>
  </si>
  <si>
    <t>SP00</t>
  </si>
  <si>
    <t>纸浆连续</t>
  </si>
  <si>
    <t>BB00</t>
  </si>
  <si>
    <t>胶合板连续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</si>
  <si>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</si>
  <si>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</si>
  <si>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</si>
  <si>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</si>
  <si>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</si>
  <si>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</si>
  <si>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</si>
  <si>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</si>
  <si>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</si>
  <si>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</si>
  <si>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SH00</t>
  </si>
  <si>
    <t>烧碱连续</t>
  </si>
  <si>
    <t>ZC00</t>
  </si>
  <si>
    <t>动力煤连续</t>
  </si>
  <si>
    <t>PS00</t>
  </si>
  <si>
    <t>多晶硅连续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</si>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</sst>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5" fillId="6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K14" sqref="K14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"880865"</f>
        <v>880865</v>
      </c>
      <c r="B3" s="34" t="s">
        <v>5</v>
      </c>
      <c r="C3" s="34" t="s">
        <v>6</v>
      </c>
      <c r="D3" s="34" t="str">
        <f>"000903"</f>
        <v>000903</v>
      </c>
      <c r="E3" s="34" t="s">
        <v>7</v>
      </c>
      <c r="F3" s="34" t="s">
        <v>8</v>
      </c>
    </row>
    <row r="4" ht="13.5" spans="1:6">
      <c r="A4" s="34" t="str">
        <f>"880782"</f>
        <v>880782</v>
      </c>
      <c r="B4" s="34" t="s">
        <v>9</v>
      </c>
      <c r="C4" s="34" t="s">
        <v>10</v>
      </c>
      <c r="D4" s="34" t="str">
        <f>"880847"</f>
        <v>880847</v>
      </c>
      <c r="E4" s="34" t="s">
        <v>11</v>
      </c>
      <c r="F4" s="34" t="s">
        <v>12</v>
      </c>
    </row>
    <row r="5" ht="13.5" spans="1:6">
      <c r="A5" s="34" t="str">
        <f>"880229"</f>
        <v>880229</v>
      </c>
      <c r="B5" s="34" t="s">
        <v>13</v>
      </c>
      <c r="C5" s="34" t="s">
        <v>14</v>
      </c>
      <c r="D5" s="34" t="str">
        <f>"880857"</f>
        <v>880857</v>
      </c>
      <c r="E5" s="34" t="s">
        <v>15</v>
      </c>
      <c r="F5" s="34" t="s">
        <v>16</v>
      </c>
    </row>
    <row r="6" ht="13.5" spans="1:6">
      <c r="A6" s="34" t="str">
        <f>"880880"</f>
        <v>880880</v>
      </c>
      <c r="B6" s="34" t="s">
        <v>17</v>
      </c>
      <c r="C6" s="34" t="s">
        <v>18</v>
      </c>
      <c r="D6" s="34" t="str">
        <f>"399330"</f>
        <v>399330</v>
      </c>
      <c r="E6" s="34" t="s">
        <v>19</v>
      </c>
      <c r="F6" s="34" t="s">
        <v>20</v>
      </c>
    </row>
    <row r="7" ht="13.5" spans="1:6">
      <c r="A7" s="34" t="str">
        <f>"880301"</f>
        <v>880301</v>
      </c>
      <c r="B7" s="34" t="s">
        <v>21</v>
      </c>
      <c r="C7" s="34" t="s">
        <v>22</v>
      </c>
      <c r="D7" s="34" t="str">
        <f>"880835"</f>
        <v>880835</v>
      </c>
      <c r="E7" s="34" t="s">
        <v>23</v>
      </c>
      <c r="F7" s="34" t="s">
        <v>24</v>
      </c>
    </row>
    <row r="8" ht="13.5" spans="1:6">
      <c r="A8" s="34" t="str">
        <f>"880529"</f>
        <v>880529</v>
      </c>
      <c r="B8" s="34" t="s">
        <v>25</v>
      </c>
      <c r="C8" s="34" t="s">
        <v>26</v>
      </c>
      <c r="D8" s="34" t="str">
        <f>"399364"</f>
        <v>399364</v>
      </c>
      <c r="E8" s="34" t="s">
        <v>27</v>
      </c>
      <c r="F8" s="34" t="s">
        <v>28</v>
      </c>
    </row>
    <row r="9" ht="13.5" spans="1:6">
      <c r="A9" s="34" t="str">
        <f>"880603"</f>
        <v>880603</v>
      </c>
      <c r="B9" s="34" t="s">
        <v>29</v>
      </c>
      <c r="C9" s="34" t="s">
        <v>30</v>
      </c>
      <c r="D9" s="34" t="str">
        <f>"880678"</f>
        <v>880678</v>
      </c>
      <c r="E9" s="34" t="s">
        <v>31</v>
      </c>
      <c r="F9" s="34" t="s">
        <v>32</v>
      </c>
    </row>
    <row r="10" ht="13.5" spans="1:6">
      <c r="A10" s="34" t="str">
        <f>"880217"</f>
        <v>880217</v>
      </c>
      <c r="B10" s="34" t="s">
        <v>33</v>
      </c>
      <c r="C10" s="34" t="s">
        <v>34</v>
      </c>
      <c r="D10" s="34" t="str">
        <f>"000989"</f>
        <v>000989</v>
      </c>
      <c r="E10" s="34" t="s">
        <v>35</v>
      </c>
      <c r="F10" s="34" t="s">
        <v>36</v>
      </c>
    </row>
    <row r="11" ht="13.5" spans="1:6">
      <c r="A11" s="34" t="str">
        <f>"880858"</f>
        <v>880858</v>
      </c>
      <c r="B11" s="34" t="s">
        <v>37</v>
      </c>
      <c r="C11" s="34" t="s">
        <v>38</v>
      </c>
      <c r="D11" s="34" t="str">
        <f>"880532"</f>
        <v>880532</v>
      </c>
      <c r="E11" s="34" t="s">
        <v>39</v>
      </c>
      <c r="F11" s="34" t="s">
        <v>40</v>
      </c>
    </row>
    <row r="12" ht="13.5" spans="1:6">
      <c r="A12" s="34" t="str">
        <f>"880423"</f>
        <v>880423</v>
      </c>
      <c r="B12" s="34" t="s">
        <v>41</v>
      </c>
      <c r="C12" s="34" t="s">
        <v>42</v>
      </c>
      <c r="D12" s="34" t="str">
        <f>"000991"</f>
        <v>000991</v>
      </c>
      <c r="E12" s="34" t="s">
        <v>43</v>
      </c>
      <c r="F12" s="34" t="s">
        <v>44</v>
      </c>
    </row>
    <row r="13" ht="13.5" spans="1:6">
      <c r="A13" s="34" t="str">
        <f>"880890"</f>
        <v>880890</v>
      </c>
      <c r="B13" s="34" t="s">
        <v>45</v>
      </c>
      <c r="C13" s="34" t="s">
        <v>46</v>
      </c>
      <c r="D13" s="34" t="str">
        <f>"880310"</f>
        <v>880310</v>
      </c>
      <c r="E13" s="34" t="s">
        <v>47</v>
      </c>
      <c r="F13" s="34" t="s">
        <v>48</v>
      </c>
    </row>
    <row r="14" ht="13.5" spans="1:6">
      <c r="A14" s="34" t="str">
        <f>"399328"</f>
        <v>399328</v>
      </c>
      <c r="B14" s="34" t="s">
        <v>49</v>
      </c>
      <c r="C14" s="34" t="s">
        <v>50</v>
      </c>
      <c r="D14" s="34" t="str">
        <f>"880525"</f>
        <v>880525</v>
      </c>
      <c r="E14" s="34" t="s">
        <v>51</v>
      </c>
      <c r="F14" s="34" t="s">
        <v>52</v>
      </c>
    </row>
    <row r="15" ht="13.5" spans="1:6">
      <c r="A15" s="34" t="str">
        <f>"880677"</f>
        <v>880677</v>
      </c>
      <c r="B15" s="34" t="s">
        <v>53</v>
      </c>
      <c r="C15" s="34" t="s">
        <v>50</v>
      </c>
      <c r="D15" s="34" t="str">
        <f>"880398"</f>
        <v>880398</v>
      </c>
      <c r="E15" s="34" t="s">
        <v>54</v>
      </c>
      <c r="F15" s="34" t="s">
        <v>55</v>
      </c>
    </row>
    <row r="16" ht="16.5" spans="1:6">
      <c r="A16" s="26"/>
      <c r="B16" s="26"/>
      <c r="C16" s="26"/>
      <c r="D16" s="34" t="str">
        <f>"880476"</f>
        <v>880476</v>
      </c>
      <c r="E16" s="34" t="s">
        <v>56</v>
      </c>
      <c r="F16" s="34" t="s">
        <v>57</v>
      </c>
    </row>
    <row r="17" ht="16.5" spans="1:6">
      <c r="A17" s="26"/>
      <c r="B17" s="26"/>
      <c r="C17" s="26"/>
      <c r="D17" s="34" t="str">
        <f>"880208"</f>
        <v>880208</v>
      </c>
      <c r="E17" s="34" t="s">
        <v>58</v>
      </c>
      <c r="F17" s="34" t="s">
        <v>59</v>
      </c>
    </row>
    <row r="18" ht="16.5" spans="1:6">
      <c r="A18" s="26"/>
      <c r="B18" s="26"/>
      <c r="C18" s="26"/>
      <c r="D18" s="34" t="str">
        <f>"880459"</f>
        <v>880459</v>
      </c>
      <c r="E18" s="34" t="s">
        <v>60</v>
      </c>
      <c r="F18" s="34" t="s">
        <v>61</v>
      </c>
    </row>
    <row r="19" ht="16.5" spans="1:6">
      <c r="A19" s="26"/>
      <c r="B19" s="26"/>
      <c r="C19" s="26"/>
      <c r="D19" s="34" t="str">
        <f>"880877"</f>
        <v>880877</v>
      </c>
      <c r="E19" s="34" t="s">
        <v>62</v>
      </c>
      <c r="F19" s="34" t="s">
        <v>63</v>
      </c>
    </row>
    <row r="20" ht="16.5" spans="1:6">
      <c r="A20" s="26"/>
      <c r="B20" s="26"/>
      <c r="C20" s="26"/>
      <c r="D20" s="34" t="str">
        <f>"880876"</f>
        <v>880876</v>
      </c>
      <c r="E20" s="34" t="s">
        <v>64</v>
      </c>
      <c r="F20" s="34" t="s">
        <v>65</v>
      </c>
    </row>
    <row r="21" ht="16.5" spans="1:6">
      <c r="A21" s="26"/>
      <c r="B21" s="26"/>
      <c r="C21" s="26"/>
      <c r="D21" s="34" t="str">
        <f>"880465"</f>
        <v>880465</v>
      </c>
      <c r="E21" s="34" t="s">
        <v>66</v>
      </c>
      <c r="F21" s="34" t="s">
        <v>67</v>
      </c>
    </row>
    <row r="22" ht="16.5" spans="1:6">
      <c r="A22" s="26"/>
      <c r="B22" s="26"/>
      <c r="C22" s="26"/>
      <c r="D22" s="34" t="str">
        <f>"880318"</f>
        <v>880318</v>
      </c>
      <c r="E22" s="34" t="s">
        <v>68</v>
      </c>
      <c r="F22" s="34" t="s">
        <v>69</v>
      </c>
    </row>
    <row r="23" ht="16.5" spans="1:6">
      <c r="A23" s="26"/>
      <c r="B23" s="26"/>
      <c r="C23" s="26"/>
      <c r="D23" s="34" t="str">
        <f>"880638"</f>
        <v>880638</v>
      </c>
      <c r="E23" s="34" t="s">
        <v>70</v>
      </c>
      <c r="F23" s="34" t="s">
        <v>71</v>
      </c>
    </row>
    <row r="24" ht="16.5" spans="1:6">
      <c r="A24" s="26"/>
      <c r="B24" s="26"/>
      <c r="C24" s="26"/>
      <c r="D24" s="34" t="str">
        <f>"880227"</f>
        <v>880227</v>
      </c>
      <c r="E24" s="34" t="s">
        <v>72</v>
      </c>
      <c r="F24" s="34" t="s">
        <v>73</v>
      </c>
    </row>
    <row r="25" ht="16.5" spans="1:6">
      <c r="A25" s="26"/>
      <c r="B25" s="26"/>
      <c r="C25" s="26"/>
      <c r="D25" s="34" t="str">
        <f>"880936"</f>
        <v>880936</v>
      </c>
      <c r="E25" s="34" t="s">
        <v>74</v>
      </c>
      <c r="F25" s="34" t="s">
        <v>75</v>
      </c>
    </row>
    <row r="26" ht="16.5" spans="1:6">
      <c r="A26" s="26"/>
      <c r="B26" s="26"/>
      <c r="C26" s="26"/>
      <c r="D26" s="34" t="str">
        <f>"880202"</f>
        <v>880202</v>
      </c>
      <c r="E26" s="34" t="s">
        <v>76</v>
      </c>
      <c r="F26" s="34" t="s">
        <v>77</v>
      </c>
    </row>
    <row r="27" ht="16.5" spans="1:6">
      <c r="A27" s="26"/>
      <c r="B27" s="26"/>
      <c r="C27" s="26"/>
      <c r="D27" s="34" t="str">
        <f>"880344"</f>
        <v>880344</v>
      </c>
      <c r="E27" s="34" t="s">
        <v>78</v>
      </c>
      <c r="F27" s="34" t="s">
        <v>79</v>
      </c>
    </row>
    <row r="28" ht="16.5" spans="1:6">
      <c r="A28" s="26"/>
      <c r="B28" s="26"/>
      <c r="C28" s="26"/>
      <c r="D28" s="34" t="str">
        <f>"880432"</f>
        <v>880432</v>
      </c>
      <c r="E28" s="34" t="s">
        <v>80</v>
      </c>
      <c r="F28" s="34" t="s">
        <v>81</v>
      </c>
    </row>
    <row r="29" ht="16.5" spans="1:6">
      <c r="A29" s="26"/>
      <c r="B29" s="26"/>
      <c r="C29" s="26"/>
      <c r="D29" s="34" t="str">
        <f>"880330"</f>
        <v>880330</v>
      </c>
      <c r="E29" s="34" t="s">
        <v>82</v>
      </c>
      <c r="F29" s="34" t="s">
        <v>83</v>
      </c>
    </row>
    <row r="30" ht="16.5" spans="1:6">
      <c r="A30" s="26"/>
      <c r="B30" s="26"/>
      <c r="C30" s="26"/>
      <c r="D30" s="34" t="str">
        <f>"880431"</f>
        <v>880431</v>
      </c>
      <c r="E30" s="34" t="s">
        <v>84</v>
      </c>
      <c r="F30" s="34" t="s">
        <v>85</v>
      </c>
    </row>
    <row r="31" ht="16.5" spans="1:6">
      <c r="A31" s="26"/>
      <c r="B31" s="26"/>
      <c r="C31" s="26"/>
      <c r="D31" s="34" t="str">
        <f>"880896"</f>
        <v>880896</v>
      </c>
      <c r="E31" s="34" t="s">
        <v>86</v>
      </c>
      <c r="F31" s="34" t="s">
        <v>87</v>
      </c>
    </row>
    <row r="32" ht="16.5" spans="1:6">
      <c r="A32" s="26"/>
      <c r="B32" s="26"/>
      <c r="C32" s="26"/>
      <c r="D32" s="34" t="str">
        <f>"880455"</f>
        <v>880455</v>
      </c>
      <c r="E32" s="34" t="s">
        <v>88</v>
      </c>
      <c r="F32" s="34" t="s">
        <v>89</v>
      </c>
    </row>
    <row r="33" ht="16.5" spans="1:6">
      <c r="A33" s="26"/>
      <c r="B33" s="26"/>
      <c r="C33" s="26"/>
      <c r="D33" s="34" t="str">
        <f>"880230"</f>
        <v>880230</v>
      </c>
      <c r="E33" s="34" t="s">
        <v>90</v>
      </c>
      <c r="F33" s="34" t="s">
        <v>91</v>
      </c>
    </row>
    <row r="34" ht="16.5" spans="1:6">
      <c r="A34" s="26"/>
      <c r="B34" s="26"/>
      <c r="C34" s="26"/>
      <c r="D34" s="34" t="str">
        <f>"880554"</f>
        <v>880554</v>
      </c>
      <c r="E34" s="34" t="s">
        <v>92</v>
      </c>
      <c r="F34" s="34" t="s">
        <v>93</v>
      </c>
    </row>
    <row r="35" ht="16.5" spans="1:6">
      <c r="A35" s="26"/>
      <c r="B35" s="26"/>
      <c r="C35" s="26"/>
      <c r="D35" s="34" t="str">
        <f>"880454"</f>
        <v>880454</v>
      </c>
      <c r="E35" s="34" t="s">
        <v>94</v>
      </c>
      <c r="F35" s="34" t="s">
        <v>95</v>
      </c>
    </row>
    <row r="36" ht="16.5" spans="1:6">
      <c r="A36" s="26"/>
      <c r="B36" s="26"/>
      <c r="C36" s="26"/>
      <c r="D36" s="34" t="str">
        <f>"399108"</f>
        <v>399108</v>
      </c>
      <c r="E36" s="34" t="s">
        <v>96</v>
      </c>
      <c r="F36" s="34" t="s">
        <v>97</v>
      </c>
    </row>
    <row r="37" ht="16.5" spans="1:6">
      <c r="A37" s="26"/>
      <c r="B37" s="26"/>
      <c r="C37" s="26"/>
      <c r="D37" s="34" t="str">
        <f>"399003"</f>
        <v>399003</v>
      </c>
      <c r="E37" s="34" t="s">
        <v>98</v>
      </c>
      <c r="F37" s="34" t="s">
        <v>99</v>
      </c>
    </row>
    <row r="38" ht="16.5" spans="1:6">
      <c r="A38" s="26"/>
      <c r="B38" s="26"/>
      <c r="C38" s="26"/>
      <c r="D38" s="34" t="str">
        <f>"399348"</f>
        <v>399348</v>
      </c>
      <c r="E38" s="34" t="s">
        <v>100</v>
      </c>
      <c r="F38" s="34" t="s">
        <v>50</v>
      </c>
    </row>
    <row r="39" ht="16.5" spans="1:6">
      <c r="A39" s="26"/>
      <c r="B39" s="26"/>
      <c r="C39" s="26"/>
      <c r="D39" s="34" t="str">
        <f>"399346"</f>
        <v>399346</v>
      </c>
      <c r="E39" s="34" t="s">
        <v>101</v>
      </c>
      <c r="F39" s="34" t="s">
        <v>50</v>
      </c>
    </row>
    <row r="40" ht="16.5" spans="1:6">
      <c r="A40" s="26"/>
      <c r="B40" s="26"/>
      <c r="C40" s="26"/>
      <c r="D40" s="34" t="str">
        <f>"399322"</f>
        <v>399322</v>
      </c>
      <c r="E40" s="34" t="s">
        <v>102</v>
      </c>
      <c r="F40" s="34" t="s">
        <v>50</v>
      </c>
    </row>
    <row r="41" ht="16.5" spans="1:6">
      <c r="A41" s="26"/>
      <c r="B41" s="26"/>
      <c r="C41" s="26"/>
      <c r="D41" s="34" t="str">
        <f>"399320"</f>
        <v>399320</v>
      </c>
      <c r="E41" s="34" t="s">
        <v>103</v>
      </c>
      <c r="F41" s="34" t="s">
        <v>50</v>
      </c>
    </row>
    <row r="42" ht="16.5" spans="1:6">
      <c r="A42" s="26"/>
      <c r="B42" s="26"/>
      <c r="C42" s="26"/>
      <c r="D42" s="34" t="str">
        <f>"399319"</f>
        <v>399319</v>
      </c>
      <c r="E42" s="34" t="s">
        <v>104</v>
      </c>
      <c r="F42" s="34" t="s">
        <v>50</v>
      </c>
    </row>
    <row r="43" ht="16.5" spans="1:6">
      <c r="A43" s="26"/>
      <c r="B43" s="26"/>
      <c r="C43" s="26"/>
      <c r="D43" s="34" t="str">
        <f>"399296"</f>
        <v>399296</v>
      </c>
      <c r="E43" s="34" t="s">
        <v>105</v>
      </c>
      <c r="F43" s="34" t="s">
        <v>50</v>
      </c>
    </row>
    <row r="44" ht="16.5" spans="1:6">
      <c r="A44" s="26"/>
      <c r="B44" s="26"/>
      <c r="C44" s="26"/>
      <c r="D44" s="34" t="str">
        <f>"399295"</f>
        <v>399295</v>
      </c>
      <c r="E44" s="34" t="s">
        <v>106</v>
      </c>
      <c r="F44" s="34" t="s">
        <v>50</v>
      </c>
    </row>
    <row r="45" ht="16.5" spans="1:6">
      <c r="A45" s="26"/>
      <c r="B45" s="26"/>
      <c r="C45" s="26"/>
      <c r="D45" s="34" t="str">
        <f>"399275"</f>
        <v>399275</v>
      </c>
      <c r="E45" s="34" t="s">
        <v>107</v>
      </c>
      <c r="F45" s="34" t="s">
        <v>50</v>
      </c>
    </row>
    <row r="46" ht="16.5" spans="1:6">
      <c r="A46" s="26"/>
      <c r="B46" s="26"/>
      <c r="C46" s="26"/>
      <c r="D46" s="34" t="str">
        <f>"399103"</f>
        <v>399103</v>
      </c>
      <c r="E46" s="34" t="s">
        <v>108</v>
      </c>
      <c r="F46" s="34" t="s">
        <v>50</v>
      </c>
    </row>
    <row r="47" ht="16.5" spans="1:6">
      <c r="A47" s="26"/>
      <c r="B47" s="26"/>
      <c r="C47" s="26"/>
      <c r="D47" s="34" t="str">
        <f>"000122"</f>
        <v>000122</v>
      </c>
      <c r="E47" s="34" t="s">
        <v>109</v>
      </c>
      <c r="F47" s="34" t="s">
        <v>50</v>
      </c>
    </row>
    <row r="48" ht="16.5" spans="1:6">
      <c r="A48" s="26"/>
      <c r="B48" s="26"/>
      <c r="C48" s="26"/>
      <c r="D48" s="34" t="str">
        <f>"000019"</f>
        <v>000019</v>
      </c>
      <c r="E48" s="34" t="s">
        <v>110</v>
      </c>
      <c r="F48" s="34" t="s">
        <v>50</v>
      </c>
    </row>
    <row r="49" ht="16.5" spans="1:6">
      <c r="A49" s="26"/>
      <c r="B49" s="26"/>
      <c r="C49" s="26"/>
      <c r="D49" s="34" t="str">
        <f>"399974"</f>
        <v>399974</v>
      </c>
      <c r="E49" s="34" t="s">
        <v>111</v>
      </c>
      <c r="F49" s="34" t="s">
        <v>50</v>
      </c>
    </row>
    <row r="50" ht="16.5" spans="1:6">
      <c r="A50" s="26"/>
      <c r="B50" s="26"/>
      <c r="C50" s="26"/>
      <c r="D50" s="34" t="str">
        <f>"399903"</f>
        <v>399903</v>
      </c>
      <c r="E50" s="34" t="s">
        <v>112</v>
      </c>
      <c r="F50" s="34" t="s">
        <v>50</v>
      </c>
    </row>
    <row r="51" ht="16.5" spans="1:6">
      <c r="A51" s="26"/>
      <c r="B51" s="26"/>
      <c r="C51" s="26"/>
      <c r="D51" s="34" t="str">
        <f>"399850"</f>
        <v>399850</v>
      </c>
      <c r="E51" s="34" t="s">
        <v>113</v>
      </c>
      <c r="F51" s="34" t="s">
        <v>50</v>
      </c>
    </row>
    <row r="52" ht="16.5" spans="1:6">
      <c r="A52" s="26"/>
      <c r="B52" s="26"/>
      <c r="C52" s="26"/>
      <c r="D52" s="34" t="str">
        <f>"399750"</f>
        <v>399750</v>
      </c>
      <c r="E52" s="34" t="s">
        <v>114</v>
      </c>
      <c r="F52" s="34" t="s">
        <v>50</v>
      </c>
    </row>
    <row r="53" ht="16.5" spans="1:6">
      <c r="A53" s="26"/>
      <c r="B53" s="26"/>
      <c r="C53" s="26"/>
      <c r="D53" s="34" t="str">
        <f>"399391"</f>
        <v>399391</v>
      </c>
      <c r="E53" s="34" t="s">
        <v>115</v>
      </c>
      <c r="F53" s="34" t="s">
        <v>50</v>
      </c>
    </row>
    <row r="54" ht="16.5" spans="1:6">
      <c r="A54" s="26"/>
      <c r="B54" s="26"/>
      <c r="C54" s="26"/>
      <c r="D54" s="34" t="str">
        <f>"399377"</f>
        <v>399377</v>
      </c>
      <c r="E54" s="34" t="s">
        <v>116</v>
      </c>
      <c r="F54" s="34" t="s">
        <v>50</v>
      </c>
    </row>
    <row r="55" ht="16.5" spans="1:6">
      <c r="A55" s="26"/>
      <c r="B55" s="26"/>
      <c r="C55" s="26"/>
      <c r="D55" s="34" t="str">
        <f>"399374"</f>
        <v>399374</v>
      </c>
      <c r="E55" s="34" t="s">
        <v>117</v>
      </c>
      <c r="F55" s="34" t="s">
        <v>50</v>
      </c>
    </row>
    <row r="56" ht="16.5" spans="1:6">
      <c r="A56" s="26"/>
      <c r="B56" s="26"/>
      <c r="C56" s="26"/>
      <c r="D56" s="34" t="str">
        <f>"399372"</f>
        <v>399372</v>
      </c>
      <c r="E56" s="34" t="s">
        <v>118</v>
      </c>
      <c r="F56" s="34" t="s">
        <v>50</v>
      </c>
    </row>
    <row r="57" ht="16.5" spans="1:6">
      <c r="A57" s="26"/>
      <c r="B57" s="26"/>
      <c r="C57" s="26"/>
      <c r="D57" s="34" t="str">
        <f>"399370"</f>
        <v>399370</v>
      </c>
      <c r="E57" s="34" t="s">
        <v>119</v>
      </c>
      <c r="F57" s="34" t="s">
        <v>50</v>
      </c>
    </row>
    <row r="58" ht="16.5" spans="1:6">
      <c r="A58" s="26"/>
      <c r="B58" s="26"/>
      <c r="C58" s="26"/>
      <c r="D58" s="34" t="str">
        <f>"399365"</f>
        <v>399365</v>
      </c>
      <c r="E58" s="34" t="s">
        <v>120</v>
      </c>
      <c r="F58" s="34" t="s">
        <v>50</v>
      </c>
    </row>
    <row r="59" ht="16.5" spans="1:6">
      <c r="A59" s="26"/>
      <c r="B59" s="26"/>
      <c r="C59" s="26"/>
      <c r="D59" s="34" t="str">
        <f>"399357"</f>
        <v>399357</v>
      </c>
      <c r="E59" s="34" t="s">
        <v>121</v>
      </c>
      <c r="F59" s="34" t="s">
        <v>50</v>
      </c>
    </row>
    <row r="60" ht="16.5" spans="1:6">
      <c r="A60" s="26"/>
      <c r="B60" s="26"/>
      <c r="C60" s="26"/>
      <c r="D60" s="35"/>
      <c r="E60" s="35"/>
      <c r="F60" s="35"/>
    </row>
    <row r="61" ht="16.5" spans="1:6">
      <c r="A61" s="26"/>
      <c r="B61" s="26"/>
      <c r="C61" s="26"/>
      <c r="D61" s="35"/>
      <c r="E61" s="35"/>
      <c r="F61" s="35"/>
    </row>
    <row r="62" ht="16.5" spans="1:6">
      <c r="A62" s="26"/>
      <c r="B62" s="26"/>
      <c r="C62" s="26"/>
      <c r="D62" s="35"/>
      <c r="E62" s="35"/>
      <c r="F62" s="35"/>
    </row>
    <row r="63" ht="16.5" spans="1:6">
      <c r="A63" s="26"/>
      <c r="B63" s="26"/>
      <c r="C63" s="26"/>
      <c r="D63" s="35"/>
      <c r="E63" s="35"/>
      <c r="F63" s="35"/>
    </row>
    <row r="64" ht="16.5" spans="1:6">
      <c r="A64" s="26"/>
      <c r="B64" s="26"/>
      <c r="C64" s="26"/>
      <c r="D64" s="35"/>
      <c r="E64" s="35"/>
      <c r="F64" s="35"/>
    </row>
    <row r="65" ht="16.5" spans="1:6">
      <c r="A65" s="26"/>
      <c r="B65" s="26"/>
      <c r="C65" s="26"/>
      <c r="D65" s="35"/>
      <c r="E65" s="35"/>
      <c r="F65" s="35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41"/>
  <sheetViews>
    <sheetView workbookViewId="0">
      <selection activeCell="A3" sqref="A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1" t="s">
        <v>123</v>
      </c>
      <c r="L1" s="1"/>
      <c r="M1" s="1"/>
      <c r="N1" s="1"/>
      <c r="O1" s="1"/>
      <c r="P1" s="1"/>
      <c r="Q1" s="1"/>
      <c r="R1" s="1"/>
    </row>
    <row r="2" ht="22.5" spans="1:18">
      <c r="A2" s="3" t="s">
        <v>124</v>
      </c>
      <c r="B2" s="4" t="s">
        <v>125</v>
      </c>
      <c r="C2" s="4" t="s">
        <v>126</v>
      </c>
      <c r="D2" s="4" t="s">
        <v>127</v>
      </c>
      <c r="E2" s="4" t="s">
        <v>128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133</v>
      </c>
      <c r="K2" s="13" t="s">
        <v>134</v>
      </c>
      <c r="L2" s="13" t="s">
        <v>135</v>
      </c>
      <c r="M2" s="13" t="s">
        <v>136</v>
      </c>
      <c r="N2" s="13" t="s">
        <v>137</v>
      </c>
      <c r="O2" s="13" t="s">
        <v>138</v>
      </c>
      <c r="P2" s="13" t="s">
        <v>139</v>
      </c>
      <c r="Q2" s="13" t="s">
        <v>140</v>
      </c>
      <c r="R2" s="13" t="s">
        <v>141</v>
      </c>
    </row>
    <row r="3" ht="16.5" spans="1:21">
      <c r="A3" s="18">
        <v>1</v>
      </c>
      <c r="B3" s="19" t="s">
        <v>142</v>
      </c>
      <c r="C3" s="19">
        <v>3041.762</v>
      </c>
      <c r="D3" s="19">
        <v>3437.045</v>
      </c>
      <c r="E3" s="19">
        <v>1</v>
      </c>
      <c r="F3" s="20">
        <v>0</v>
      </c>
      <c r="G3" s="20">
        <v>0</v>
      </c>
      <c r="H3" s="20">
        <v>1</v>
      </c>
      <c r="I3" s="20">
        <v>0.214</v>
      </c>
      <c r="J3" s="20">
        <v>11.69</v>
      </c>
      <c r="K3" s="23">
        <v>4</v>
      </c>
      <c r="L3" s="23">
        <v>2</v>
      </c>
      <c r="M3" s="23">
        <v>-1</v>
      </c>
      <c r="N3" s="23">
        <v>0</v>
      </c>
      <c r="O3" s="23">
        <v>0</v>
      </c>
      <c r="P3" s="23">
        <v>0.104</v>
      </c>
      <c r="Q3" s="23">
        <v>0</v>
      </c>
      <c r="R3" s="23">
        <v>0</v>
      </c>
      <c r="S3" s="24"/>
      <c r="T3" s="24"/>
      <c r="U3" s="24"/>
    </row>
    <row r="4" ht="16.5" spans="1:21">
      <c r="A4" s="19">
        <v>2</v>
      </c>
      <c r="B4" s="19" t="s">
        <v>143</v>
      </c>
      <c r="C4" s="19">
        <v>3188</v>
      </c>
      <c r="D4" s="19">
        <v>3602.131</v>
      </c>
      <c r="E4" s="19">
        <v>1</v>
      </c>
      <c r="F4" s="20">
        <v>0</v>
      </c>
      <c r="G4" s="20">
        <v>0</v>
      </c>
      <c r="H4" s="20">
        <v>1</v>
      </c>
      <c r="I4" s="20">
        <v>0.227</v>
      </c>
      <c r="J4" s="20">
        <v>11.697</v>
      </c>
      <c r="K4" s="23">
        <v>4</v>
      </c>
      <c r="L4" s="23">
        <v>2</v>
      </c>
      <c r="M4" s="23">
        <v>-1</v>
      </c>
      <c r="N4" s="23">
        <v>0</v>
      </c>
      <c r="O4" s="23">
        <v>0</v>
      </c>
      <c r="P4" s="23">
        <v>0.102</v>
      </c>
      <c r="Q4" s="23">
        <v>0</v>
      </c>
      <c r="R4" s="23">
        <v>0</v>
      </c>
      <c r="S4" s="24"/>
      <c r="T4" s="24"/>
      <c r="U4" s="24"/>
    </row>
    <row r="5" ht="16.5" spans="1:21">
      <c r="A5" s="19">
        <v>17</v>
      </c>
      <c r="B5" s="19" t="s">
        <v>144</v>
      </c>
      <c r="C5" s="19">
        <v>2570.369</v>
      </c>
      <c r="D5" s="19">
        <v>2904.471</v>
      </c>
      <c r="E5" s="19">
        <v>1</v>
      </c>
      <c r="F5" s="20">
        <v>0</v>
      </c>
      <c r="G5" s="20">
        <v>0</v>
      </c>
      <c r="H5" s="20">
        <v>1</v>
      </c>
      <c r="I5" s="20">
        <v>0.222</v>
      </c>
      <c r="J5" s="20">
        <v>11.699</v>
      </c>
      <c r="K5" s="23">
        <v>4</v>
      </c>
      <c r="L5" s="23">
        <v>0</v>
      </c>
      <c r="M5" s="23">
        <v>-1</v>
      </c>
      <c r="N5" s="23">
        <v>1</v>
      </c>
      <c r="O5" s="23">
        <v>0</v>
      </c>
      <c r="P5" s="23">
        <v>-0.096</v>
      </c>
      <c r="Q5" s="23">
        <v>0</v>
      </c>
      <c r="R5" s="23">
        <v>0</v>
      </c>
      <c r="S5" s="24"/>
      <c r="T5" s="24"/>
      <c r="U5" s="24"/>
    </row>
    <row r="6" ht="16.5" spans="1:21">
      <c r="A6" s="19">
        <v>43</v>
      </c>
      <c r="B6" s="19" t="s">
        <v>145</v>
      </c>
      <c r="C6" s="19">
        <v>1961.124</v>
      </c>
      <c r="D6" s="19">
        <v>2192.645</v>
      </c>
      <c r="E6" s="19">
        <v>1</v>
      </c>
      <c r="F6" s="20">
        <v>0</v>
      </c>
      <c r="G6" s="20">
        <v>0</v>
      </c>
      <c r="H6" s="20">
        <v>1</v>
      </c>
      <c r="I6" s="20">
        <v>0.297</v>
      </c>
      <c r="J6" s="20">
        <v>10.824</v>
      </c>
      <c r="K6" s="23">
        <v>4</v>
      </c>
      <c r="L6" s="23">
        <v>2</v>
      </c>
      <c r="M6" s="23">
        <v>-1</v>
      </c>
      <c r="N6" s="23">
        <v>0</v>
      </c>
      <c r="O6" s="23">
        <v>0</v>
      </c>
      <c r="P6" s="23">
        <v>2.695</v>
      </c>
      <c r="Q6" s="23">
        <v>0</v>
      </c>
      <c r="R6" s="23">
        <v>0</v>
      </c>
      <c r="S6" s="24"/>
      <c r="T6" s="24"/>
      <c r="U6" s="24"/>
    </row>
    <row r="7" ht="16.5" spans="1:21">
      <c r="A7" s="19">
        <v>55</v>
      </c>
      <c r="B7" s="19" t="s">
        <v>146</v>
      </c>
      <c r="C7" s="19">
        <v>1254.87</v>
      </c>
      <c r="D7" s="19">
        <v>1418.35</v>
      </c>
      <c r="E7" s="19">
        <v>1</v>
      </c>
      <c r="F7" s="20">
        <v>0</v>
      </c>
      <c r="G7" s="20">
        <v>0</v>
      </c>
      <c r="H7" s="20">
        <v>1</v>
      </c>
      <c r="I7" s="20">
        <v>0.175</v>
      </c>
      <c r="J7" s="20">
        <v>11.681</v>
      </c>
      <c r="K7" s="23">
        <v>4</v>
      </c>
      <c r="L7" s="23">
        <v>2</v>
      </c>
      <c r="M7" s="23">
        <v>0</v>
      </c>
      <c r="N7" s="23">
        <v>0</v>
      </c>
      <c r="O7" s="23">
        <v>0</v>
      </c>
      <c r="P7" s="23">
        <v>-2.188</v>
      </c>
      <c r="Q7" s="23">
        <v>0</v>
      </c>
      <c r="R7" s="23">
        <v>0</v>
      </c>
      <c r="S7" s="24"/>
      <c r="T7" s="24"/>
      <c r="U7" s="24"/>
    </row>
    <row r="8" ht="16.5" spans="1:21">
      <c r="A8" s="19">
        <v>926</v>
      </c>
      <c r="B8" s="19" t="s">
        <v>147</v>
      </c>
      <c r="C8" s="19">
        <v>1933.879</v>
      </c>
      <c r="D8" s="19">
        <v>2163.982</v>
      </c>
      <c r="E8" s="19">
        <v>1</v>
      </c>
      <c r="F8" s="20">
        <v>0</v>
      </c>
      <c r="G8" s="20">
        <v>0</v>
      </c>
      <c r="H8" s="20">
        <v>1</v>
      </c>
      <c r="I8" s="20">
        <v>0.685</v>
      </c>
      <c r="J8" s="20">
        <v>11.245</v>
      </c>
      <c r="K8" s="23">
        <v>4</v>
      </c>
      <c r="L8" s="23">
        <v>2</v>
      </c>
      <c r="M8" s="23">
        <v>0</v>
      </c>
      <c r="N8" s="23">
        <v>0</v>
      </c>
      <c r="O8" s="23">
        <v>0</v>
      </c>
      <c r="P8" s="23">
        <v>0.421</v>
      </c>
      <c r="Q8" s="23">
        <v>0</v>
      </c>
      <c r="R8" s="23">
        <v>0</v>
      </c>
      <c r="S8" s="24"/>
      <c r="T8" s="24"/>
      <c r="U8" s="24"/>
    </row>
    <row r="9" ht="16.5" spans="1:21">
      <c r="A9" s="19">
        <v>399232</v>
      </c>
      <c r="B9" s="19" t="s">
        <v>148</v>
      </c>
      <c r="C9" s="19">
        <v>2289.271</v>
      </c>
      <c r="D9" s="19">
        <v>2786.611</v>
      </c>
      <c r="E9" s="19">
        <v>1</v>
      </c>
      <c r="F9" s="20">
        <v>0</v>
      </c>
      <c r="G9" s="20">
        <v>0</v>
      </c>
      <c r="H9" s="20">
        <v>1</v>
      </c>
      <c r="I9" s="20">
        <v>0.398</v>
      </c>
      <c r="J9" s="20">
        <v>18.174</v>
      </c>
      <c r="K9" s="23">
        <v>4</v>
      </c>
      <c r="L9" s="23">
        <v>2</v>
      </c>
      <c r="M9" s="23">
        <v>0</v>
      </c>
      <c r="N9" s="23">
        <v>0</v>
      </c>
      <c r="O9" s="23">
        <v>0</v>
      </c>
      <c r="P9" s="23">
        <v>-1.035</v>
      </c>
      <c r="Q9" s="23">
        <v>0</v>
      </c>
      <c r="R9" s="23">
        <v>0</v>
      </c>
      <c r="S9" s="24"/>
      <c r="T9" s="24"/>
      <c r="U9" s="24"/>
    </row>
    <row r="10" ht="16.5" spans="1:21">
      <c r="A10" s="19">
        <v>399269</v>
      </c>
      <c r="B10" s="19" t="s">
        <v>149</v>
      </c>
      <c r="C10" s="19">
        <v>3506.449</v>
      </c>
      <c r="D10" s="19">
        <v>4598.715</v>
      </c>
      <c r="E10" s="19">
        <v>1</v>
      </c>
      <c r="F10" s="20">
        <v>0</v>
      </c>
      <c r="G10" s="20">
        <v>0</v>
      </c>
      <c r="H10" s="20">
        <v>1</v>
      </c>
      <c r="I10" s="20">
        <v>0.684</v>
      </c>
      <c r="J10" s="20">
        <v>24.273</v>
      </c>
      <c r="K10" s="23">
        <v>4</v>
      </c>
      <c r="L10" s="23">
        <v>2</v>
      </c>
      <c r="M10" s="23">
        <v>0</v>
      </c>
      <c r="N10" s="23">
        <v>0</v>
      </c>
      <c r="O10" s="23">
        <v>0</v>
      </c>
      <c r="P10" s="23">
        <v>-4.877</v>
      </c>
      <c r="Q10" s="23">
        <v>0</v>
      </c>
      <c r="R10" s="23">
        <v>0</v>
      </c>
      <c r="S10" s="24"/>
      <c r="T10" s="24"/>
      <c r="U10" s="24"/>
    </row>
    <row r="11" ht="16.5" spans="1:21">
      <c r="A11" s="19">
        <v>399307</v>
      </c>
      <c r="B11" s="19" t="s">
        <v>150</v>
      </c>
      <c r="C11" s="19">
        <v>292.718</v>
      </c>
      <c r="D11" s="19">
        <v>316.442</v>
      </c>
      <c r="E11" s="19">
        <v>1</v>
      </c>
      <c r="F11" s="20">
        <v>0</v>
      </c>
      <c r="G11" s="20">
        <v>0</v>
      </c>
      <c r="H11" s="20">
        <v>1</v>
      </c>
      <c r="I11" s="20">
        <v>0.455</v>
      </c>
      <c r="J11" s="20">
        <v>7.918</v>
      </c>
      <c r="K11" s="23">
        <v>4</v>
      </c>
      <c r="L11" s="23">
        <v>2</v>
      </c>
      <c r="M11" s="23">
        <v>-1</v>
      </c>
      <c r="N11" s="23">
        <v>1</v>
      </c>
      <c r="O11" s="23">
        <v>0</v>
      </c>
      <c r="P11" s="23">
        <v>4.644</v>
      </c>
      <c r="Q11" s="23">
        <v>0</v>
      </c>
      <c r="R11" s="23">
        <v>0</v>
      </c>
      <c r="S11" s="24"/>
      <c r="T11" s="24"/>
      <c r="U11" s="24"/>
    </row>
    <row r="12" ht="16.5" spans="1:21">
      <c r="A12" s="19">
        <v>399368</v>
      </c>
      <c r="B12" s="19" t="s">
        <v>151</v>
      </c>
      <c r="C12" s="19">
        <v>6133.7</v>
      </c>
      <c r="D12" s="19">
        <v>7428.469</v>
      </c>
      <c r="E12" s="19">
        <v>1</v>
      </c>
      <c r="F12" s="20">
        <v>0</v>
      </c>
      <c r="G12" s="20">
        <v>0</v>
      </c>
      <c r="H12" s="20">
        <v>1</v>
      </c>
      <c r="I12" s="20">
        <v>2.048</v>
      </c>
      <c r="J12" s="20">
        <v>19.121</v>
      </c>
      <c r="K12" s="23">
        <v>4</v>
      </c>
      <c r="L12" s="23">
        <v>2</v>
      </c>
      <c r="M12" s="23">
        <v>0</v>
      </c>
      <c r="N12" s="23">
        <v>0</v>
      </c>
      <c r="O12" s="23">
        <v>0</v>
      </c>
      <c r="P12" s="23">
        <v>0.153</v>
      </c>
      <c r="Q12" s="23">
        <v>0</v>
      </c>
      <c r="R12" s="23">
        <v>0</v>
      </c>
      <c r="S12" s="24"/>
      <c r="T12" s="24"/>
      <c r="U12" s="24"/>
    </row>
    <row r="13" ht="16.5" spans="1:21">
      <c r="A13" s="19">
        <v>399389</v>
      </c>
      <c r="B13" s="19" t="s">
        <v>152</v>
      </c>
      <c r="C13" s="19">
        <v>3660.103</v>
      </c>
      <c r="D13" s="19">
        <v>4825.262</v>
      </c>
      <c r="E13" s="19">
        <v>1</v>
      </c>
      <c r="F13" s="20">
        <v>0</v>
      </c>
      <c r="G13" s="20">
        <v>0</v>
      </c>
      <c r="H13" s="20">
        <v>1</v>
      </c>
      <c r="I13" s="20">
        <v>0.171</v>
      </c>
      <c r="J13" s="20">
        <v>24.277</v>
      </c>
      <c r="K13" s="23">
        <v>4</v>
      </c>
      <c r="L13" s="23">
        <v>2</v>
      </c>
      <c r="M13" s="23">
        <v>-1</v>
      </c>
      <c r="N13" s="23">
        <v>0</v>
      </c>
      <c r="O13" s="23">
        <v>0</v>
      </c>
      <c r="P13" s="23">
        <v>0.668</v>
      </c>
      <c r="Q13" s="23">
        <v>0</v>
      </c>
      <c r="R13" s="23">
        <v>0</v>
      </c>
      <c r="S13" s="24"/>
      <c r="T13" s="24"/>
      <c r="U13" s="24"/>
    </row>
    <row r="14" ht="16.5" spans="1:21">
      <c r="A14" s="19">
        <v>399415</v>
      </c>
      <c r="B14" s="19" t="s">
        <v>153</v>
      </c>
      <c r="C14" s="19">
        <v>4999.738</v>
      </c>
      <c r="D14" s="19">
        <v>6087.902</v>
      </c>
      <c r="E14" s="19">
        <v>1</v>
      </c>
      <c r="F14" s="20">
        <v>0</v>
      </c>
      <c r="G14" s="20">
        <v>0</v>
      </c>
      <c r="H14" s="20">
        <v>1</v>
      </c>
      <c r="I14" s="20">
        <v>0.441</v>
      </c>
      <c r="J14" s="20">
        <v>18.236</v>
      </c>
      <c r="K14" s="23">
        <v>4</v>
      </c>
      <c r="L14" s="23">
        <v>2</v>
      </c>
      <c r="M14" s="23">
        <v>0</v>
      </c>
      <c r="N14" s="23">
        <v>0</v>
      </c>
      <c r="O14" s="23">
        <v>0</v>
      </c>
      <c r="P14" s="23">
        <v>-0.006</v>
      </c>
      <c r="Q14" s="23">
        <v>0</v>
      </c>
      <c r="R14" s="23">
        <v>0</v>
      </c>
      <c r="S14" s="24"/>
      <c r="T14" s="24"/>
      <c r="U14" s="24"/>
    </row>
    <row r="15" ht="16.5" spans="1:21">
      <c r="A15" s="19">
        <v>399428</v>
      </c>
      <c r="B15" s="19" t="s">
        <v>154</v>
      </c>
      <c r="C15" s="19">
        <v>2622.769</v>
      </c>
      <c r="D15" s="19">
        <v>3368.409</v>
      </c>
      <c r="E15" s="19">
        <v>1</v>
      </c>
      <c r="F15" s="20">
        <v>0</v>
      </c>
      <c r="G15" s="20">
        <v>0</v>
      </c>
      <c r="H15" s="20">
        <v>1</v>
      </c>
      <c r="I15" s="20">
        <v>1.138</v>
      </c>
      <c r="J15" s="20">
        <v>23.022</v>
      </c>
      <c r="K15" s="23">
        <v>4</v>
      </c>
      <c r="L15" s="23">
        <v>0</v>
      </c>
      <c r="M15" s="23">
        <v>-1</v>
      </c>
      <c r="N15" s="23">
        <v>1</v>
      </c>
      <c r="O15" s="23">
        <v>0</v>
      </c>
      <c r="P15" s="23">
        <v>0</v>
      </c>
      <c r="Q15" s="23">
        <v>0</v>
      </c>
      <c r="R15" s="23">
        <v>0</v>
      </c>
      <c r="S15" s="24"/>
      <c r="T15" s="24"/>
      <c r="U15" s="24"/>
    </row>
    <row r="16" ht="16.5" spans="1:21">
      <c r="A16" s="19">
        <v>399804</v>
      </c>
      <c r="B16" s="19" t="s">
        <v>155</v>
      </c>
      <c r="C16" s="19">
        <v>1301.695</v>
      </c>
      <c r="D16" s="19">
        <v>1729.623</v>
      </c>
      <c r="E16" s="19">
        <v>1</v>
      </c>
      <c r="F16" s="20">
        <v>0</v>
      </c>
      <c r="G16" s="20">
        <v>0</v>
      </c>
      <c r="H16" s="20">
        <v>1</v>
      </c>
      <c r="I16" s="20">
        <v>0.635</v>
      </c>
      <c r="J16" s="20">
        <v>25.219</v>
      </c>
      <c r="K16" s="23">
        <v>4</v>
      </c>
      <c r="L16" s="23">
        <v>2</v>
      </c>
      <c r="M16" s="23">
        <v>0</v>
      </c>
      <c r="N16" s="23">
        <v>0</v>
      </c>
      <c r="O16" s="23">
        <v>0</v>
      </c>
      <c r="P16" s="23">
        <v>-1.674</v>
      </c>
      <c r="Q16" s="23">
        <v>0</v>
      </c>
      <c r="R16" s="23">
        <v>-1</v>
      </c>
      <c r="S16" s="24"/>
      <c r="T16" s="24"/>
      <c r="U16" s="24"/>
    </row>
    <row r="17" ht="16.5" spans="1:21">
      <c r="A17" s="19">
        <v>399813</v>
      </c>
      <c r="B17" s="19" t="s">
        <v>156</v>
      </c>
      <c r="C17" s="19">
        <v>5294.106</v>
      </c>
      <c r="D17" s="19">
        <v>6779.146</v>
      </c>
      <c r="E17" s="19">
        <v>1</v>
      </c>
      <c r="F17" s="20">
        <v>0</v>
      </c>
      <c r="G17" s="20">
        <v>0</v>
      </c>
      <c r="H17" s="20">
        <v>1</v>
      </c>
      <c r="I17" s="20">
        <v>1.971</v>
      </c>
      <c r="J17" s="20">
        <v>23.445</v>
      </c>
      <c r="K17" s="23">
        <v>4</v>
      </c>
      <c r="L17" s="23">
        <v>2</v>
      </c>
      <c r="M17" s="23">
        <v>0</v>
      </c>
      <c r="N17" s="23">
        <v>0</v>
      </c>
      <c r="O17" s="23">
        <v>0</v>
      </c>
      <c r="P17" s="23">
        <v>-1.434</v>
      </c>
      <c r="Q17" s="23">
        <v>0</v>
      </c>
      <c r="R17" s="23">
        <v>0</v>
      </c>
      <c r="S17" s="24"/>
      <c r="T17" s="24"/>
      <c r="U17" s="24"/>
    </row>
    <row r="18" ht="16.5" spans="1:21">
      <c r="A18" s="19">
        <v>399959</v>
      </c>
      <c r="B18" s="19" t="s">
        <v>157</v>
      </c>
      <c r="C18" s="19">
        <v>1265.799</v>
      </c>
      <c r="D18" s="19">
        <v>1553.938</v>
      </c>
      <c r="E18" s="19">
        <v>1</v>
      </c>
      <c r="F18" s="20">
        <v>0</v>
      </c>
      <c r="G18" s="20">
        <v>0</v>
      </c>
      <c r="H18" s="20">
        <v>1</v>
      </c>
      <c r="I18" s="20">
        <v>1.58</v>
      </c>
      <c r="J18" s="20">
        <v>19.829</v>
      </c>
      <c r="K18" s="23">
        <v>4</v>
      </c>
      <c r="L18" s="23">
        <v>2</v>
      </c>
      <c r="M18" s="23">
        <v>-1</v>
      </c>
      <c r="N18" s="23">
        <v>0</v>
      </c>
      <c r="O18" s="23">
        <v>0</v>
      </c>
      <c r="P18" s="23">
        <v>0.089</v>
      </c>
      <c r="Q18" s="23">
        <v>0</v>
      </c>
      <c r="R18" s="23">
        <v>0</v>
      </c>
      <c r="S18" s="24"/>
      <c r="T18" s="24"/>
      <c r="U18" s="24"/>
    </row>
    <row r="19" ht="16.5" spans="1:21">
      <c r="A19" s="19">
        <v>399967</v>
      </c>
      <c r="B19" s="19" t="s">
        <v>158</v>
      </c>
      <c r="C19" s="19">
        <v>9319.643</v>
      </c>
      <c r="D19" s="19">
        <v>11395.446</v>
      </c>
      <c r="E19" s="19">
        <v>1</v>
      </c>
      <c r="F19" s="20">
        <v>0</v>
      </c>
      <c r="G19" s="20">
        <v>0</v>
      </c>
      <c r="H19" s="20">
        <v>1</v>
      </c>
      <c r="I19" s="20">
        <v>2.492</v>
      </c>
      <c r="J19" s="20">
        <v>20.254</v>
      </c>
      <c r="K19" s="23">
        <v>4</v>
      </c>
      <c r="L19" s="23">
        <v>2</v>
      </c>
      <c r="M19" s="23">
        <v>0</v>
      </c>
      <c r="N19" s="23">
        <v>0</v>
      </c>
      <c r="O19" s="23">
        <v>0</v>
      </c>
      <c r="P19" s="23">
        <v>-12.442</v>
      </c>
      <c r="Q19" s="23">
        <v>0</v>
      </c>
      <c r="R19" s="23">
        <v>0</v>
      </c>
      <c r="S19" s="24"/>
      <c r="T19" s="24"/>
      <c r="U19" s="24"/>
    </row>
    <row r="20" ht="16.5" spans="1:21">
      <c r="A20" s="19">
        <v>399973</v>
      </c>
      <c r="B20" s="19" t="s">
        <v>159</v>
      </c>
      <c r="C20" s="19">
        <v>1281.4</v>
      </c>
      <c r="D20" s="19">
        <v>1573.818</v>
      </c>
      <c r="E20" s="19">
        <v>1</v>
      </c>
      <c r="F20" s="20">
        <v>0</v>
      </c>
      <c r="G20" s="20">
        <v>0</v>
      </c>
      <c r="H20" s="20">
        <v>1</v>
      </c>
      <c r="I20" s="20">
        <v>3.307</v>
      </c>
      <c r="J20" s="20">
        <v>21.273</v>
      </c>
      <c r="K20" s="23">
        <v>4</v>
      </c>
      <c r="L20" s="23">
        <v>2</v>
      </c>
      <c r="M20" s="23">
        <v>0</v>
      </c>
      <c r="N20" s="23">
        <v>0</v>
      </c>
      <c r="O20" s="23">
        <v>0</v>
      </c>
      <c r="P20" s="23">
        <v>-0.447</v>
      </c>
      <c r="Q20" s="23">
        <v>0</v>
      </c>
      <c r="R20" s="23">
        <v>0</v>
      </c>
      <c r="S20" s="24"/>
      <c r="T20" s="24"/>
      <c r="U20" s="24"/>
    </row>
    <row r="21" ht="16.5" spans="1:21">
      <c r="A21" s="19">
        <v>980018</v>
      </c>
      <c r="B21" s="19" t="s">
        <v>160</v>
      </c>
      <c r="C21" s="19">
        <v>2465.003</v>
      </c>
      <c r="D21" s="19">
        <v>3189.993</v>
      </c>
      <c r="E21" s="19">
        <v>1</v>
      </c>
      <c r="F21" s="20">
        <v>0</v>
      </c>
      <c r="G21" s="20">
        <v>0</v>
      </c>
      <c r="H21" s="20">
        <v>1</v>
      </c>
      <c r="I21" s="20">
        <v>2.154</v>
      </c>
      <c r="J21" s="20">
        <v>24.392</v>
      </c>
      <c r="K21" s="23">
        <v>4</v>
      </c>
      <c r="L21" s="23">
        <v>2</v>
      </c>
      <c r="M21" s="23">
        <v>-1</v>
      </c>
      <c r="N21" s="23">
        <v>0</v>
      </c>
      <c r="O21" s="23">
        <v>0</v>
      </c>
      <c r="P21" s="23">
        <v>1.984</v>
      </c>
      <c r="Q21" s="23">
        <v>0</v>
      </c>
      <c r="R21" s="23">
        <v>0</v>
      </c>
      <c r="S21" s="24"/>
      <c r="T21" s="24"/>
      <c r="U21" s="24"/>
    </row>
    <row r="22" ht="16.5" spans="1:21">
      <c r="A22" s="19">
        <v>980076</v>
      </c>
      <c r="B22" s="19" t="s">
        <v>161</v>
      </c>
      <c r="C22" s="19">
        <v>2465.648</v>
      </c>
      <c r="D22" s="19">
        <v>3162.412</v>
      </c>
      <c r="E22" s="19">
        <v>1</v>
      </c>
      <c r="F22" s="20">
        <v>0</v>
      </c>
      <c r="G22" s="20">
        <v>0</v>
      </c>
      <c r="H22" s="20">
        <v>1</v>
      </c>
      <c r="I22" s="20">
        <v>0.484</v>
      </c>
      <c r="J22" s="20">
        <v>22.41</v>
      </c>
      <c r="K22" s="23">
        <v>4</v>
      </c>
      <c r="L22" s="23">
        <v>2</v>
      </c>
      <c r="M22" s="23">
        <v>0</v>
      </c>
      <c r="N22" s="23">
        <v>0</v>
      </c>
      <c r="O22" s="23">
        <v>0</v>
      </c>
      <c r="P22" s="23">
        <v>-0.645</v>
      </c>
      <c r="Q22" s="23">
        <v>0</v>
      </c>
      <c r="R22" s="23">
        <v>0</v>
      </c>
      <c r="S22" s="24"/>
      <c r="T22" s="24"/>
      <c r="U22" s="24"/>
    </row>
    <row r="23" ht="16.5" spans="1:21">
      <c r="A23" s="21">
        <v>74</v>
      </c>
      <c r="B23" s="21" t="s">
        <v>162</v>
      </c>
      <c r="C23" s="21">
        <v>6820.84</v>
      </c>
      <c r="D23" s="21">
        <v>7604.668</v>
      </c>
      <c r="E23" s="21">
        <v>0</v>
      </c>
      <c r="F23" s="21">
        <v>1</v>
      </c>
      <c r="G23" s="20">
        <v>0</v>
      </c>
      <c r="H23" s="20">
        <v>0</v>
      </c>
      <c r="I23" s="20">
        <v>0</v>
      </c>
      <c r="J23" s="20">
        <v>0.482</v>
      </c>
      <c r="K23" s="23">
        <v>4</v>
      </c>
      <c r="L23" s="23">
        <v>0</v>
      </c>
      <c r="M23" s="23">
        <v>-1</v>
      </c>
      <c r="N23" s="23">
        <v>1</v>
      </c>
      <c r="O23" s="23">
        <v>0</v>
      </c>
      <c r="P23" s="23">
        <v>0.001</v>
      </c>
      <c r="Q23" s="23">
        <v>0</v>
      </c>
      <c r="R23" s="23">
        <v>0</v>
      </c>
      <c r="S23" s="24"/>
      <c r="T23" s="24"/>
      <c r="U23" s="24"/>
    </row>
    <row r="24" ht="16.5" spans="1:21">
      <c r="A24" s="21">
        <v>815</v>
      </c>
      <c r="B24" s="21" t="s">
        <v>163</v>
      </c>
      <c r="C24" s="21">
        <v>19482.145</v>
      </c>
      <c r="D24" s="21">
        <v>21960.436</v>
      </c>
      <c r="E24" s="21">
        <v>0</v>
      </c>
      <c r="F24" s="21">
        <v>1</v>
      </c>
      <c r="G24" s="20">
        <v>0</v>
      </c>
      <c r="H24" s="20">
        <v>0</v>
      </c>
      <c r="I24" s="20">
        <v>0</v>
      </c>
      <c r="J24" s="20">
        <v>0.128</v>
      </c>
      <c r="K24" s="23">
        <v>4</v>
      </c>
      <c r="L24" s="23">
        <v>2</v>
      </c>
      <c r="M24" s="23">
        <v>0</v>
      </c>
      <c r="N24" s="23">
        <v>0</v>
      </c>
      <c r="O24" s="23">
        <v>-1</v>
      </c>
      <c r="P24" s="23">
        <v>-0.832</v>
      </c>
      <c r="Q24" s="23">
        <v>0</v>
      </c>
      <c r="R24" s="23">
        <v>-1</v>
      </c>
      <c r="S24" s="24"/>
      <c r="T24" s="24"/>
      <c r="U24" s="24"/>
    </row>
    <row r="25" ht="16.5" spans="1:21">
      <c r="A25" s="22">
        <v>5</v>
      </c>
      <c r="B25" s="22" t="s">
        <v>164</v>
      </c>
      <c r="C25" s="22">
        <v>2400.032</v>
      </c>
      <c r="D25" s="22">
        <v>2722.279</v>
      </c>
      <c r="E25" s="22">
        <v>0</v>
      </c>
      <c r="F25" s="22">
        <v>0</v>
      </c>
      <c r="G25" s="22">
        <v>0</v>
      </c>
      <c r="H25" s="22">
        <v>1</v>
      </c>
      <c r="I25" s="20">
        <v>2.431</v>
      </c>
      <c r="J25" s="20">
        <v>13.981</v>
      </c>
      <c r="K25" s="23">
        <v>4</v>
      </c>
      <c r="L25" s="23">
        <v>2</v>
      </c>
      <c r="M25" s="23">
        <v>0</v>
      </c>
      <c r="N25" s="23">
        <v>0</v>
      </c>
      <c r="O25" s="23">
        <v>0</v>
      </c>
      <c r="P25" s="23">
        <v>1.106</v>
      </c>
      <c r="Q25" s="23">
        <v>0</v>
      </c>
      <c r="R25" s="23">
        <v>0</v>
      </c>
      <c r="S25" s="24"/>
      <c r="T25" s="24"/>
      <c r="U25" s="24"/>
    </row>
    <row r="26" ht="16.5" spans="1:21">
      <c r="A26" s="22">
        <v>8</v>
      </c>
      <c r="B26" s="22" t="s">
        <v>165</v>
      </c>
      <c r="C26" s="22">
        <v>2957.603</v>
      </c>
      <c r="D26" s="22">
        <v>3316.382</v>
      </c>
      <c r="E26" s="22">
        <v>0</v>
      </c>
      <c r="F26" s="22">
        <v>0</v>
      </c>
      <c r="G26" s="22">
        <v>0</v>
      </c>
      <c r="H26" s="22">
        <v>1</v>
      </c>
      <c r="I26" s="20">
        <v>2.948</v>
      </c>
      <c r="J26" s="20">
        <v>13.447</v>
      </c>
      <c r="K26" s="23">
        <v>3</v>
      </c>
      <c r="L26" s="23">
        <v>0</v>
      </c>
      <c r="M26" s="23">
        <v>0</v>
      </c>
      <c r="N26" s="23">
        <v>0</v>
      </c>
      <c r="O26" s="23">
        <v>0</v>
      </c>
      <c r="P26" s="23">
        <v>-0.16</v>
      </c>
      <c r="Q26" s="23">
        <v>0</v>
      </c>
      <c r="R26" s="23">
        <v>0</v>
      </c>
      <c r="S26" s="24"/>
      <c r="T26" s="24"/>
      <c r="U26" s="24"/>
    </row>
    <row r="27" ht="16.5" spans="1:21">
      <c r="A27" s="22">
        <v>12</v>
      </c>
      <c r="B27" s="22" t="s">
        <v>166</v>
      </c>
      <c r="C27" s="22">
        <v>222.257</v>
      </c>
      <c r="D27" s="22">
        <v>224.895</v>
      </c>
      <c r="E27" s="22">
        <v>0</v>
      </c>
      <c r="F27" s="22">
        <v>0</v>
      </c>
      <c r="G27" s="22">
        <v>0</v>
      </c>
      <c r="H27" s="22">
        <v>1</v>
      </c>
      <c r="I27" s="20">
        <v>0.317</v>
      </c>
      <c r="J27" s="20">
        <v>1.486</v>
      </c>
      <c r="K27" s="23">
        <v>4</v>
      </c>
      <c r="L27" s="23">
        <v>2</v>
      </c>
      <c r="M27" s="23">
        <v>0</v>
      </c>
      <c r="N27" s="23">
        <v>0</v>
      </c>
      <c r="O27" s="23">
        <v>0</v>
      </c>
      <c r="P27" s="23">
        <v>2.231</v>
      </c>
      <c r="Q27" s="23">
        <v>0</v>
      </c>
      <c r="R27" s="23">
        <v>0</v>
      </c>
      <c r="S27" s="24"/>
      <c r="T27" s="24"/>
      <c r="U27" s="24"/>
    </row>
    <row r="28" ht="16.5" spans="1:21">
      <c r="A28" s="22">
        <v>13</v>
      </c>
      <c r="B28" s="22" t="s">
        <v>167</v>
      </c>
      <c r="C28" s="22">
        <v>295.534</v>
      </c>
      <c r="D28" s="22">
        <v>297.763</v>
      </c>
      <c r="E28" s="22">
        <v>0</v>
      </c>
      <c r="F28" s="22">
        <v>0</v>
      </c>
      <c r="G28" s="22">
        <v>0</v>
      </c>
      <c r="H28" s="22">
        <v>1</v>
      </c>
      <c r="I28" s="20">
        <v>0.44</v>
      </c>
      <c r="J28" s="20">
        <v>1.185</v>
      </c>
      <c r="K28" s="23">
        <v>4</v>
      </c>
      <c r="L28" s="23">
        <v>2</v>
      </c>
      <c r="M28" s="23">
        <v>0</v>
      </c>
      <c r="N28" s="23">
        <v>0</v>
      </c>
      <c r="O28" s="23">
        <v>0</v>
      </c>
      <c r="P28" s="23">
        <v>-6.828</v>
      </c>
      <c r="Q28" s="23">
        <v>0</v>
      </c>
      <c r="R28" s="23">
        <v>0</v>
      </c>
      <c r="S28" s="24"/>
      <c r="T28" s="24"/>
      <c r="U28" s="24"/>
    </row>
    <row r="29" ht="16.5" spans="1:21">
      <c r="A29" s="22">
        <v>18</v>
      </c>
      <c r="B29" s="22" t="s">
        <v>168</v>
      </c>
      <c r="C29" s="22">
        <v>4967.47</v>
      </c>
      <c r="D29" s="22">
        <v>5673.512</v>
      </c>
      <c r="E29" s="22">
        <v>0</v>
      </c>
      <c r="F29" s="22">
        <v>0</v>
      </c>
      <c r="G29" s="22">
        <v>0</v>
      </c>
      <c r="H29" s="22">
        <v>1</v>
      </c>
      <c r="I29" s="20">
        <v>3.335</v>
      </c>
      <c r="J29" s="20">
        <v>15.365</v>
      </c>
      <c r="K29" s="23">
        <v>4</v>
      </c>
      <c r="L29" s="23">
        <v>2</v>
      </c>
      <c r="M29" s="23">
        <v>0</v>
      </c>
      <c r="N29" s="23">
        <v>0</v>
      </c>
      <c r="O29" s="23">
        <v>0</v>
      </c>
      <c r="P29" s="23">
        <v>1.228</v>
      </c>
      <c r="Q29" s="23">
        <v>0</v>
      </c>
      <c r="R29" s="23">
        <v>0</v>
      </c>
      <c r="S29" s="24"/>
      <c r="T29" s="24"/>
      <c r="U29" s="24"/>
    </row>
    <row r="30" ht="16.5" spans="1:21">
      <c r="A30" s="22">
        <v>22</v>
      </c>
      <c r="B30" s="22" t="s">
        <v>169</v>
      </c>
      <c r="C30" s="22">
        <v>247.949</v>
      </c>
      <c r="D30" s="22">
        <v>249.629</v>
      </c>
      <c r="E30" s="22">
        <v>0</v>
      </c>
      <c r="F30" s="22">
        <v>0</v>
      </c>
      <c r="G30" s="22">
        <v>0</v>
      </c>
      <c r="H30" s="22">
        <v>1</v>
      </c>
      <c r="I30" s="20">
        <v>0.416</v>
      </c>
      <c r="J30" s="20">
        <v>1.086</v>
      </c>
      <c r="K30" s="23">
        <v>4</v>
      </c>
      <c r="L30" s="23">
        <v>2</v>
      </c>
      <c r="M30" s="23">
        <v>0</v>
      </c>
      <c r="N30" s="23">
        <v>0</v>
      </c>
      <c r="O30" s="23">
        <v>0</v>
      </c>
      <c r="P30" s="23">
        <v>-3.959</v>
      </c>
      <c r="Q30" s="23">
        <v>0</v>
      </c>
      <c r="R30" s="23">
        <v>0</v>
      </c>
      <c r="S30" s="24"/>
      <c r="T30" s="24"/>
      <c r="U30" s="24"/>
    </row>
    <row r="31" ht="16.5" spans="1:21">
      <c r="A31" s="22">
        <v>26</v>
      </c>
      <c r="B31" s="22" t="s">
        <v>170</v>
      </c>
      <c r="C31" s="22">
        <v>3320.143</v>
      </c>
      <c r="D31" s="22">
        <v>3801.66</v>
      </c>
      <c r="E31" s="22">
        <v>0</v>
      </c>
      <c r="F31" s="22">
        <v>0</v>
      </c>
      <c r="G31" s="22">
        <v>0</v>
      </c>
      <c r="H31" s="22">
        <v>1</v>
      </c>
      <c r="I31" s="20">
        <v>0.664</v>
      </c>
      <c r="J31" s="20">
        <v>13.246</v>
      </c>
      <c r="K31" s="23">
        <v>3</v>
      </c>
      <c r="L31" s="23">
        <v>0</v>
      </c>
      <c r="M31" s="23">
        <v>0</v>
      </c>
      <c r="N31" s="23">
        <v>0</v>
      </c>
      <c r="O31" s="23">
        <v>0</v>
      </c>
      <c r="P31" s="23">
        <v>0.146</v>
      </c>
      <c r="Q31" s="23">
        <v>0</v>
      </c>
      <c r="R31" s="23">
        <v>0</v>
      </c>
      <c r="S31" s="24"/>
      <c r="T31" s="24"/>
      <c r="U31" s="24"/>
    </row>
    <row r="32" ht="16.5" spans="1:21">
      <c r="A32" s="22">
        <v>29</v>
      </c>
      <c r="B32" s="22" t="s">
        <v>171</v>
      </c>
      <c r="C32" s="22">
        <v>3806.896</v>
      </c>
      <c r="D32" s="22">
        <v>4284.119</v>
      </c>
      <c r="E32" s="22">
        <v>0</v>
      </c>
      <c r="F32" s="22">
        <v>0</v>
      </c>
      <c r="G32" s="22">
        <v>0</v>
      </c>
      <c r="H32" s="22">
        <v>1</v>
      </c>
      <c r="I32" s="20">
        <v>2.519</v>
      </c>
      <c r="J32" s="20">
        <v>13.378</v>
      </c>
      <c r="K32" s="23">
        <v>4</v>
      </c>
      <c r="L32" s="23">
        <v>2</v>
      </c>
      <c r="M32" s="23">
        <v>0</v>
      </c>
      <c r="N32" s="23">
        <v>0</v>
      </c>
      <c r="O32" s="23">
        <v>0</v>
      </c>
      <c r="P32" s="23">
        <v>2.169</v>
      </c>
      <c r="Q32" s="23">
        <v>0</v>
      </c>
      <c r="R32" s="23">
        <v>0</v>
      </c>
      <c r="S32" s="24"/>
      <c r="T32" s="24"/>
      <c r="U32" s="24"/>
    </row>
    <row r="33" ht="16.5" spans="1:21">
      <c r="A33" s="22">
        <v>31</v>
      </c>
      <c r="B33" s="22" t="s">
        <v>172</v>
      </c>
      <c r="C33" s="22">
        <v>2745.814</v>
      </c>
      <c r="D33" s="22">
        <v>3091.599</v>
      </c>
      <c r="E33" s="22">
        <v>0</v>
      </c>
      <c r="F33" s="22">
        <v>0</v>
      </c>
      <c r="G33" s="22">
        <v>0</v>
      </c>
      <c r="H33" s="22">
        <v>1</v>
      </c>
      <c r="I33" s="20">
        <v>1.537</v>
      </c>
      <c r="J33" s="20">
        <v>12.55</v>
      </c>
      <c r="K33" s="23">
        <v>3</v>
      </c>
      <c r="L33" s="23">
        <v>1</v>
      </c>
      <c r="M33" s="23">
        <v>-1</v>
      </c>
      <c r="N33" s="23">
        <v>0</v>
      </c>
      <c r="O33" s="23">
        <v>0</v>
      </c>
      <c r="P33" s="23">
        <v>1.519</v>
      </c>
      <c r="Q33" s="23">
        <v>0</v>
      </c>
      <c r="R33" s="23">
        <v>0</v>
      </c>
      <c r="S33" s="24"/>
      <c r="T33" s="24"/>
      <c r="U33" s="24"/>
    </row>
    <row r="34" ht="16.5" spans="1:21">
      <c r="A34" s="22">
        <v>38</v>
      </c>
      <c r="B34" s="22" t="s">
        <v>173</v>
      </c>
      <c r="C34" s="22">
        <v>4945.661</v>
      </c>
      <c r="D34" s="22">
        <v>5649.814</v>
      </c>
      <c r="E34" s="22">
        <v>0</v>
      </c>
      <c r="F34" s="22">
        <v>0</v>
      </c>
      <c r="G34" s="22">
        <v>0</v>
      </c>
      <c r="H34" s="22">
        <v>1</v>
      </c>
      <c r="I34" s="20">
        <v>3.497</v>
      </c>
      <c r="J34" s="20">
        <v>15.524</v>
      </c>
      <c r="K34" s="23">
        <v>3</v>
      </c>
      <c r="L34" s="23">
        <v>2</v>
      </c>
      <c r="M34" s="23">
        <v>0</v>
      </c>
      <c r="N34" s="23">
        <v>0</v>
      </c>
      <c r="O34" s="23">
        <v>0</v>
      </c>
      <c r="P34" s="23">
        <v>2.248</v>
      </c>
      <c r="Q34" s="23">
        <v>0</v>
      </c>
      <c r="R34" s="23">
        <v>0</v>
      </c>
      <c r="S34" s="24"/>
      <c r="T34" s="24"/>
      <c r="U34" s="24"/>
    </row>
    <row r="35" ht="16.5" spans="1:21">
      <c r="A35" s="22">
        <v>42</v>
      </c>
      <c r="B35" s="22" t="s">
        <v>174</v>
      </c>
      <c r="C35" s="22">
        <v>1582.18</v>
      </c>
      <c r="D35" s="22">
        <v>1759.187</v>
      </c>
      <c r="E35" s="22">
        <v>0</v>
      </c>
      <c r="F35" s="22">
        <v>0</v>
      </c>
      <c r="G35" s="22">
        <v>0</v>
      </c>
      <c r="H35" s="22">
        <v>1</v>
      </c>
      <c r="I35" s="20">
        <v>0.954</v>
      </c>
      <c r="J35" s="20">
        <v>10.92</v>
      </c>
      <c r="K35" s="23">
        <v>2</v>
      </c>
      <c r="L35" s="23">
        <v>0</v>
      </c>
      <c r="M35" s="23">
        <v>0</v>
      </c>
      <c r="N35" s="23">
        <v>0</v>
      </c>
      <c r="O35" s="23">
        <v>0</v>
      </c>
      <c r="P35" s="23">
        <v>11.051</v>
      </c>
      <c r="Q35" s="23">
        <v>0</v>
      </c>
      <c r="R35" s="23">
        <v>0</v>
      </c>
      <c r="S35" s="24"/>
      <c r="T35" s="24"/>
      <c r="U35" s="24"/>
    </row>
    <row r="36" ht="16.5" spans="1:21">
      <c r="A36" s="22">
        <v>44</v>
      </c>
      <c r="B36" s="22" t="s">
        <v>175</v>
      </c>
      <c r="C36" s="22">
        <v>3529.755</v>
      </c>
      <c r="D36" s="22">
        <v>4004.407</v>
      </c>
      <c r="E36" s="22">
        <v>0</v>
      </c>
      <c r="F36" s="22">
        <v>0</v>
      </c>
      <c r="G36" s="22">
        <v>0</v>
      </c>
      <c r="H36" s="22">
        <v>1</v>
      </c>
      <c r="I36" s="20">
        <v>1.142</v>
      </c>
      <c r="J36" s="20">
        <v>12.86</v>
      </c>
      <c r="K36" s="23">
        <v>3</v>
      </c>
      <c r="L36" s="23">
        <v>0</v>
      </c>
      <c r="M36" s="23">
        <v>0</v>
      </c>
      <c r="N36" s="23">
        <v>0</v>
      </c>
      <c r="O36" s="23">
        <v>0</v>
      </c>
      <c r="P36" s="23">
        <v>11.883</v>
      </c>
      <c r="Q36" s="23">
        <v>0</v>
      </c>
      <c r="R36" s="23">
        <v>0</v>
      </c>
      <c r="S36" s="24"/>
      <c r="T36" s="24"/>
      <c r="U36" s="24"/>
    </row>
    <row r="37" ht="16.5" spans="1:21">
      <c r="A37" s="22">
        <v>53</v>
      </c>
      <c r="B37" s="22" t="s">
        <v>176</v>
      </c>
      <c r="C37" s="22">
        <v>10475.603</v>
      </c>
      <c r="D37" s="22">
        <v>11756.667</v>
      </c>
      <c r="E37" s="22">
        <v>0</v>
      </c>
      <c r="F37" s="22">
        <v>0</v>
      </c>
      <c r="G37" s="22">
        <v>0</v>
      </c>
      <c r="H37" s="22">
        <v>1</v>
      </c>
      <c r="I37" s="20">
        <v>0.894</v>
      </c>
      <c r="J37" s="20">
        <v>11.693</v>
      </c>
      <c r="K37" s="23">
        <v>4</v>
      </c>
      <c r="L37" s="23">
        <v>2</v>
      </c>
      <c r="M37" s="23">
        <v>0</v>
      </c>
      <c r="N37" s="23">
        <v>0</v>
      </c>
      <c r="O37" s="23">
        <v>0</v>
      </c>
      <c r="P37" s="23">
        <v>-11.982</v>
      </c>
      <c r="Q37" s="23">
        <v>0</v>
      </c>
      <c r="R37" s="23">
        <v>0</v>
      </c>
      <c r="S37" s="24"/>
      <c r="T37" s="24"/>
      <c r="U37" s="24"/>
    </row>
    <row r="38" ht="16.5" spans="1:21">
      <c r="A38" s="22">
        <v>54</v>
      </c>
      <c r="B38" s="22" t="s">
        <v>177</v>
      </c>
      <c r="C38" s="22">
        <v>1241.586</v>
      </c>
      <c r="D38" s="22">
        <v>1404.997</v>
      </c>
      <c r="E38" s="22">
        <v>0</v>
      </c>
      <c r="F38" s="22">
        <v>0</v>
      </c>
      <c r="G38" s="22">
        <v>0</v>
      </c>
      <c r="H38" s="22">
        <v>1</v>
      </c>
      <c r="I38" s="20">
        <v>1.738</v>
      </c>
      <c r="J38" s="20">
        <v>13.166</v>
      </c>
      <c r="K38" s="23">
        <v>4</v>
      </c>
      <c r="L38" s="23">
        <v>2</v>
      </c>
      <c r="M38" s="23">
        <v>0</v>
      </c>
      <c r="N38" s="23">
        <v>0</v>
      </c>
      <c r="O38" s="23">
        <v>0</v>
      </c>
      <c r="P38" s="23">
        <v>1.127</v>
      </c>
      <c r="Q38" s="23">
        <v>0</v>
      </c>
      <c r="R38" s="23">
        <v>0</v>
      </c>
      <c r="S38" s="24"/>
      <c r="T38" s="24"/>
      <c r="U38" s="24"/>
    </row>
    <row r="39" ht="16.5" spans="1:21">
      <c r="A39" s="22">
        <v>56</v>
      </c>
      <c r="B39" s="22" t="s">
        <v>178</v>
      </c>
      <c r="C39" s="22">
        <v>1030.551</v>
      </c>
      <c r="D39" s="22">
        <v>1139.122</v>
      </c>
      <c r="E39" s="22">
        <v>0</v>
      </c>
      <c r="F39" s="22">
        <v>0</v>
      </c>
      <c r="G39" s="22">
        <v>0</v>
      </c>
      <c r="H39" s="22">
        <v>1</v>
      </c>
      <c r="I39" s="20">
        <v>0.521</v>
      </c>
      <c r="J39" s="20">
        <v>10.002</v>
      </c>
      <c r="K39" s="23">
        <v>4</v>
      </c>
      <c r="L39" s="23">
        <v>1</v>
      </c>
      <c r="M39" s="23">
        <v>-1</v>
      </c>
      <c r="N39" s="23">
        <v>0</v>
      </c>
      <c r="O39" s="23">
        <v>0</v>
      </c>
      <c r="P39" s="23">
        <v>4.855</v>
      </c>
      <c r="Q39" s="23">
        <v>0</v>
      </c>
      <c r="R39" s="23">
        <v>0</v>
      </c>
      <c r="S39" s="24"/>
      <c r="T39" s="24"/>
      <c r="U39" s="24"/>
    </row>
    <row r="40" ht="16.5" spans="1:21">
      <c r="A40" s="22">
        <v>58</v>
      </c>
      <c r="B40" s="22" t="s">
        <v>179</v>
      </c>
      <c r="C40" s="22">
        <v>3954.006</v>
      </c>
      <c r="D40" s="22">
        <v>4429.522</v>
      </c>
      <c r="E40" s="22">
        <v>0</v>
      </c>
      <c r="F40" s="22">
        <v>0</v>
      </c>
      <c r="G40" s="22">
        <v>0</v>
      </c>
      <c r="H40" s="22">
        <v>1</v>
      </c>
      <c r="I40" s="20">
        <v>1.859</v>
      </c>
      <c r="J40" s="20">
        <v>12.394</v>
      </c>
      <c r="K40" s="23">
        <v>1</v>
      </c>
      <c r="L40" s="23">
        <v>2</v>
      </c>
      <c r="M40" s="23">
        <v>0</v>
      </c>
      <c r="N40" s="23">
        <v>-1</v>
      </c>
      <c r="O40" s="23">
        <v>0</v>
      </c>
      <c r="P40" s="23">
        <v>-1.191</v>
      </c>
      <c r="Q40" s="23">
        <v>0</v>
      </c>
      <c r="R40" s="23">
        <v>-1</v>
      </c>
      <c r="S40" s="24"/>
      <c r="T40" s="24"/>
      <c r="U40" s="24"/>
    </row>
    <row r="41" ht="16.5" spans="1:21">
      <c r="A41" s="22">
        <v>60</v>
      </c>
      <c r="B41" s="22" t="s">
        <v>180</v>
      </c>
      <c r="C41" s="22">
        <v>3627.834</v>
      </c>
      <c r="D41" s="22">
        <v>4073.578</v>
      </c>
      <c r="E41" s="22">
        <v>0</v>
      </c>
      <c r="F41" s="22">
        <v>0</v>
      </c>
      <c r="G41" s="22">
        <v>0</v>
      </c>
      <c r="H41" s="22">
        <v>1</v>
      </c>
      <c r="I41" s="20">
        <v>1.197</v>
      </c>
      <c r="J41" s="20">
        <v>12.008</v>
      </c>
      <c r="K41" s="23">
        <v>4</v>
      </c>
      <c r="L41" s="23">
        <v>2</v>
      </c>
      <c r="M41" s="23">
        <v>0</v>
      </c>
      <c r="N41" s="23">
        <v>0</v>
      </c>
      <c r="O41" s="23">
        <v>0</v>
      </c>
      <c r="P41" s="23">
        <v>-1.974</v>
      </c>
      <c r="Q41" s="23">
        <v>0</v>
      </c>
      <c r="R41" s="23">
        <v>0</v>
      </c>
      <c r="S41" s="24"/>
      <c r="T41" s="24"/>
      <c r="U41" s="24"/>
    </row>
    <row r="42" ht="16.5" spans="1:21">
      <c r="A42" s="22">
        <v>61</v>
      </c>
      <c r="B42" s="22" t="s">
        <v>181</v>
      </c>
      <c r="C42" s="22">
        <v>175.613</v>
      </c>
      <c r="D42" s="22">
        <v>177.893</v>
      </c>
      <c r="E42" s="22">
        <v>0</v>
      </c>
      <c r="F42" s="22">
        <v>0</v>
      </c>
      <c r="G42" s="22">
        <v>0</v>
      </c>
      <c r="H42" s="22">
        <v>1</v>
      </c>
      <c r="I42" s="20">
        <v>0.376</v>
      </c>
      <c r="J42" s="20">
        <v>1.653</v>
      </c>
      <c r="K42" s="23">
        <v>4</v>
      </c>
      <c r="L42" s="23">
        <v>2</v>
      </c>
      <c r="M42" s="23">
        <v>0</v>
      </c>
      <c r="N42" s="23">
        <v>0</v>
      </c>
      <c r="O42" s="23">
        <v>0</v>
      </c>
      <c r="P42" s="23">
        <v>-0.934</v>
      </c>
      <c r="Q42" s="23">
        <v>0</v>
      </c>
      <c r="R42" s="23">
        <v>0</v>
      </c>
      <c r="S42" s="24"/>
      <c r="T42" s="24"/>
      <c r="U42" s="24"/>
    </row>
    <row r="43" ht="16.5" spans="1:21">
      <c r="A43" s="22">
        <v>62</v>
      </c>
      <c r="B43" s="22" t="s">
        <v>182</v>
      </c>
      <c r="C43" s="22">
        <v>1676.136</v>
      </c>
      <c r="D43" s="22">
        <v>1929.371</v>
      </c>
      <c r="E43" s="22">
        <v>0</v>
      </c>
      <c r="F43" s="22">
        <v>0</v>
      </c>
      <c r="G43" s="22">
        <v>0</v>
      </c>
      <c r="H43" s="22">
        <v>1</v>
      </c>
      <c r="I43" s="20">
        <v>0.707</v>
      </c>
      <c r="J43" s="20">
        <v>13.739</v>
      </c>
      <c r="K43" s="23">
        <v>4</v>
      </c>
      <c r="L43" s="23">
        <v>2</v>
      </c>
      <c r="M43" s="23">
        <v>0</v>
      </c>
      <c r="N43" s="23">
        <v>0</v>
      </c>
      <c r="O43" s="23">
        <v>0</v>
      </c>
      <c r="P43" s="23">
        <v>-0.964</v>
      </c>
      <c r="Q43" s="23">
        <v>0</v>
      </c>
      <c r="R43" s="23">
        <v>0</v>
      </c>
      <c r="S43" s="24"/>
      <c r="T43" s="24"/>
      <c r="U43" s="24"/>
    </row>
    <row r="44" ht="16.5" spans="1:21">
      <c r="A44" s="22">
        <v>63</v>
      </c>
      <c r="B44" s="22" t="s">
        <v>183</v>
      </c>
      <c r="C44" s="22">
        <v>3139.607</v>
      </c>
      <c r="D44" s="22">
        <v>3572.13</v>
      </c>
      <c r="E44" s="22">
        <v>0</v>
      </c>
      <c r="F44" s="22">
        <v>0</v>
      </c>
      <c r="G44" s="22">
        <v>0</v>
      </c>
      <c r="H44" s="22">
        <v>1</v>
      </c>
      <c r="I44" s="20">
        <v>2.863</v>
      </c>
      <c r="J44" s="20">
        <v>14.625</v>
      </c>
      <c r="K44" s="23">
        <v>4</v>
      </c>
      <c r="L44" s="23">
        <v>2</v>
      </c>
      <c r="M44" s="23">
        <v>-1</v>
      </c>
      <c r="N44" s="23">
        <v>1</v>
      </c>
      <c r="O44" s="23">
        <v>0</v>
      </c>
      <c r="P44" s="23">
        <v>5.054</v>
      </c>
      <c r="Q44" s="23">
        <v>0</v>
      </c>
      <c r="R44" s="23">
        <v>0</v>
      </c>
      <c r="S44" s="24"/>
      <c r="T44" s="24"/>
      <c r="U44" s="24"/>
    </row>
    <row r="45" ht="16.5" spans="1:21">
      <c r="A45" s="22">
        <v>76</v>
      </c>
      <c r="B45" s="22" t="s">
        <v>184</v>
      </c>
      <c r="C45" s="22">
        <v>4801.333</v>
      </c>
      <c r="D45" s="22">
        <v>5480.67</v>
      </c>
      <c r="E45" s="22">
        <v>0</v>
      </c>
      <c r="F45" s="22">
        <v>0</v>
      </c>
      <c r="G45" s="22">
        <v>0</v>
      </c>
      <c r="H45" s="22">
        <v>1</v>
      </c>
      <c r="I45" s="20">
        <v>4.671</v>
      </c>
      <c r="J45" s="20">
        <v>16.487</v>
      </c>
      <c r="K45" s="23">
        <v>4</v>
      </c>
      <c r="L45" s="23">
        <v>2</v>
      </c>
      <c r="M45" s="23">
        <v>-1</v>
      </c>
      <c r="N45" s="23">
        <v>0</v>
      </c>
      <c r="O45" s="23">
        <v>0</v>
      </c>
      <c r="P45" s="23">
        <v>1.554</v>
      </c>
      <c r="Q45" s="23">
        <v>0</v>
      </c>
      <c r="R45" s="23">
        <v>0</v>
      </c>
      <c r="S45" s="24"/>
      <c r="T45" s="24"/>
      <c r="U45" s="24"/>
    </row>
    <row r="46" ht="16.5" spans="1:21">
      <c r="A46" s="22">
        <v>94</v>
      </c>
      <c r="B46" s="22" t="s">
        <v>185</v>
      </c>
      <c r="C46" s="22">
        <v>2725.253</v>
      </c>
      <c r="D46" s="22">
        <v>3139.168</v>
      </c>
      <c r="E46" s="22">
        <v>0</v>
      </c>
      <c r="F46" s="22">
        <v>0</v>
      </c>
      <c r="G46" s="22">
        <v>0</v>
      </c>
      <c r="H46" s="22">
        <v>1</v>
      </c>
      <c r="I46" s="20">
        <v>0.187</v>
      </c>
      <c r="J46" s="20">
        <v>13.348</v>
      </c>
      <c r="K46" s="23">
        <v>4</v>
      </c>
      <c r="L46" s="23">
        <v>2</v>
      </c>
      <c r="M46" s="23">
        <v>0</v>
      </c>
      <c r="N46" s="23">
        <v>0</v>
      </c>
      <c r="O46" s="23">
        <v>0</v>
      </c>
      <c r="P46" s="23">
        <v>-0.174</v>
      </c>
      <c r="Q46" s="23">
        <v>0</v>
      </c>
      <c r="R46" s="23">
        <v>0</v>
      </c>
      <c r="S46" s="24"/>
      <c r="T46" s="24"/>
      <c r="U46" s="24"/>
    </row>
    <row r="47" ht="16.5" spans="1:21">
      <c r="A47" s="22">
        <v>98</v>
      </c>
      <c r="B47" s="22" t="s">
        <v>186</v>
      </c>
      <c r="C47" s="22">
        <v>4594.413</v>
      </c>
      <c r="D47" s="22">
        <v>5146.266</v>
      </c>
      <c r="E47" s="22">
        <v>0</v>
      </c>
      <c r="F47" s="22">
        <v>0</v>
      </c>
      <c r="G47" s="22">
        <v>0</v>
      </c>
      <c r="H47" s="22">
        <v>1</v>
      </c>
      <c r="I47" s="20">
        <v>0.514</v>
      </c>
      <c r="J47" s="20">
        <v>11.182</v>
      </c>
      <c r="K47" s="23">
        <v>4</v>
      </c>
      <c r="L47" s="23">
        <v>2</v>
      </c>
      <c r="M47" s="23">
        <v>0</v>
      </c>
      <c r="N47" s="23">
        <v>0</v>
      </c>
      <c r="O47" s="23">
        <v>0</v>
      </c>
      <c r="P47" s="23">
        <v>-1.067</v>
      </c>
      <c r="Q47" s="23">
        <v>0</v>
      </c>
      <c r="R47" s="23">
        <v>0</v>
      </c>
      <c r="S47" s="24"/>
      <c r="T47" s="24"/>
      <c r="U47" s="24"/>
    </row>
    <row r="48" ht="16.5" spans="1:21">
      <c r="A48" s="22">
        <v>100</v>
      </c>
      <c r="B48" s="22" t="s">
        <v>187</v>
      </c>
      <c r="C48" s="22">
        <v>5124.618</v>
      </c>
      <c r="D48" s="22">
        <v>5737.898</v>
      </c>
      <c r="E48" s="22">
        <v>0</v>
      </c>
      <c r="F48" s="22">
        <v>0</v>
      </c>
      <c r="G48" s="22">
        <v>0</v>
      </c>
      <c r="H48" s="22">
        <v>1</v>
      </c>
      <c r="I48" s="20">
        <v>0.328</v>
      </c>
      <c r="J48" s="20">
        <v>10.981</v>
      </c>
      <c r="K48" s="23">
        <v>4</v>
      </c>
      <c r="L48" s="23">
        <v>2</v>
      </c>
      <c r="M48" s="23">
        <v>0</v>
      </c>
      <c r="N48" s="23">
        <v>0</v>
      </c>
      <c r="O48" s="23">
        <v>0</v>
      </c>
      <c r="P48" s="23">
        <v>1.555</v>
      </c>
      <c r="Q48" s="23">
        <v>0</v>
      </c>
      <c r="R48" s="23">
        <v>0</v>
      </c>
      <c r="S48" s="24"/>
      <c r="T48" s="24"/>
      <c r="U48" s="24"/>
    </row>
    <row r="49" ht="16.5" spans="1:21">
      <c r="A49" s="22">
        <v>101</v>
      </c>
      <c r="B49" s="22" t="s">
        <v>188</v>
      </c>
      <c r="C49" s="22">
        <v>245.946</v>
      </c>
      <c r="D49" s="22">
        <v>247.599</v>
      </c>
      <c r="E49" s="22">
        <v>0</v>
      </c>
      <c r="F49" s="22">
        <v>0</v>
      </c>
      <c r="G49" s="22">
        <v>0</v>
      </c>
      <c r="H49" s="22">
        <v>1</v>
      </c>
      <c r="I49" s="20">
        <v>0.381</v>
      </c>
      <c r="J49" s="20">
        <v>1.046</v>
      </c>
      <c r="K49" s="23">
        <v>4</v>
      </c>
      <c r="L49" s="23">
        <v>2</v>
      </c>
      <c r="M49" s="23">
        <v>0</v>
      </c>
      <c r="N49" s="23">
        <v>0</v>
      </c>
      <c r="O49" s="23">
        <v>0</v>
      </c>
      <c r="P49" s="23">
        <v>0.067</v>
      </c>
      <c r="Q49" s="23">
        <v>0</v>
      </c>
      <c r="R49" s="23">
        <v>0</v>
      </c>
      <c r="S49" s="24"/>
      <c r="T49" s="24"/>
      <c r="U49" s="24"/>
    </row>
    <row r="50" ht="16.5" spans="1:21">
      <c r="A50" s="22">
        <v>110</v>
      </c>
      <c r="B50" s="22" t="s">
        <v>189</v>
      </c>
      <c r="C50" s="22">
        <v>3412.929</v>
      </c>
      <c r="D50" s="22">
        <v>3884.561</v>
      </c>
      <c r="E50" s="22">
        <v>0</v>
      </c>
      <c r="F50" s="22">
        <v>0</v>
      </c>
      <c r="G50" s="22">
        <v>0</v>
      </c>
      <c r="H50" s="22">
        <v>1</v>
      </c>
      <c r="I50" s="20">
        <v>4.168</v>
      </c>
      <c r="J50" s="20">
        <v>15.803</v>
      </c>
      <c r="K50" s="23">
        <v>4</v>
      </c>
      <c r="L50" s="23">
        <v>2</v>
      </c>
      <c r="M50" s="23">
        <v>0</v>
      </c>
      <c r="N50" s="23">
        <v>0</v>
      </c>
      <c r="O50" s="23">
        <v>0</v>
      </c>
      <c r="P50" s="23">
        <v>0.16</v>
      </c>
      <c r="Q50" s="23">
        <v>0</v>
      </c>
      <c r="R50" s="23">
        <v>0</v>
      </c>
      <c r="S50" s="24"/>
      <c r="T50" s="24"/>
      <c r="U50" s="24"/>
    </row>
    <row r="51" ht="16.5" spans="1:21">
      <c r="A51" s="22">
        <v>116</v>
      </c>
      <c r="B51" s="22" t="s">
        <v>190</v>
      </c>
      <c r="C51" s="22">
        <v>195.809</v>
      </c>
      <c r="D51" s="22">
        <v>197.121</v>
      </c>
      <c r="E51" s="22">
        <v>0</v>
      </c>
      <c r="F51" s="22">
        <v>0</v>
      </c>
      <c r="G51" s="22">
        <v>0</v>
      </c>
      <c r="H51" s="22">
        <v>1</v>
      </c>
      <c r="I51" s="20">
        <v>0.346</v>
      </c>
      <c r="J51" s="20">
        <v>1.009</v>
      </c>
      <c r="K51" s="23">
        <v>4</v>
      </c>
      <c r="L51" s="23">
        <v>2</v>
      </c>
      <c r="M51" s="23">
        <v>0</v>
      </c>
      <c r="N51" s="23">
        <v>0</v>
      </c>
      <c r="O51" s="23">
        <v>0</v>
      </c>
      <c r="P51" s="23">
        <v>-3.096</v>
      </c>
      <c r="Q51" s="23">
        <v>0</v>
      </c>
      <c r="R51" s="23">
        <v>0</v>
      </c>
      <c r="S51" s="24"/>
      <c r="T51" s="24"/>
      <c r="U51" s="24"/>
    </row>
    <row r="52" ht="16.5" spans="1:21">
      <c r="A52" s="22">
        <v>129</v>
      </c>
      <c r="B52" s="22" t="s">
        <v>191</v>
      </c>
      <c r="C52" s="22">
        <v>13294.847</v>
      </c>
      <c r="D52" s="22">
        <v>14718.316</v>
      </c>
      <c r="E52" s="22">
        <v>0</v>
      </c>
      <c r="F52" s="22">
        <v>0</v>
      </c>
      <c r="G52" s="22">
        <v>0</v>
      </c>
      <c r="H52" s="22">
        <v>1</v>
      </c>
      <c r="I52" s="20">
        <v>0.611</v>
      </c>
      <c r="J52" s="20">
        <v>10.223</v>
      </c>
      <c r="K52" s="23">
        <v>4</v>
      </c>
      <c r="L52" s="23">
        <v>2</v>
      </c>
      <c r="M52" s="23">
        <v>0</v>
      </c>
      <c r="N52" s="23">
        <v>0</v>
      </c>
      <c r="O52" s="23">
        <v>0</v>
      </c>
      <c r="P52" s="23">
        <v>-9.795</v>
      </c>
      <c r="Q52" s="23">
        <v>0</v>
      </c>
      <c r="R52" s="23">
        <v>0</v>
      </c>
      <c r="S52" s="24"/>
      <c r="T52" s="24"/>
      <c r="U52" s="24"/>
    </row>
    <row r="53" ht="16.5" spans="1:21">
      <c r="A53" s="22">
        <v>134</v>
      </c>
      <c r="B53" s="22" t="s">
        <v>192</v>
      </c>
      <c r="C53" s="22">
        <v>931.755</v>
      </c>
      <c r="D53" s="22">
        <v>1058.236</v>
      </c>
      <c r="E53" s="22">
        <v>0</v>
      </c>
      <c r="F53" s="22">
        <v>0</v>
      </c>
      <c r="G53" s="22">
        <v>0</v>
      </c>
      <c r="H53" s="22">
        <v>1</v>
      </c>
      <c r="I53" s="20">
        <v>4.059</v>
      </c>
      <c r="J53" s="20">
        <v>15.526</v>
      </c>
      <c r="K53" s="23">
        <v>4</v>
      </c>
      <c r="L53" s="23">
        <v>2</v>
      </c>
      <c r="M53" s="23">
        <v>0</v>
      </c>
      <c r="N53" s="23">
        <v>0</v>
      </c>
      <c r="O53" s="23">
        <v>0</v>
      </c>
      <c r="P53" s="23">
        <v>-1.556</v>
      </c>
      <c r="Q53" s="23">
        <v>0</v>
      </c>
      <c r="R53" s="23">
        <v>0</v>
      </c>
      <c r="S53" s="24"/>
      <c r="T53" s="24"/>
      <c r="U53" s="24"/>
    </row>
    <row r="54" ht="16.5" spans="1:21">
      <c r="A54" s="22">
        <v>136</v>
      </c>
      <c r="B54" s="22" t="s">
        <v>193</v>
      </c>
      <c r="C54" s="22">
        <v>10674.788</v>
      </c>
      <c r="D54" s="22">
        <v>11748.455</v>
      </c>
      <c r="E54" s="22">
        <v>0</v>
      </c>
      <c r="F54" s="22">
        <v>0</v>
      </c>
      <c r="G54" s="22">
        <v>0</v>
      </c>
      <c r="H54" s="22">
        <v>1</v>
      </c>
      <c r="I54" s="20">
        <v>1.274</v>
      </c>
      <c r="J54" s="20">
        <v>10.297</v>
      </c>
      <c r="K54" s="23">
        <v>4</v>
      </c>
      <c r="L54" s="23">
        <v>2</v>
      </c>
      <c r="M54" s="23">
        <v>0</v>
      </c>
      <c r="N54" s="23">
        <v>0</v>
      </c>
      <c r="O54" s="23">
        <v>0</v>
      </c>
      <c r="P54" s="23">
        <v>-0.846</v>
      </c>
      <c r="Q54" s="23">
        <v>0</v>
      </c>
      <c r="R54" s="23">
        <v>0</v>
      </c>
      <c r="S54" s="24"/>
      <c r="T54" s="24"/>
      <c r="U54" s="24"/>
    </row>
    <row r="55" ht="16.5" spans="1:21">
      <c r="A55" s="22">
        <v>139</v>
      </c>
      <c r="B55" s="22" t="s">
        <v>194</v>
      </c>
      <c r="C55" s="22">
        <v>361.97</v>
      </c>
      <c r="D55" s="22">
        <v>385.204</v>
      </c>
      <c r="E55" s="22">
        <v>0</v>
      </c>
      <c r="F55" s="22">
        <v>0</v>
      </c>
      <c r="G55" s="22">
        <v>0</v>
      </c>
      <c r="H55" s="22">
        <v>1</v>
      </c>
      <c r="I55" s="20">
        <v>1.402</v>
      </c>
      <c r="J55" s="20">
        <v>7.349</v>
      </c>
      <c r="K55" s="23">
        <v>4</v>
      </c>
      <c r="L55" s="23">
        <v>2</v>
      </c>
      <c r="M55" s="23">
        <v>0</v>
      </c>
      <c r="N55" s="23">
        <v>0</v>
      </c>
      <c r="O55" s="23">
        <v>0</v>
      </c>
      <c r="P55" s="23">
        <v>-0.827</v>
      </c>
      <c r="Q55" s="23">
        <v>0</v>
      </c>
      <c r="R55" s="23">
        <v>0</v>
      </c>
      <c r="S55" s="24"/>
      <c r="T55" s="24"/>
      <c r="U55" s="24"/>
    </row>
    <row r="56" ht="16.5" spans="1:21">
      <c r="A56" s="22">
        <v>149</v>
      </c>
      <c r="B56" s="22" t="s">
        <v>195</v>
      </c>
      <c r="C56" s="22">
        <v>3587.142</v>
      </c>
      <c r="D56" s="22">
        <v>4002.003</v>
      </c>
      <c r="E56" s="22">
        <v>0</v>
      </c>
      <c r="F56" s="22">
        <v>0</v>
      </c>
      <c r="G56" s="22">
        <v>0</v>
      </c>
      <c r="H56" s="22">
        <v>1</v>
      </c>
      <c r="I56" s="20">
        <v>1.194</v>
      </c>
      <c r="J56" s="20">
        <v>11.437</v>
      </c>
      <c r="K56" s="23">
        <v>4</v>
      </c>
      <c r="L56" s="23">
        <v>2</v>
      </c>
      <c r="M56" s="23">
        <v>0</v>
      </c>
      <c r="N56" s="23">
        <v>0</v>
      </c>
      <c r="O56" s="23">
        <v>0</v>
      </c>
      <c r="P56" s="23">
        <v>2.754</v>
      </c>
      <c r="Q56" s="23">
        <v>0</v>
      </c>
      <c r="R56" s="23">
        <v>0</v>
      </c>
      <c r="S56" s="24"/>
      <c r="T56" s="24"/>
      <c r="U56" s="24"/>
    </row>
    <row r="57" ht="16.5" spans="1:21">
      <c r="A57" s="22">
        <v>819</v>
      </c>
      <c r="B57" s="22" t="s">
        <v>196</v>
      </c>
      <c r="C57" s="22">
        <v>4507.587</v>
      </c>
      <c r="D57" s="22">
        <v>5481.472</v>
      </c>
      <c r="E57" s="22">
        <v>0</v>
      </c>
      <c r="F57" s="22">
        <v>0</v>
      </c>
      <c r="G57" s="22">
        <v>0</v>
      </c>
      <c r="H57" s="22">
        <v>1</v>
      </c>
      <c r="I57" s="20">
        <v>0.14</v>
      </c>
      <c r="J57" s="20">
        <v>17.882</v>
      </c>
      <c r="K57" s="23">
        <v>4</v>
      </c>
      <c r="L57" s="23">
        <v>2</v>
      </c>
      <c r="M57" s="23">
        <v>0</v>
      </c>
      <c r="N57" s="23">
        <v>0</v>
      </c>
      <c r="O57" s="23">
        <v>0</v>
      </c>
      <c r="P57" s="23">
        <v>-5.818</v>
      </c>
      <c r="Q57" s="23">
        <v>0</v>
      </c>
      <c r="R57" s="23">
        <v>0</v>
      </c>
      <c r="S57" s="24"/>
      <c r="T57" s="24"/>
      <c r="U57" s="24"/>
    </row>
    <row r="58" ht="16.5" spans="1:21">
      <c r="A58" s="22">
        <v>821</v>
      </c>
      <c r="B58" s="22" t="s">
        <v>197</v>
      </c>
      <c r="C58" s="22">
        <v>5933.768</v>
      </c>
      <c r="D58" s="22">
        <v>6551.971</v>
      </c>
      <c r="E58" s="22">
        <v>0</v>
      </c>
      <c r="F58" s="22">
        <v>0</v>
      </c>
      <c r="G58" s="22">
        <v>0</v>
      </c>
      <c r="H58" s="22">
        <v>1</v>
      </c>
      <c r="I58" s="20">
        <v>1.052</v>
      </c>
      <c r="J58" s="20">
        <v>10.388</v>
      </c>
      <c r="K58" s="23">
        <v>4</v>
      </c>
      <c r="L58" s="23">
        <v>2</v>
      </c>
      <c r="M58" s="23">
        <v>0</v>
      </c>
      <c r="N58" s="23">
        <v>0</v>
      </c>
      <c r="O58" s="23">
        <v>0</v>
      </c>
      <c r="P58" s="23">
        <v>2.457</v>
      </c>
      <c r="Q58" s="23">
        <v>0</v>
      </c>
      <c r="R58" s="23">
        <v>0</v>
      </c>
      <c r="S58" s="24"/>
      <c r="T58" s="24"/>
      <c r="U58" s="24"/>
    </row>
    <row r="59" ht="16.5" spans="1:21">
      <c r="A59" s="22">
        <v>823</v>
      </c>
      <c r="B59" s="22" t="s">
        <v>198</v>
      </c>
      <c r="C59" s="22">
        <v>5212.284</v>
      </c>
      <c r="D59" s="22">
        <v>6277.845</v>
      </c>
      <c r="E59" s="22">
        <v>0</v>
      </c>
      <c r="F59" s="22">
        <v>0</v>
      </c>
      <c r="G59" s="22">
        <v>0</v>
      </c>
      <c r="H59" s="22">
        <v>1</v>
      </c>
      <c r="I59" s="20">
        <v>0.512</v>
      </c>
      <c r="J59" s="20">
        <v>17.399</v>
      </c>
      <c r="K59" s="23">
        <v>4</v>
      </c>
      <c r="L59" s="23">
        <v>2</v>
      </c>
      <c r="M59" s="23">
        <v>0</v>
      </c>
      <c r="N59" s="23">
        <v>0</v>
      </c>
      <c r="O59" s="23">
        <v>0</v>
      </c>
      <c r="P59" s="23">
        <v>-3.437</v>
      </c>
      <c r="Q59" s="23">
        <v>0</v>
      </c>
      <c r="R59" s="23">
        <v>0</v>
      </c>
      <c r="S59" s="24"/>
      <c r="T59" s="24"/>
      <c r="U59" s="24"/>
    </row>
    <row r="60" ht="16.5" spans="1:21">
      <c r="A60" s="22">
        <v>832</v>
      </c>
      <c r="B60" s="22" t="s">
        <v>199</v>
      </c>
      <c r="C60" s="22">
        <v>409.705</v>
      </c>
      <c r="D60" s="22">
        <v>438.863</v>
      </c>
      <c r="E60" s="22">
        <v>0</v>
      </c>
      <c r="F60" s="22">
        <v>0</v>
      </c>
      <c r="G60" s="22">
        <v>0</v>
      </c>
      <c r="H60" s="22">
        <v>1</v>
      </c>
      <c r="I60" s="20">
        <v>1.079</v>
      </c>
      <c r="J60" s="20">
        <v>7.651</v>
      </c>
      <c r="K60" s="23">
        <v>4</v>
      </c>
      <c r="L60" s="23">
        <v>0</v>
      </c>
      <c r="M60" s="23">
        <v>-1</v>
      </c>
      <c r="N60" s="23">
        <v>1</v>
      </c>
      <c r="O60" s="23">
        <v>0</v>
      </c>
      <c r="P60" s="23">
        <v>-0.006</v>
      </c>
      <c r="Q60" s="23">
        <v>0</v>
      </c>
      <c r="R60" s="23">
        <v>0</v>
      </c>
      <c r="S60" s="24"/>
      <c r="T60" s="24"/>
      <c r="U60" s="24"/>
    </row>
    <row r="61" ht="16.5" spans="1:21">
      <c r="A61" s="22">
        <v>849</v>
      </c>
      <c r="B61" s="22" t="s">
        <v>200</v>
      </c>
      <c r="C61" s="22">
        <v>8401.455</v>
      </c>
      <c r="D61" s="22">
        <v>10009.302</v>
      </c>
      <c r="E61" s="22">
        <v>0</v>
      </c>
      <c r="F61" s="22">
        <v>0</v>
      </c>
      <c r="G61" s="22">
        <v>0</v>
      </c>
      <c r="H61" s="22">
        <v>1</v>
      </c>
      <c r="I61" s="20">
        <v>0.086</v>
      </c>
      <c r="J61" s="20">
        <v>16.136</v>
      </c>
      <c r="K61" s="23">
        <v>4</v>
      </c>
      <c r="L61" s="23">
        <v>2</v>
      </c>
      <c r="M61" s="23">
        <v>0</v>
      </c>
      <c r="N61" s="23">
        <v>0</v>
      </c>
      <c r="O61" s="23">
        <v>0</v>
      </c>
      <c r="P61" s="23">
        <v>-0.476</v>
      </c>
      <c r="Q61" s="23">
        <v>0</v>
      </c>
      <c r="R61" s="23">
        <v>0</v>
      </c>
      <c r="S61" s="24"/>
      <c r="T61" s="24"/>
      <c r="U61" s="24"/>
    </row>
    <row r="62" ht="16.5" spans="1:21">
      <c r="A62" s="22">
        <v>851</v>
      </c>
      <c r="B62" s="22" t="s">
        <v>201</v>
      </c>
      <c r="C62" s="22">
        <v>13117.275</v>
      </c>
      <c r="D62" s="22">
        <v>16014.875</v>
      </c>
      <c r="E62" s="22">
        <v>0</v>
      </c>
      <c r="F62" s="22">
        <v>0</v>
      </c>
      <c r="G62" s="22">
        <v>0</v>
      </c>
      <c r="H62" s="22">
        <v>1</v>
      </c>
      <c r="I62" s="20">
        <v>2.997</v>
      </c>
      <c r="J62" s="20">
        <v>20.548</v>
      </c>
      <c r="K62" s="23">
        <v>4</v>
      </c>
      <c r="L62" s="23">
        <v>2</v>
      </c>
      <c r="M62" s="23">
        <v>0</v>
      </c>
      <c r="N62" s="23">
        <v>0</v>
      </c>
      <c r="O62" s="23">
        <v>0</v>
      </c>
      <c r="P62" s="23">
        <v>-5.115</v>
      </c>
      <c r="Q62" s="23">
        <v>0</v>
      </c>
      <c r="R62" s="23">
        <v>0</v>
      </c>
      <c r="S62" s="24"/>
      <c r="T62" s="24"/>
      <c r="U62" s="24"/>
    </row>
    <row r="63" ht="16.5" spans="1:21">
      <c r="A63" s="22">
        <v>867</v>
      </c>
      <c r="B63" s="22" t="s">
        <v>202</v>
      </c>
      <c r="C63" s="22">
        <v>1864.831</v>
      </c>
      <c r="D63" s="22">
        <v>2361.415</v>
      </c>
      <c r="E63" s="22">
        <v>0</v>
      </c>
      <c r="F63" s="22">
        <v>0</v>
      </c>
      <c r="G63" s="22">
        <v>0</v>
      </c>
      <c r="H63" s="22">
        <v>1</v>
      </c>
      <c r="I63" s="20">
        <v>3.703</v>
      </c>
      <c r="J63" s="20">
        <v>23.953</v>
      </c>
      <c r="K63" s="23">
        <v>3</v>
      </c>
      <c r="L63" s="23">
        <v>2</v>
      </c>
      <c r="M63" s="23">
        <v>0</v>
      </c>
      <c r="N63" s="23">
        <v>0</v>
      </c>
      <c r="O63" s="23">
        <v>0</v>
      </c>
      <c r="P63" s="23">
        <v>1.926</v>
      </c>
      <c r="Q63" s="23">
        <v>0</v>
      </c>
      <c r="R63" s="23">
        <v>0</v>
      </c>
      <c r="S63" s="24"/>
      <c r="T63" s="24"/>
      <c r="U63" s="24"/>
    </row>
    <row r="64" ht="16.5" spans="1:21">
      <c r="A64" s="22">
        <v>869</v>
      </c>
      <c r="B64" s="22" t="s">
        <v>203</v>
      </c>
      <c r="C64" s="22">
        <v>3155.641</v>
      </c>
      <c r="D64" s="22">
        <v>3876.542</v>
      </c>
      <c r="E64" s="22">
        <v>0</v>
      </c>
      <c r="F64" s="22">
        <v>0</v>
      </c>
      <c r="G64" s="22">
        <v>0</v>
      </c>
      <c r="H64" s="22">
        <v>1</v>
      </c>
      <c r="I64" s="20">
        <v>5.452</v>
      </c>
      <c r="J64" s="20">
        <v>23.034</v>
      </c>
      <c r="K64" s="23">
        <v>4</v>
      </c>
      <c r="L64" s="23">
        <v>2</v>
      </c>
      <c r="M64" s="23">
        <v>0</v>
      </c>
      <c r="N64" s="23">
        <v>0</v>
      </c>
      <c r="O64" s="23">
        <v>0</v>
      </c>
      <c r="P64" s="23">
        <v>2.43</v>
      </c>
      <c r="Q64" s="23">
        <v>0</v>
      </c>
      <c r="R64" s="23">
        <v>0</v>
      </c>
      <c r="S64" s="24"/>
      <c r="T64" s="24"/>
      <c r="U64" s="24"/>
    </row>
    <row r="65" ht="16.5" spans="1:21">
      <c r="A65" s="22">
        <v>888</v>
      </c>
      <c r="B65" s="22" t="s">
        <v>204</v>
      </c>
      <c r="C65" s="22">
        <v>3400.274</v>
      </c>
      <c r="D65" s="22">
        <v>3846.389</v>
      </c>
      <c r="E65" s="22">
        <v>0</v>
      </c>
      <c r="F65" s="22">
        <v>0</v>
      </c>
      <c r="G65" s="22">
        <v>0</v>
      </c>
      <c r="H65" s="22">
        <v>1</v>
      </c>
      <c r="I65" s="20">
        <v>1.033</v>
      </c>
      <c r="J65" s="20">
        <v>12.512</v>
      </c>
      <c r="K65" s="23">
        <v>4</v>
      </c>
      <c r="L65" s="23">
        <v>2</v>
      </c>
      <c r="M65" s="23">
        <v>0</v>
      </c>
      <c r="N65" s="23">
        <v>0</v>
      </c>
      <c r="O65" s="23">
        <v>0</v>
      </c>
      <c r="P65" s="23">
        <v>1.501</v>
      </c>
      <c r="Q65" s="23">
        <v>0</v>
      </c>
      <c r="R65" s="23">
        <v>0</v>
      </c>
      <c r="S65" s="24"/>
      <c r="T65" s="24"/>
      <c r="U65" s="24"/>
    </row>
    <row r="66" ht="16.5" spans="1:21">
      <c r="A66" s="22">
        <v>914</v>
      </c>
      <c r="B66" s="22" t="s">
        <v>205</v>
      </c>
      <c r="C66" s="22">
        <v>5630.729</v>
      </c>
      <c r="D66" s="22">
        <v>6452.174</v>
      </c>
      <c r="E66" s="22">
        <v>0</v>
      </c>
      <c r="F66" s="22">
        <v>0</v>
      </c>
      <c r="G66" s="22">
        <v>0</v>
      </c>
      <c r="H66" s="22">
        <v>1</v>
      </c>
      <c r="I66" s="20">
        <v>2.826</v>
      </c>
      <c r="J66" s="20">
        <v>15.197</v>
      </c>
      <c r="K66" s="23">
        <v>4</v>
      </c>
      <c r="L66" s="23">
        <v>2</v>
      </c>
      <c r="M66" s="23">
        <v>0</v>
      </c>
      <c r="N66" s="23">
        <v>0</v>
      </c>
      <c r="O66" s="23">
        <v>0</v>
      </c>
      <c r="P66" s="23">
        <v>7.764</v>
      </c>
      <c r="Q66" s="23">
        <v>0</v>
      </c>
      <c r="R66" s="23">
        <v>0</v>
      </c>
      <c r="S66" s="24"/>
      <c r="T66" s="24"/>
      <c r="U66" s="24"/>
    </row>
    <row r="67" ht="16.5" spans="1:21">
      <c r="A67" s="22">
        <v>919</v>
      </c>
      <c r="B67" s="22" t="s">
        <v>206</v>
      </c>
      <c r="C67" s="22">
        <v>4503.032</v>
      </c>
      <c r="D67" s="22">
        <v>5051.189</v>
      </c>
      <c r="E67" s="22">
        <v>0</v>
      </c>
      <c r="F67" s="22">
        <v>0</v>
      </c>
      <c r="G67" s="22">
        <v>0</v>
      </c>
      <c r="H67" s="22">
        <v>1</v>
      </c>
      <c r="I67" s="20">
        <v>1.336</v>
      </c>
      <c r="J67" s="20">
        <v>12.043</v>
      </c>
      <c r="K67" s="23">
        <v>4</v>
      </c>
      <c r="L67" s="23">
        <v>2</v>
      </c>
      <c r="M67" s="23">
        <v>0</v>
      </c>
      <c r="N67" s="23">
        <v>0</v>
      </c>
      <c r="O67" s="23">
        <v>0</v>
      </c>
      <c r="P67" s="23">
        <v>1.559</v>
      </c>
      <c r="Q67" s="23">
        <v>0</v>
      </c>
      <c r="R67" s="23">
        <v>0</v>
      </c>
      <c r="S67" s="24"/>
      <c r="T67" s="24"/>
      <c r="U67" s="24"/>
    </row>
    <row r="68" ht="16.5" spans="1:21">
      <c r="A68" s="22">
        <v>923</v>
      </c>
      <c r="B68" s="22" t="s">
        <v>207</v>
      </c>
      <c r="C68" s="22">
        <v>248.549</v>
      </c>
      <c r="D68" s="22">
        <v>250.262</v>
      </c>
      <c r="E68" s="22">
        <v>0</v>
      </c>
      <c r="F68" s="22">
        <v>0</v>
      </c>
      <c r="G68" s="22">
        <v>0</v>
      </c>
      <c r="H68" s="22">
        <v>1</v>
      </c>
      <c r="I68" s="20">
        <v>0.436</v>
      </c>
      <c r="J68" s="20">
        <v>1.117</v>
      </c>
      <c r="K68" s="23">
        <v>2</v>
      </c>
      <c r="L68" s="23">
        <v>0</v>
      </c>
      <c r="M68" s="23">
        <v>0</v>
      </c>
      <c r="N68" s="23">
        <v>0</v>
      </c>
      <c r="O68" s="23">
        <v>0</v>
      </c>
      <c r="P68" s="23">
        <v>6.011</v>
      </c>
      <c r="Q68" s="23">
        <v>0</v>
      </c>
      <c r="R68" s="23">
        <v>1</v>
      </c>
      <c r="S68" s="24"/>
      <c r="T68" s="24"/>
      <c r="U68" s="24"/>
    </row>
    <row r="69" ht="16.5" spans="1:21">
      <c r="A69" s="22">
        <v>925</v>
      </c>
      <c r="B69" s="22" t="s">
        <v>208</v>
      </c>
      <c r="C69" s="22">
        <v>4084.784</v>
      </c>
      <c r="D69" s="22">
        <v>4586.897</v>
      </c>
      <c r="E69" s="22">
        <v>0</v>
      </c>
      <c r="F69" s="22">
        <v>0</v>
      </c>
      <c r="G69" s="22">
        <v>0</v>
      </c>
      <c r="H69" s="22">
        <v>1</v>
      </c>
      <c r="I69" s="20">
        <v>0.642</v>
      </c>
      <c r="J69" s="20">
        <v>11.518</v>
      </c>
      <c r="K69" s="23">
        <v>3</v>
      </c>
      <c r="L69" s="23">
        <v>0</v>
      </c>
      <c r="M69" s="23">
        <v>0</v>
      </c>
      <c r="N69" s="23">
        <v>0</v>
      </c>
      <c r="O69" s="23">
        <v>0</v>
      </c>
      <c r="P69" s="23">
        <v>1.174</v>
      </c>
      <c r="Q69" s="23">
        <v>0</v>
      </c>
      <c r="R69" s="23">
        <v>0</v>
      </c>
      <c r="S69" s="24"/>
      <c r="T69" s="24"/>
      <c r="U69" s="24"/>
    </row>
    <row r="70" ht="16.5" spans="1:21">
      <c r="A70" s="22">
        <v>927</v>
      </c>
      <c r="B70" s="22" t="s">
        <v>209</v>
      </c>
      <c r="C70" s="22">
        <v>1729.921</v>
      </c>
      <c r="D70" s="22">
        <v>1917.846</v>
      </c>
      <c r="E70" s="22">
        <v>0</v>
      </c>
      <c r="F70" s="22">
        <v>0</v>
      </c>
      <c r="G70" s="22">
        <v>0</v>
      </c>
      <c r="H70" s="22">
        <v>1</v>
      </c>
      <c r="I70" s="20">
        <v>0.63</v>
      </c>
      <c r="J70" s="20">
        <v>10.367</v>
      </c>
      <c r="K70" s="23">
        <v>4</v>
      </c>
      <c r="L70" s="23">
        <v>2</v>
      </c>
      <c r="M70" s="23">
        <v>0</v>
      </c>
      <c r="N70" s="23">
        <v>0</v>
      </c>
      <c r="O70" s="23">
        <v>0</v>
      </c>
      <c r="P70" s="23">
        <v>2.738</v>
      </c>
      <c r="Q70" s="23">
        <v>0</v>
      </c>
      <c r="R70" s="23">
        <v>0</v>
      </c>
      <c r="S70" s="24"/>
      <c r="T70" s="24"/>
      <c r="U70" s="24"/>
    </row>
    <row r="71" ht="16.5" spans="1:21">
      <c r="A71" s="22">
        <v>934</v>
      </c>
      <c r="B71" s="22" t="s">
        <v>210</v>
      </c>
      <c r="C71" s="22">
        <v>5257.746</v>
      </c>
      <c r="D71" s="22">
        <v>6009.957</v>
      </c>
      <c r="E71" s="22">
        <v>0</v>
      </c>
      <c r="F71" s="22">
        <v>0</v>
      </c>
      <c r="G71" s="22">
        <v>0</v>
      </c>
      <c r="H71" s="22">
        <v>1</v>
      </c>
      <c r="I71" s="20">
        <v>2.608</v>
      </c>
      <c r="J71" s="20">
        <v>14.797</v>
      </c>
      <c r="K71" s="23">
        <v>4</v>
      </c>
      <c r="L71" s="23">
        <v>1</v>
      </c>
      <c r="M71" s="23">
        <v>-1</v>
      </c>
      <c r="N71" s="23">
        <v>0</v>
      </c>
      <c r="O71" s="23">
        <v>0</v>
      </c>
      <c r="P71" s="23">
        <v>2.128</v>
      </c>
      <c r="Q71" s="23">
        <v>0</v>
      </c>
      <c r="R71" s="23">
        <v>0</v>
      </c>
      <c r="S71" s="24"/>
      <c r="T71" s="24"/>
      <c r="U71" s="24"/>
    </row>
    <row r="72" ht="16.5" spans="1:21">
      <c r="A72" s="22">
        <v>959</v>
      </c>
      <c r="B72" s="22" t="s">
        <v>211</v>
      </c>
      <c r="C72" s="22">
        <v>6423.783</v>
      </c>
      <c r="D72" s="22">
        <v>7246.088</v>
      </c>
      <c r="E72" s="22">
        <v>0</v>
      </c>
      <c r="F72" s="22">
        <v>0</v>
      </c>
      <c r="G72" s="22">
        <v>0</v>
      </c>
      <c r="H72" s="22">
        <v>1</v>
      </c>
      <c r="I72" s="20">
        <v>1.49</v>
      </c>
      <c r="J72" s="20">
        <v>12.669</v>
      </c>
      <c r="K72" s="23">
        <v>3</v>
      </c>
      <c r="L72" s="23">
        <v>2</v>
      </c>
      <c r="M72" s="23">
        <v>0</v>
      </c>
      <c r="N72" s="23">
        <v>0</v>
      </c>
      <c r="O72" s="23">
        <v>0</v>
      </c>
      <c r="P72" s="23">
        <v>3.464</v>
      </c>
      <c r="Q72" s="23">
        <v>0</v>
      </c>
      <c r="R72" s="23">
        <v>0</v>
      </c>
      <c r="S72" s="24"/>
      <c r="T72" s="24"/>
      <c r="U72" s="24"/>
    </row>
    <row r="73" ht="16.5" spans="1:21">
      <c r="A73" s="22">
        <v>974</v>
      </c>
      <c r="B73" s="22" t="s">
        <v>212</v>
      </c>
      <c r="C73" s="22">
        <v>5871.716</v>
      </c>
      <c r="D73" s="22">
        <v>6725.949</v>
      </c>
      <c r="E73" s="22">
        <v>0</v>
      </c>
      <c r="F73" s="22">
        <v>0</v>
      </c>
      <c r="G73" s="22">
        <v>0</v>
      </c>
      <c r="H73" s="22">
        <v>1</v>
      </c>
      <c r="I73" s="20">
        <v>2.895</v>
      </c>
      <c r="J73" s="20">
        <v>15.228</v>
      </c>
      <c r="K73" s="23">
        <v>2</v>
      </c>
      <c r="L73" s="23">
        <v>0</v>
      </c>
      <c r="M73" s="23">
        <v>0</v>
      </c>
      <c r="N73" s="23">
        <v>0</v>
      </c>
      <c r="O73" s="23">
        <v>0</v>
      </c>
      <c r="P73" s="23">
        <v>10.108</v>
      </c>
      <c r="Q73" s="23">
        <v>0</v>
      </c>
      <c r="R73" s="23">
        <v>0</v>
      </c>
      <c r="S73" s="24"/>
      <c r="T73" s="24"/>
      <c r="U73" s="24"/>
    </row>
    <row r="74" ht="16.5" spans="1:21">
      <c r="A74" s="22">
        <v>992</v>
      </c>
      <c r="B74" s="22" t="s">
        <v>213</v>
      </c>
      <c r="C74" s="22">
        <v>5015.087</v>
      </c>
      <c r="D74" s="22">
        <v>5731.251</v>
      </c>
      <c r="E74" s="22">
        <v>0</v>
      </c>
      <c r="F74" s="22">
        <v>0</v>
      </c>
      <c r="G74" s="22">
        <v>0</v>
      </c>
      <c r="H74" s="22">
        <v>1</v>
      </c>
      <c r="I74" s="20">
        <v>2.749</v>
      </c>
      <c r="J74" s="20">
        <v>14.901</v>
      </c>
      <c r="K74" s="23">
        <v>3</v>
      </c>
      <c r="L74" s="23">
        <v>0</v>
      </c>
      <c r="M74" s="23">
        <v>0</v>
      </c>
      <c r="N74" s="23">
        <v>0</v>
      </c>
      <c r="O74" s="23">
        <v>0</v>
      </c>
      <c r="P74" s="23">
        <v>9.767</v>
      </c>
      <c r="Q74" s="23">
        <v>0</v>
      </c>
      <c r="R74" s="23">
        <v>1</v>
      </c>
      <c r="S74" s="24"/>
      <c r="T74" s="24"/>
      <c r="U74" s="24"/>
    </row>
    <row r="75" ht="16.5" spans="1:21">
      <c r="A75" s="22">
        <v>399237</v>
      </c>
      <c r="B75" s="22" t="s">
        <v>214</v>
      </c>
      <c r="C75" s="22">
        <v>1021.412</v>
      </c>
      <c r="D75" s="22">
        <v>1161.257</v>
      </c>
      <c r="E75" s="22">
        <v>0</v>
      </c>
      <c r="F75" s="22">
        <v>0</v>
      </c>
      <c r="G75" s="22">
        <v>0</v>
      </c>
      <c r="H75" s="22">
        <v>1</v>
      </c>
      <c r="I75" s="20">
        <v>1.064</v>
      </c>
      <c r="J75" s="20">
        <v>12.979</v>
      </c>
      <c r="K75" s="23">
        <v>4</v>
      </c>
      <c r="L75" s="23">
        <v>2</v>
      </c>
      <c r="M75" s="23">
        <v>0</v>
      </c>
      <c r="N75" s="23">
        <v>0</v>
      </c>
      <c r="O75" s="23">
        <v>0</v>
      </c>
      <c r="P75" s="23">
        <v>-12.007</v>
      </c>
      <c r="Q75" s="23">
        <v>0</v>
      </c>
      <c r="R75" s="23">
        <v>0</v>
      </c>
      <c r="S75" s="24"/>
      <c r="T75" s="24"/>
      <c r="U75" s="24"/>
    </row>
    <row r="76" ht="16.5" spans="1:21">
      <c r="A76" s="22">
        <v>399289</v>
      </c>
      <c r="B76" s="22" t="s">
        <v>215</v>
      </c>
      <c r="C76" s="22">
        <v>117.904</v>
      </c>
      <c r="D76" s="22">
        <v>119.038</v>
      </c>
      <c r="E76" s="22">
        <v>0</v>
      </c>
      <c r="F76" s="22">
        <v>0</v>
      </c>
      <c r="G76" s="22">
        <v>0</v>
      </c>
      <c r="H76" s="22">
        <v>1</v>
      </c>
      <c r="I76" s="20">
        <v>0.468</v>
      </c>
      <c r="J76" s="20">
        <v>1.416</v>
      </c>
      <c r="K76" s="23">
        <v>4</v>
      </c>
      <c r="L76" s="23">
        <v>2</v>
      </c>
      <c r="M76" s="23">
        <v>0</v>
      </c>
      <c r="N76" s="23">
        <v>0</v>
      </c>
      <c r="O76" s="23">
        <v>0</v>
      </c>
      <c r="P76" s="23">
        <v>1.687</v>
      </c>
      <c r="Q76" s="23">
        <v>0</v>
      </c>
      <c r="R76" s="23">
        <v>0</v>
      </c>
      <c r="S76" s="24"/>
      <c r="T76" s="24"/>
      <c r="U76" s="24"/>
    </row>
    <row r="77" ht="16.5" spans="1:21">
      <c r="A77" s="22">
        <v>399298</v>
      </c>
      <c r="B77" s="22" t="s">
        <v>216</v>
      </c>
      <c r="C77" s="22">
        <v>209.102</v>
      </c>
      <c r="D77" s="22">
        <v>210.817</v>
      </c>
      <c r="E77" s="22">
        <v>0</v>
      </c>
      <c r="F77" s="22">
        <v>0</v>
      </c>
      <c r="G77" s="22">
        <v>0</v>
      </c>
      <c r="H77" s="22">
        <v>1</v>
      </c>
      <c r="I77" s="20">
        <v>0.446</v>
      </c>
      <c r="J77" s="20">
        <v>1.256</v>
      </c>
      <c r="K77" s="23">
        <v>4</v>
      </c>
      <c r="L77" s="23">
        <v>1</v>
      </c>
      <c r="M77" s="23">
        <v>-1</v>
      </c>
      <c r="N77" s="23">
        <v>0</v>
      </c>
      <c r="O77" s="23">
        <v>0</v>
      </c>
      <c r="P77" s="23">
        <v>5.228</v>
      </c>
      <c r="Q77" s="23">
        <v>0</v>
      </c>
      <c r="R77" s="23">
        <v>0</v>
      </c>
      <c r="S77" s="24"/>
      <c r="T77" s="24"/>
      <c r="U77" s="24"/>
    </row>
    <row r="78" ht="16.5" spans="1:21">
      <c r="A78" s="22">
        <v>399299</v>
      </c>
      <c r="B78" s="22" t="s">
        <v>217</v>
      </c>
      <c r="C78" s="22">
        <v>240.444</v>
      </c>
      <c r="D78" s="22">
        <v>242.422</v>
      </c>
      <c r="E78" s="22">
        <v>0</v>
      </c>
      <c r="F78" s="22">
        <v>0</v>
      </c>
      <c r="G78" s="22">
        <v>0</v>
      </c>
      <c r="H78" s="22">
        <v>1</v>
      </c>
      <c r="I78" s="20">
        <v>0.468</v>
      </c>
      <c r="J78" s="20">
        <v>1.281</v>
      </c>
      <c r="K78" s="23">
        <v>1</v>
      </c>
      <c r="L78" s="23">
        <v>2</v>
      </c>
      <c r="M78" s="23">
        <v>0</v>
      </c>
      <c r="N78" s="23">
        <v>-1</v>
      </c>
      <c r="O78" s="23">
        <v>0</v>
      </c>
      <c r="P78" s="23">
        <v>-0.435</v>
      </c>
      <c r="Q78" s="23">
        <v>0</v>
      </c>
      <c r="R78" s="23">
        <v>-1</v>
      </c>
      <c r="S78" s="24"/>
      <c r="T78" s="24"/>
      <c r="U78" s="24"/>
    </row>
    <row r="79" ht="16.5" spans="1:21">
      <c r="A79" s="22">
        <v>399301</v>
      </c>
      <c r="B79" s="22" t="s">
        <v>218</v>
      </c>
      <c r="C79" s="22">
        <v>212.875</v>
      </c>
      <c r="D79" s="22">
        <v>214.62</v>
      </c>
      <c r="E79" s="22">
        <v>0</v>
      </c>
      <c r="F79" s="22">
        <v>0</v>
      </c>
      <c r="G79" s="22">
        <v>0</v>
      </c>
      <c r="H79" s="22">
        <v>1</v>
      </c>
      <c r="I79" s="20">
        <v>0.446</v>
      </c>
      <c r="J79" s="20">
        <v>1.256</v>
      </c>
      <c r="K79" s="23">
        <v>4</v>
      </c>
      <c r="L79" s="23">
        <v>2</v>
      </c>
      <c r="M79" s="23">
        <v>-1</v>
      </c>
      <c r="N79" s="23">
        <v>0</v>
      </c>
      <c r="O79" s="23">
        <v>0</v>
      </c>
      <c r="P79" s="23">
        <v>0.391</v>
      </c>
      <c r="Q79" s="23">
        <v>0</v>
      </c>
      <c r="R79" s="23">
        <v>0</v>
      </c>
      <c r="S79" s="24"/>
      <c r="T79" s="24"/>
      <c r="U79" s="24"/>
    </row>
    <row r="80" ht="16.5" spans="1:21">
      <c r="A80" s="22">
        <v>399302</v>
      </c>
      <c r="B80" s="22" t="s">
        <v>219</v>
      </c>
      <c r="C80" s="22">
        <v>216.732</v>
      </c>
      <c r="D80" s="22">
        <v>218.595</v>
      </c>
      <c r="E80" s="22">
        <v>0</v>
      </c>
      <c r="F80" s="22">
        <v>0</v>
      </c>
      <c r="G80" s="22">
        <v>0</v>
      </c>
      <c r="H80" s="22">
        <v>1</v>
      </c>
      <c r="I80" s="20">
        <v>0.498</v>
      </c>
      <c r="J80" s="20">
        <v>1.346</v>
      </c>
      <c r="K80" s="23">
        <v>4</v>
      </c>
      <c r="L80" s="23">
        <v>1</v>
      </c>
      <c r="M80" s="23">
        <v>-1</v>
      </c>
      <c r="N80" s="23">
        <v>1</v>
      </c>
      <c r="O80" s="23">
        <v>0</v>
      </c>
      <c r="P80" s="23">
        <v>18.213</v>
      </c>
      <c r="Q80" s="23">
        <v>0</v>
      </c>
      <c r="R80" s="23">
        <v>0</v>
      </c>
      <c r="S80" s="24"/>
      <c r="T80" s="24"/>
      <c r="U80" s="24"/>
    </row>
    <row r="81" ht="16.5" spans="1:21">
      <c r="A81" s="22">
        <v>399355</v>
      </c>
      <c r="B81" s="22" t="s">
        <v>220</v>
      </c>
      <c r="C81" s="22">
        <v>2863.862</v>
      </c>
      <c r="D81" s="22">
        <v>3318.038</v>
      </c>
      <c r="E81" s="22">
        <v>0</v>
      </c>
      <c r="F81" s="22">
        <v>0</v>
      </c>
      <c r="G81" s="22">
        <v>0</v>
      </c>
      <c r="H81" s="22">
        <v>1</v>
      </c>
      <c r="I81" s="20">
        <v>1.091</v>
      </c>
      <c r="J81" s="20">
        <v>14.629</v>
      </c>
      <c r="K81" s="23">
        <v>4</v>
      </c>
      <c r="L81" s="23">
        <v>2</v>
      </c>
      <c r="M81" s="23">
        <v>0</v>
      </c>
      <c r="N81" s="23">
        <v>0</v>
      </c>
      <c r="O81" s="23">
        <v>0</v>
      </c>
      <c r="P81" s="23">
        <v>2.22</v>
      </c>
      <c r="Q81" s="23">
        <v>0</v>
      </c>
      <c r="R81" s="23">
        <v>0</v>
      </c>
      <c r="S81" s="24"/>
      <c r="T81" s="24"/>
      <c r="U81" s="24"/>
    </row>
    <row r="82" ht="16.5" spans="1:21">
      <c r="A82" s="22">
        <v>399357</v>
      </c>
      <c r="B82" s="22" t="s">
        <v>121</v>
      </c>
      <c r="C82" s="22">
        <v>2691.386</v>
      </c>
      <c r="D82" s="22">
        <v>2990.725</v>
      </c>
      <c r="E82" s="22">
        <v>0</v>
      </c>
      <c r="F82" s="22">
        <v>0</v>
      </c>
      <c r="G82" s="22">
        <v>0</v>
      </c>
      <c r="H82" s="22">
        <v>1</v>
      </c>
      <c r="I82" s="20">
        <v>0.787</v>
      </c>
      <c r="J82" s="20">
        <v>10.717</v>
      </c>
      <c r="K82" s="23">
        <v>4</v>
      </c>
      <c r="L82" s="23">
        <v>2</v>
      </c>
      <c r="M82" s="23">
        <v>0</v>
      </c>
      <c r="N82" s="23">
        <v>0</v>
      </c>
      <c r="O82" s="23">
        <v>0</v>
      </c>
      <c r="P82" s="23">
        <v>5.872</v>
      </c>
      <c r="Q82" s="23">
        <v>0</v>
      </c>
      <c r="R82" s="23">
        <v>0</v>
      </c>
      <c r="S82" s="24"/>
      <c r="T82" s="24"/>
      <c r="U82" s="24"/>
    </row>
    <row r="83" ht="16.5" spans="1:21">
      <c r="A83" s="22">
        <v>399371</v>
      </c>
      <c r="B83" s="22" t="s">
        <v>221</v>
      </c>
      <c r="C83" s="22">
        <v>5923.574</v>
      </c>
      <c r="D83" s="22">
        <v>6614.827</v>
      </c>
      <c r="E83" s="22">
        <v>0</v>
      </c>
      <c r="F83" s="22">
        <v>0</v>
      </c>
      <c r="G83" s="22">
        <v>0</v>
      </c>
      <c r="H83" s="22">
        <v>1</v>
      </c>
      <c r="I83" s="20">
        <v>0.459</v>
      </c>
      <c r="J83" s="20">
        <v>10.861</v>
      </c>
      <c r="K83" s="23">
        <v>4</v>
      </c>
      <c r="L83" s="23">
        <v>2</v>
      </c>
      <c r="M83" s="23">
        <v>0</v>
      </c>
      <c r="N83" s="23">
        <v>1</v>
      </c>
      <c r="O83" s="23">
        <v>0</v>
      </c>
      <c r="P83" s="23">
        <v>1.56</v>
      </c>
      <c r="Q83" s="23">
        <v>0</v>
      </c>
      <c r="R83" s="23">
        <v>0</v>
      </c>
      <c r="S83" s="24"/>
      <c r="T83" s="24"/>
      <c r="U83" s="24"/>
    </row>
    <row r="84" ht="16.5" spans="1:21">
      <c r="A84" s="22">
        <v>399373</v>
      </c>
      <c r="B84" s="22" t="s">
        <v>222</v>
      </c>
      <c r="C84" s="22">
        <v>7332.373</v>
      </c>
      <c r="D84" s="22">
        <v>8235.165</v>
      </c>
      <c r="E84" s="22">
        <v>0</v>
      </c>
      <c r="F84" s="22">
        <v>0</v>
      </c>
      <c r="G84" s="22">
        <v>0</v>
      </c>
      <c r="H84" s="22">
        <v>1</v>
      </c>
      <c r="I84" s="20">
        <v>1.35</v>
      </c>
      <c r="J84" s="20">
        <v>12.164</v>
      </c>
      <c r="K84" s="23">
        <v>4</v>
      </c>
      <c r="L84" s="23">
        <v>1</v>
      </c>
      <c r="M84" s="23">
        <v>0</v>
      </c>
      <c r="N84" s="23">
        <v>0</v>
      </c>
      <c r="O84" s="23">
        <v>0</v>
      </c>
      <c r="P84" s="23">
        <v>3.153</v>
      </c>
      <c r="Q84" s="23">
        <v>0</v>
      </c>
      <c r="R84" s="23">
        <v>0</v>
      </c>
      <c r="S84" s="24"/>
      <c r="T84" s="24"/>
      <c r="U84" s="24"/>
    </row>
    <row r="85" ht="16.5" spans="1:21">
      <c r="A85" s="22">
        <v>399387</v>
      </c>
      <c r="B85" s="22" t="s">
        <v>223</v>
      </c>
      <c r="C85" s="22">
        <v>4701.879</v>
      </c>
      <c r="D85" s="22">
        <v>5384.341</v>
      </c>
      <c r="E85" s="22">
        <v>0</v>
      </c>
      <c r="F85" s="22">
        <v>0</v>
      </c>
      <c r="G85" s="22">
        <v>0</v>
      </c>
      <c r="H85" s="22">
        <v>1</v>
      </c>
      <c r="I85" s="20">
        <v>3.158</v>
      </c>
      <c r="J85" s="20">
        <v>15.433</v>
      </c>
      <c r="K85" s="23">
        <v>2</v>
      </c>
      <c r="L85" s="23">
        <v>2</v>
      </c>
      <c r="M85" s="23">
        <v>0</v>
      </c>
      <c r="N85" s="23">
        <v>0</v>
      </c>
      <c r="O85" s="23">
        <v>0</v>
      </c>
      <c r="P85" s="23">
        <v>3.834</v>
      </c>
      <c r="Q85" s="23">
        <v>0</v>
      </c>
      <c r="R85" s="23">
        <v>0</v>
      </c>
      <c r="S85" s="24"/>
      <c r="T85" s="24"/>
      <c r="U85" s="24"/>
    </row>
    <row r="86" ht="16.5" spans="1:21">
      <c r="A86" s="22">
        <v>399404</v>
      </c>
      <c r="B86" s="22" t="s">
        <v>224</v>
      </c>
      <c r="C86" s="22">
        <v>6057.518</v>
      </c>
      <c r="D86" s="22">
        <v>6660.412</v>
      </c>
      <c r="E86" s="22">
        <v>0</v>
      </c>
      <c r="F86" s="22">
        <v>0</v>
      </c>
      <c r="G86" s="22">
        <v>0</v>
      </c>
      <c r="H86" s="22">
        <v>1</v>
      </c>
      <c r="I86" s="20">
        <v>0.996</v>
      </c>
      <c r="J86" s="20">
        <v>9.958</v>
      </c>
      <c r="K86" s="23">
        <v>4</v>
      </c>
      <c r="L86" s="23">
        <v>1</v>
      </c>
      <c r="M86" s="23">
        <v>-1</v>
      </c>
      <c r="N86" s="23">
        <v>0</v>
      </c>
      <c r="O86" s="23">
        <v>0</v>
      </c>
      <c r="P86" s="23">
        <v>10.024</v>
      </c>
      <c r="Q86" s="23">
        <v>0</v>
      </c>
      <c r="R86" s="23">
        <v>0</v>
      </c>
      <c r="S86" s="24"/>
      <c r="T86" s="24"/>
      <c r="U86" s="24"/>
    </row>
    <row r="87" ht="16.5" spans="1:21">
      <c r="A87" s="22">
        <v>399413</v>
      </c>
      <c r="B87" s="22" t="s">
        <v>225</v>
      </c>
      <c r="C87" s="22">
        <v>152.338</v>
      </c>
      <c r="D87" s="22">
        <v>162.989</v>
      </c>
      <c r="E87" s="22">
        <v>0</v>
      </c>
      <c r="F87" s="22">
        <v>0</v>
      </c>
      <c r="G87" s="22">
        <v>0</v>
      </c>
      <c r="H87" s="22">
        <v>1</v>
      </c>
      <c r="I87" s="20">
        <v>0.984</v>
      </c>
      <c r="J87" s="20">
        <v>7.454</v>
      </c>
      <c r="K87" s="23">
        <v>4</v>
      </c>
      <c r="L87" s="23">
        <v>2</v>
      </c>
      <c r="M87" s="23">
        <v>0</v>
      </c>
      <c r="N87" s="23">
        <v>0</v>
      </c>
      <c r="O87" s="23">
        <v>0</v>
      </c>
      <c r="P87" s="23">
        <v>-3.838</v>
      </c>
      <c r="Q87" s="23">
        <v>0</v>
      </c>
      <c r="R87" s="23">
        <v>0</v>
      </c>
      <c r="S87" s="24"/>
      <c r="T87" s="24"/>
      <c r="U87" s="24"/>
    </row>
    <row r="88" ht="16.5" spans="1:21">
      <c r="A88" s="22">
        <v>399416</v>
      </c>
      <c r="B88" s="22" t="s">
        <v>226</v>
      </c>
      <c r="C88" s="22">
        <v>3063.033</v>
      </c>
      <c r="D88" s="22">
        <v>3844.132</v>
      </c>
      <c r="E88" s="22">
        <v>0</v>
      </c>
      <c r="F88" s="22">
        <v>0</v>
      </c>
      <c r="G88" s="22">
        <v>0</v>
      </c>
      <c r="H88" s="22">
        <v>1</v>
      </c>
      <c r="I88" s="20">
        <v>2.682</v>
      </c>
      <c r="J88" s="20">
        <v>22.456</v>
      </c>
      <c r="K88" s="23">
        <v>4</v>
      </c>
      <c r="L88" s="23">
        <v>2</v>
      </c>
      <c r="M88" s="23">
        <v>-1</v>
      </c>
      <c r="N88" s="23">
        <v>0</v>
      </c>
      <c r="O88" s="23">
        <v>0</v>
      </c>
      <c r="P88" s="23">
        <v>3.71</v>
      </c>
      <c r="Q88" s="23">
        <v>0</v>
      </c>
      <c r="R88" s="23">
        <v>0</v>
      </c>
      <c r="S88" s="24"/>
      <c r="T88" s="24"/>
      <c r="U88" s="24"/>
    </row>
    <row r="89" ht="16.5" spans="1:21">
      <c r="A89" s="22">
        <v>399420</v>
      </c>
      <c r="B89" s="22" t="s">
        <v>227</v>
      </c>
      <c r="C89" s="22">
        <v>1213.442</v>
      </c>
      <c r="D89" s="22">
        <v>1443.066</v>
      </c>
      <c r="E89" s="22">
        <v>0</v>
      </c>
      <c r="F89" s="22">
        <v>0</v>
      </c>
      <c r="G89" s="22">
        <v>0</v>
      </c>
      <c r="H89" s="22">
        <v>1</v>
      </c>
      <c r="I89" s="20">
        <v>0.218</v>
      </c>
      <c r="J89" s="20">
        <v>16.096</v>
      </c>
      <c r="K89" s="23">
        <v>4</v>
      </c>
      <c r="L89" s="23">
        <v>2</v>
      </c>
      <c r="M89" s="23">
        <v>0</v>
      </c>
      <c r="N89" s="23">
        <v>0</v>
      </c>
      <c r="O89" s="23">
        <v>0</v>
      </c>
      <c r="P89" s="23">
        <v>-3.192</v>
      </c>
      <c r="Q89" s="23">
        <v>0</v>
      </c>
      <c r="R89" s="23">
        <v>0</v>
      </c>
      <c r="S89" s="24"/>
      <c r="T89" s="24"/>
      <c r="U89" s="24"/>
    </row>
    <row r="90" ht="16.5" spans="1:21">
      <c r="A90" s="22">
        <v>399427</v>
      </c>
      <c r="B90" s="22" t="s">
        <v>228</v>
      </c>
      <c r="C90" s="22">
        <v>2139.628</v>
      </c>
      <c r="D90" s="22">
        <v>2475.492</v>
      </c>
      <c r="E90" s="22">
        <v>0</v>
      </c>
      <c r="F90" s="22">
        <v>0</v>
      </c>
      <c r="G90" s="22">
        <v>0</v>
      </c>
      <c r="H90" s="22">
        <v>1</v>
      </c>
      <c r="I90" s="20">
        <v>1.685</v>
      </c>
      <c r="J90" s="20">
        <v>15.024</v>
      </c>
      <c r="K90" s="23">
        <v>4</v>
      </c>
      <c r="L90" s="23">
        <v>0</v>
      </c>
      <c r="M90" s="23">
        <v>-1</v>
      </c>
      <c r="N90" s="23">
        <v>1</v>
      </c>
      <c r="O90" s="23">
        <v>0</v>
      </c>
      <c r="P90" s="23">
        <v>-0.001</v>
      </c>
      <c r="Q90" s="23">
        <v>0</v>
      </c>
      <c r="R90" s="23">
        <v>0</v>
      </c>
      <c r="S90" s="24"/>
      <c r="T90" s="24"/>
      <c r="U90" s="24"/>
    </row>
    <row r="91" ht="16.5" spans="1:21">
      <c r="A91" s="22">
        <v>399431</v>
      </c>
      <c r="B91" s="22" t="s">
        <v>229</v>
      </c>
      <c r="C91" s="22">
        <v>7155.074</v>
      </c>
      <c r="D91" s="22">
        <v>8120.311</v>
      </c>
      <c r="E91" s="22">
        <v>0</v>
      </c>
      <c r="F91" s="22">
        <v>0</v>
      </c>
      <c r="G91" s="22">
        <v>0</v>
      </c>
      <c r="H91" s="22">
        <v>1</v>
      </c>
      <c r="I91" s="20">
        <v>4.011</v>
      </c>
      <c r="J91" s="20">
        <v>15.421</v>
      </c>
      <c r="K91" s="23">
        <v>4</v>
      </c>
      <c r="L91" s="23">
        <v>2</v>
      </c>
      <c r="M91" s="23">
        <v>-1</v>
      </c>
      <c r="N91" s="23">
        <v>1</v>
      </c>
      <c r="O91" s="23">
        <v>0</v>
      </c>
      <c r="P91" s="23">
        <v>5.854</v>
      </c>
      <c r="Q91" s="23">
        <v>0</v>
      </c>
      <c r="R91" s="23">
        <v>0</v>
      </c>
      <c r="S91" s="24"/>
      <c r="T91" s="24"/>
      <c r="U91" s="24"/>
    </row>
    <row r="92" ht="16.5" spans="1:21">
      <c r="A92" s="22">
        <v>399481</v>
      </c>
      <c r="B92" s="22" t="s">
        <v>167</v>
      </c>
      <c r="C92" s="22">
        <v>127.808</v>
      </c>
      <c r="D92" s="22">
        <v>127.93</v>
      </c>
      <c r="E92" s="22">
        <v>0</v>
      </c>
      <c r="F92" s="22">
        <v>0</v>
      </c>
      <c r="G92" s="22">
        <v>0</v>
      </c>
      <c r="H92" s="22">
        <v>1</v>
      </c>
      <c r="I92" s="20">
        <v>0.038</v>
      </c>
      <c r="J92" s="20">
        <v>0.134</v>
      </c>
      <c r="K92" s="23">
        <v>3</v>
      </c>
      <c r="L92" s="23">
        <v>0</v>
      </c>
      <c r="M92" s="23">
        <v>0</v>
      </c>
      <c r="N92" s="23">
        <v>0</v>
      </c>
      <c r="O92" s="23">
        <v>0</v>
      </c>
      <c r="P92" s="23">
        <v>11.903</v>
      </c>
      <c r="Q92" s="23">
        <v>0</v>
      </c>
      <c r="R92" s="23">
        <v>1</v>
      </c>
      <c r="S92" s="24"/>
      <c r="T92" s="24"/>
      <c r="U92" s="24"/>
    </row>
    <row r="93" ht="16.5" spans="1:21">
      <c r="A93" s="22">
        <v>399619</v>
      </c>
      <c r="B93" s="22" t="s">
        <v>230</v>
      </c>
      <c r="C93" s="22">
        <v>5832.846</v>
      </c>
      <c r="D93" s="22">
        <v>6773.17</v>
      </c>
      <c r="E93" s="22">
        <v>0</v>
      </c>
      <c r="F93" s="22">
        <v>0</v>
      </c>
      <c r="G93" s="22">
        <v>0</v>
      </c>
      <c r="H93" s="22">
        <v>1</v>
      </c>
      <c r="I93" s="20">
        <v>0.189</v>
      </c>
      <c r="J93" s="20">
        <v>14.046</v>
      </c>
      <c r="K93" s="23">
        <v>3</v>
      </c>
      <c r="L93" s="23">
        <v>1</v>
      </c>
      <c r="M93" s="23">
        <v>0</v>
      </c>
      <c r="N93" s="23">
        <v>1</v>
      </c>
      <c r="O93" s="23">
        <v>0</v>
      </c>
      <c r="P93" s="23">
        <v>1.661</v>
      </c>
      <c r="Q93" s="23">
        <v>0</v>
      </c>
      <c r="R93" s="23">
        <v>0</v>
      </c>
      <c r="S93" s="24"/>
      <c r="T93" s="24"/>
      <c r="U93" s="24"/>
    </row>
    <row r="94" ht="16.5" spans="1:18">
      <c r="A94" s="22">
        <v>399621</v>
      </c>
      <c r="B94" s="22" t="s">
        <v>231</v>
      </c>
      <c r="C94" s="22">
        <v>3546.009</v>
      </c>
      <c r="D94" s="22">
        <v>5319.488</v>
      </c>
      <c r="E94" s="22">
        <v>0</v>
      </c>
      <c r="F94" s="22">
        <v>0</v>
      </c>
      <c r="G94" s="22">
        <v>0</v>
      </c>
      <c r="H94" s="22">
        <v>1</v>
      </c>
      <c r="I94" s="20">
        <v>5.316</v>
      </c>
      <c r="J94" s="20">
        <v>36.883</v>
      </c>
      <c r="K94" s="23">
        <v>4</v>
      </c>
      <c r="L94" s="23">
        <v>2</v>
      </c>
      <c r="M94" s="23">
        <v>0</v>
      </c>
      <c r="N94" s="23">
        <v>0</v>
      </c>
      <c r="O94" s="23">
        <v>0</v>
      </c>
      <c r="P94" s="23">
        <v>2.586</v>
      </c>
      <c r="Q94" s="23">
        <v>0</v>
      </c>
      <c r="R94" s="23">
        <v>0</v>
      </c>
    </row>
    <row r="95" ht="16.5" spans="1:18">
      <c r="A95" s="22">
        <v>399676</v>
      </c>
      <c r="B95" s="22" t="s">
        <v>232</v>
      </c>
      <c r="C95" s="22">
        <v>2640.45</v>
      </c>
      <c r="D95" s="22">
        <v>3329.225</v>
      </c>
      <c r="E95" s="22">
        <v>0</v>
      </c>
      <c r="F95" s="22">
        <v>0</v>
      </c>
      <c r="G95" s="22">
        <v>0</v>
      </c>
      <c r="H95" s="22">
        <v>1</v>
      </c>
      <c r="I95" s="20">
        <v>2.633</v>
      </c>
      <c r="J95" s="20">
        <v>22.777</v>
      </c>
      <c r="K95" s="23">
        <v>4</v>
      </c>
      <c r="L95" s="23">
        <v>2</v>
      </c>
      <c r="M95" s="23">
        <v>-1</v>
      </c>
      <c r="N95" s="23">
        <v>1</v>
      </c>
      <c r="O95" s="23">
        <v>0</v>
      </c>
      <c r="P95" s="23">
        <v>6.57</v>
      </c>
      <c r="Q95" s="23">
        <v>0</v>
      </c>
      <c r="R95" s="23">
        <v>0</v>
      </c>
    </row>
    <row r="96" ht="16.5" spans="1:18">
      <c r="A96" s="22">
        <v>399688</v>
      </c>
      <c r="B96" s="22" t="s">
        <v>233</v>
      </c>
      <c r="C96" s="22">
        <v>1690.085</v>
      </c>
      <c r="D96" s="22">
        <v>2570.358</v>
      </c>
      <c r="E96" s="22">
        <v>0</v>
      </c>
      <c r="F96" s="22">
        <v>0</v>
      </c>
      <c r="G96" s="22">
        <v>0</v>
      </c>
      <c r="H96" s="22">
        <v>1</v>
      </c>
      <c r="I96" s="20">
        <v>5.963</v>
      </c>
      <c r="J96" s="20">
        <v>38.168</v>
      </c>
      <c r="K96" s="23">
        <v>2</v>
      </c>
      <c r="L96" s="23">
        <v>1</v>
      </c>
      <c r="M96" s="23">
        <v>0</v>
      </c>
      <c r="N96" s="23">
        <v>0</v>
      </c>
      <c r="O96" s="23">
        <v>0</v>
      </c>
      <c r="P96" s="23">
        <v>5.248</v>
      </c>
      <c r="Q96" s="23">
        <v>0</v>
      </c>
      <c r="R96" s="23">
        <v>1</v>
      </c>
    </row>
    <row r="97" ht="16.5" spans="1:18">
      <c r="A97" s="22">
        <v>399698</v>
      </c>
      <c r="B97" s="22" t="s">
        <v>234</v>
      </c>
      <c r="C97" s="22">
        <v>33511.754</v>
      </c>
      <c r="D97" s="22">
        <v>44420.402</v>
      </c>
      <c r="E97" s="22">
        <v>0</v>
      </c>
      <c r="F97" s="22">
        <v>0</v>
      </c>
      <c r="G97" s="22">
        <v>0</v>
      </c>
      <c r="H97" s="22">
        <v>1</v>
      </c>
      <c r="I97" s="20">
        <v>2.732</v>
      </c>
      <c r="J97" s="20">
        <v>26.619</v>
      </c>
      <c r="K97" s="23">
        <v>3</v>
      </c>
      <c r="L97" s="23">
        <v>0</v>
      </c>
      <c r="M97" s="23">
        <v>0</v>
      </c>
      <c r="N97" s="23">
        <v>0</v>
      </c>
      <c r="O97" s="23">
        <v>0</v>
      </c>
      <c r="P97" s="23">
        <v>13.388</v>
      </c>
      <c r="Q97" s="23">
        <v>0</v>
      </c>
      <c r="R97" s="23">
        <v>1</v>
      </c>
    </row>
    <row r="98" ht="16.5" spans="1:18">
      <c r="A98" s="22">
        <v>399805</v>
      </c>
      <c r="B98" s="22" t="s">
        <v>235</v>
      </c>
      <c r="C98" s="22">
        <v>2779.875</v>
      </c>
      <c r="D98" s="22">
        <v>3688.13</v>
      </c>
      <c r="E98" s="22">
        <v>0</v>
      </c>
      <c r="F98" s="22">
        <v>0</v>
      </c>
      <c r="G98" s="22">
        <v>0</v>
      </c>
      <c r="H98" s="22">
        <v>1</v>
      </c>
      <c r="I98" s="20">
        <v>3.923</v>
      </c>
      <c r="J98" s="20">
        <v>27.583</v>
      </c>
      <c r="K98" s="23">
        <v>3</v>
      </c>
      <c r="L98" s="23">
        <v>0</v>
      </c>
      <c r="M98" s="23">
        <v>0</v>
      </c>
      <c r="N98" s="23">
        <v>0</v>
      </c>
      <c r="O98" s="23">
        <v>0</v>
      </c>
      <c r="P98" s="23">
        <v>20.22</v>
      </c>
      <c r="Q98" s="23">
        <v>0</v>
      </c>
      <c r="R98" s="23">
        <v>1</v>
      </c>
    </row>
    <row r="99" ht="16.5" spans="1:18">
      <c r="A99" s="22">
        <v>399809</v>
      </c>
      <c r="B99" s="22" t="s">
        <v>236</v>
      </c>
      <c r="C99" s="22">
        <v>1946.886</v>
      </c>
      <c r="D99" s="22">
        <v>2272.013</v>
      </c>
      <c r="E99" s="22">
        <v>0</v>
      </c>
      <c r="F99" s="22">
        <v>0</v>
      </c>
      <c r="G99" s="22">
        <v>0</v>
      </c>
      <c r="H99" s="22">
        <v>1</v>
      </c>
      <c r="I99" s="20">
        <v>3.776</v>
      </c>
      <c r="J99" s="20">
        <v>17.546</v>
      </c>
      <c r="K99" s="23">
        <v>4</v>
      </c>
      <c r="L99" s="23">
        <v>2</v>
      </c>
      <c r="M99" s="23">
        <v>0</v>
      </c>
      <c r="N99" s="23">
        <v>0</v>
      </c>
      <c r="O99" s="23">
        <v>0</v>
      </c>
      <c r="P99" s="23">
        <v>-8.348</v>
      </c>
      <c r="Q99" s="23">
        <v>0</v>
      </c>
      <c r="R99" s="23">
        <v>0</v>
      </c>
    </row>
    <row r="100" ht="16.5" spans="1:18">
      <c r="A100" s="22">
        <v>399914</v>
      </c>
      <c r="B100" s="22" t="s">
        <v>237</v>
      </c>
      <c r="C100" s="22">
        <v>5630.729</v>
      </c>
      <c r="D100" s="22">
        <v>6452.174</v>
      </c>
      <c r="E100" s="22">
        <v>0</v>
      </c>
      <c r="F100" s="22">
        <v>0</v>
      </c>
      <c r="G100" s="22">
        <v>0</v>
      </c>
      <c r="H100" s="22">
        <v>1</v>
      </c>
      <c r="I100" s="20">
        <v>2.826</v>
      </c>
      <c r="J100" s="20">
        <v>15.197</v>
      </c>
      <c r="K100" s="23">
        <v>4</v>
      </c>
      <c r="L100" s="23">
        <v>2</v>
      </c>
      <c r="M100" s="23">
        <v>-1</v>
      </c>
      <c r="N100" s="23">
        <v>0</v>
      </c>
      <c r="O100" s="23">
        <v>0</v>
      </c>
      <c r="P100" s="23">
        <v>5.7</v>
      </c>
      <c r="Q100" s="23">
        <v>0</v>
      </c>
      <c r="R100" s="23">
        <v>0</v>
      </c>
    </row>
    <row r="101" ht="16.5" spans="1:18">
      <c r="A101" s="22">
        <v>399934</v>
      </c>
      <c r="B101" s="22" t="s">
        <v>210</v>
      </c>
      <c r="C101" s="22">
        <v>5257.746</v>
      </c>
      <c r="D101" s="22">
        <v>6009.956</v>
      </c>
      <c r="E101" s="22">
        <v>0</v>
      </c>
      <c r="F101" s="22">
        <v>0</v>
      </c>
      <c r="G101" s="22">
        <v>0</v>
      </c>
      <c r="H101" s="22">
        <v>1</v>
      </c>
      <c r="I101" s="20">
        <v>2.608</v>
      </c>
      <c r="J101" s="20">
        <v>14.797</v>
      </c>
      <c r="K101" s="23">
        <v>4</v>
      </c>
      <c r="L101" s="23">
        <v>1</v>
      </c>
      <c r="M101" s="23">
        <v>-1</v>
      </c>
      <c r="N101" s="23">
        <v>0</v>
      </c>
      <c r="O101" s="23">
        <v>0</v>
      </c>
      <c r="P101" s="23">
        <v>9.308</v>
      </c>
      <c r="Q101" s="23">
        <v>0</v>
      </c>
      <c r="R101" s="23">
        <v>0</v>
      </c>
    </row>
    <row r="102" ht="16.5" spans="1:18">
      <c r="A102" s="22">
        <v>399986</v>
      </c>
      <c r="B102" s="22" t="s">
        <v>238</v>
      </c>
      <c r="C102" s="22">
        <v>6799.876</v>
      </c>
      <c r="D102" s="22">
        <v>7723.033</v>
      </c>
      <c r="E102" s="22">
        <v>0</v>
      </c>
      <c r="F102" s="22">
        <v>0</v>
      </c>
      <c r="G102" s="22">
        <v>0</v>
      </c>
      <c r="H102" s="22">
        <v>1</v>
      </c>
      <c r="I102" s="20">
        <v>3.989</v>
      </c>
      <c r="J102" s="20">
        <v>15.466</v>
      </c>
      <c r="K102" s="23">
        <v>1</v>
      </c>
      <c r="L102" s="23">
        <v>2</v>
      </c>
      <c r="M102" s="23">
        <v>0</v>
      </c>
      <c r="N102" s="23">
        <v>-1</v>
      </c>
      <c r="O102" s="23">
        <v>0</v>
      </c>
      <c r="P102" s="23">
        <v>-0.629</v>
      </c>
      <c r="Q102" s="23">
        <v>0</v>
      </c>
      <c r="R102" s="23">
        <v>0</v>
      </c>
    </row>
    <row r="103" ht="16.5" spans="1:18">
      <c r="A103" s="25">
        <v>807</v>
      </c>
      <c r="B103" s="25" t="s">
        <v>239</v>
      </c>
      <c r="C103" s="25">
        <v>18953.393</v>
      </c>
      <c r="D103" s="25">
        <v>21413.039</v>
      </c>
      <c r="E103" s="25">
        <v>0</v>
      </c>
      <c r="F103" s="25">
        <v>0</v>
      </c>
      <c r="G103" s="25">
        <v>1</v>
      </c>
      <c r="H103" s="20">
        <v>0</v>
      </c>
      <c r="I103" s="20">
        <v>0</v>
      </c>
      <c r="J103" s="20">
        <v>0</v>
      </c>
      <c r="K103" s="23">
        <v>4</v>
      </c>
      <c r="L103" s="23">
        <v>2</v>
      </c>
      <c r="M103" s="23">
        <v>0</v>
      </c>
      <c r="N103" s="23">
        <v>0</v>
      </c>
      <c r="O103" s="23">
        <v>0</v>
      </c>
      <c r="P103" s="23">
        <v>-0.118</v>
      </c>
      <c r="Q103" s="23">
        <v>0</v>
      </c>
      <c r="R103" s="23">
        <v>-1</v>
      </c>
    </row>
    <row r="104" ht="16.5" spans="1:18">
      <c r="A104" s="25">
        <v>912</v>
      </c>
      <c r="B104" s="25" t="s">
        <v>240</v>
      </c>
      <c r="C104" s="25">
        <v>21239.18</v>
      </c>
      <c r="D104" s="25">
        <v>23978.105</v>
      </c>
      <c r="E104" s="25">
        <v>0</v>
      </c>
      <c r="F104" s="25">
        <v>0</v>
      </c>
      <c r="G104" s="25">
        <v>1</v>
      </c>
      <c r="H104" s="20">
        <v>0</v>
      </c>
      <c r="I104" s="20">
        <v>0</v>
      </c>
      <c r="J104" s="20">
        <v>0</v>
      </c>
      <c r="K104" s="23">
        <v>4</v>
      </c>
      <c r="L104" s="23">
        <v>2</v>
      </c>
      <c r="M104" s="23">
        <v>-1</v>
      </c>
      <c r="N104" s="23">
        <v>1</v>
      </c>
      <c r="O104" s="23">
        <v>0</v>
      </c>
      <c r="P104" s="23">
        <v>6.653</v>
      </c>
      <c r="Q104" s="23">
        <v>0</v>
      </c>
      <c r="R104" s="23">
        <v>0</v>
      </c>
    </row>
    <row r="105" ht="16.5" spans="1:18">
      <c r="A105" s="25">
        <v>399396</v>
      </c>
      <c r="B105" s="25" t="s">
        <v>241</v>
      </c>
      <c r="C105" s="25">
        <v>18097.004</v>
      </c>
      <c r="D105" s="25">
        <v>20441.518</v>
      </c>
      <c r="E105" s="25">
        <v>0</v>
      </c>
      <c r="F105" s="25">
        <v>0</v>
      </c>
      <c r="G105" s="25">
        <v>1</v>
      </c>
      <c r="H105" s="20">
        <v>0</v>
      </c>
      <c r="I105" s="20">
        <v>0</v>
      </c>
      <c r="J105" s="20">
        <v>0</v>
      </c>
      <c r="K105" s="23">
        <v>4</v>
      </c>
      <c r="L105" s="23">
        <v>0</v>
      </c>
      <c r="M105" s="23">
        <v>-1</v>
      </c>
      <c r="N105" s="23">
        <v>1</v>
      </c>
      <c r="O105" s="23">
        <v>0</v>
      </c>
      <c r="P105" s="23">
        <v>-0.002</v>
      </c>
      <c r="Q105" s="23">
        <v>0</v>
      </c>
      <c r="R105" s="23">
        <v>0</v>
      </c>
    </row>
    <row r="106" ht="16.5" spans="1:18">
      <c r="A106" s="25">
        <v>399987</v>
      </c>
      <c r="B106" s="25" t="s">
        <v>242</v>
      </c>
      <c r="C106" s="25">
        <v>5376.911</v>
      </c>
      <c r="D106" s="25">
        <v>6278.549</v>
      </c>
      <c r="E106" s="25">
        <v>0</v>
      </c>
      <c r="F106" s="25">
        <v>0</v>
      </c>
      <c r="G106" s="25">
        <v>1</v>
      </c>
      <c r="H106" s="20">
        <v>0</v>
      </c>
      <c r="I106" s="20">
        <v>0</v>
      </c>
      <c r="J106" s="20">
        <v>0</v>
      </c>
      <c r="K106" s="23">
        <v>4</v>
      </c>
      <c r="L106" s="23">
        <v>2</v>
      </c>
      <c r="M106" s="23">
        <v>-1</v>
      </c>
      <c r="N106" s="23">
        <v>1</v>
      </c>
      <c r="O106" s="23">
        <v>0</v>
      </c>
      <c r="P106" s="23">
        <v>4.92</v>
      </c>
      <c r="Q106" s="23">
        <v>0</v>
      </c>
      <c r="R106" s="23">
        <v>0</v>
      </c>
    </row>
    <row r="107" ht="16.5" spans="1:18">
      <c r="A107" s="25">
        <v>399997</v>
      </c>
      <c r="B107" s="25" t="s">
        <v>243</v>
      </c>
      <c r="C107" s="25">
        <v>9409.278</v>
      </c>
      <c r="D107" s="25">
        <v>11212.697</v>
      </c>
      <c r="E107" s="25">
        <v>0</v>
      </c>
      <c r="F107" s="25">
        <v>0</v>
      </c>
      <c r="G107" s="25">
        <v>1</v>
      </c>
      <c r="H107" s="20">
        <v>0</v>
      </c>
      <c r="I107" s="20">
        <v>0</v>
      </c>
      <c r="J107" s="20">
        <v>0</v>
      </c>
      <c r="K107" s="23">
        <v>4</v>
      </c>
      <c r="L107" s="23">
        <v>2</v>
      </c>
      <c r="M107" s="23">
        <v>0</v>
      </c>
      <c r="N107" s="23">
        <v>0</v>
      </c>
      <c r="O107" s="23">
        <v>0</v>
      </c>
      <c r="P107" s="23">
        <v>-1.359</v>
      </c>
      <c r="Q107" s="23">
        <v>0</v>
      </c>
      <c r="R107" s="23">
        <v>0</v>
      </c>
    </row>
    <row r="108" ht="16.5" spans="1:18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7"/>
      <c r="L108" s="27"/>
      <c r="M108" s="27"/>
      <c r="N108" s="27"/>
      <c r="O108" s="27"/>
      <c r="P108" s="27"/>
      <c r="Q108" s="27"/>
      <c r="R108" s="27"/>
    </row>
    <row r="109" ht="16.5" spans="1:18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7"/>
      <c r="L109" s="27"/>
      <c r="M109" s="27"/>
      <c r="N109" s="27"/>
      <c r="O109" s="27"/>
      <c r="P109" s="27"/>
      <c r="Q109" s="27"/>
      <c r="R109" s="27"/>
    </row>
    <row r="110" ht="16.5" spans="1:18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7"/>
      <c r="L110" s="27"/>
      <c r="M110" s="27"/>
      <c r="N110" s="27"/>
      <c r="O110" s="27"/>
      <c r="P110" s="27"/>
      <c r="Q110" s="27"/>
      <c r="R110" s="27"/>
    </row>
    <row r="111" ht="16.5" spans="1:18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7"/>
      <c r="L111" s="27"/>
      <c r="M111" s="27"/>
      <c r="N111" s="27"/>
      <c r="O111" s="27"/>
      <c r="P111" s="27"/>
      <c r="Q111" s="27"/>
      <c r="R111" s="27"/>
    </row>
    <row r="112" ht="16.5" spans="1:18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7"/>
      <c r="L112" s="27"/>
      <c r="M112" s="27"/>
      <c r="N112" s="27"/>
      <c r="O112" s="27"/>
      <c r="P112" s="27"/>
      <c r="Q112" s="27"/>
      <c r="R112" s="27"/>
    </row>
    <row r="113" ht="16.5" spans="1:18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7"/>
      <c r="L113" s="27"/>
      <c r="M113" s="27"/>
      <c r="N113" s="27"/>
      <c r="O113" s="27"/>
      <c r="P113" s="27"/>
      <c r="Q113" s="27"/>
      <c r="R113" s="27"/>
    </row>
    <row r="114" ht="16.5" spans="1:18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7"/>
      <c r="L114" s="27"/>
      <c r="M114" s="27"/>
      <c r="N114" s="27"/>
      <c r="O114" s="27"/>
      <c r="P114" s="27"/>
      <c r="Q114" s="27"/>
      <c r="R114" s="27"/>
    </row>
    <row r="115" ht="16.5" spans="1:18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7"/>
      <c r="L115" s="27"/>
      <c r="M115" s="27"/>
      <c r="N115" s="27"/>
      <c r="O115" s="27"/>
      <c r="P115" s="27"/>
      <c r="Q115" s="27"/>
      <c r="R115" s="27"/>
    </row>
    <row r="116" ht="16.5" spans="1:18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7"/>
      <c r="L116" s="27"/>
      <c r="M116" s="27"/>
      <c r="N116" s="27"/>
      <c r="O116" s="27"/>
      <c r="P116" s="27"/>
      <c r="Q116" s="27"/>
      <c r="R116" s="27"/>
    </row>
    <row r="117" ht="16.5" spans="1:18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7"/>
      <c r="L117" s="27"/>
      <c r="M117" s="27"/>
      <c r="N117" s="27"/>
      <c r="O117" s="27"/>
      <c r="P117" s="27"/>
      <c r="Q117" s="27"/>
      <c r="R117" s="27"/>
    </row>
    <row r="118" ht="16.5" spans="1:1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7"/>
      <c r="L118" s="27"/>
      <c r="M118" s="27"/>
      <c r="N118" s="27"/>
      <c r="O118" s="27"/>
      <c r="P118" s="27"/>
      <c r="Q118" s="27"/>
      <c r="R118" s="27"/>
    </row>
    <row r="119" ht="16.5" spans="1:18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7"/>
      <c r="L119" s="27"/>
      <c r="M119" s="27"/>
      <c r="N119" s="27"/>
      <c r="O119" s="27"/>
      <c r="P119" s="27"/>
      <c r="Q119" s="27"/>
      <c r="R119" s="27"/>
    </row>
    <row r="120" ht="16.5" spans="1:18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7"/>
      <c r="L120" s="27"/>
      <c r="M120" s="27"/>
      <c r="N120" s="27"/>
      <c r="O120" s="27"/>
      <c r="P120" s="27"/>
      <c r="Q120" s="27"/>
      <c r="R120" s="27"/>
    </row>
    <row r="121" ht="16.5" spans="1:18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7"/>
      <c r="L121" s="27"/>
      <c r="M121" s="27"/>
      <c r="N121" s="27"/>
      <c r="O121" s="27"/>
      <c r="P121" s="27"/>
      <c r="Q121" s="27"/>
      <c r="R121" s="27"/>
    </row>
    <row r="122" ht="16.5" spans="1:18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7"/>
      <c r="L122" s="27"/>
      <c r="M122" s="27"/>
      <c r="N122" s="27"/>
      <c r="O122" s="27"/>
      <c r="P122" s="27"/>
      <c r="Q122" s="27"/>
      <c r="R122" s="27"/>
    </row>
    <row r="123" ht="16.5" spans="1:18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7"/>
      <c r="L123" s="27"/>
      <c r="M123" s="27"/>
      <c r="N123" s="27"/>
      <c r="O123" s="27"/>
      <c r="P123" s="27"/>
      <c r="Q123" s="27"/>
      <c r="R123" s="27"/>
    </row>
    <row r="124" ht="16.5" spans="1:18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7"/>
      <c r="L124" s="27"/>
      <c r="M124" s="27"/>
      <c r="N124" s="27"/>
      <c r="O124" s="27"/>
      <c r="P124" s="27"/>
      <c r="Q124" s="27"/>
      <c r="R124" s="27"/>
    </row>
    <row r="125" ht="16.5" spans="1:18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7"/>
      <c r="L125" s="27"/>
      <c r="M125" s="27"/>
      <c r="N125" s="27"/>
      <c r="O125" s="27"/>
      <c r="P125" s="27"/>
      <c r="Q125" s="27"/>
      <c r="R125" s="27"/>
    </row>
    <row r="126" ht="16.5" spans="1:18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7"/>
      <c r="L126" s="27"/>
      <c r="M126" s="27"/>
      <c r="N126" s="27"/>
      <c r="O126" s="27"/>
      <c r="P126" s="27"/>
      <c r="Q126" s="27"/>
      <c r="R126" s="27"/>
    </row>
    <row r="127" ht="16.5" spans="1:18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7"/>
      <c r="L127" s="27"/>
      <c r="M127" s="27"/>
      <c r="N127" s="27"/>
      <c r="O127" s="27"/>
      <c r="P127" s="27"/>
      <c r="Q127" s="27"/>
      <c r="R127" s="27"/>
    </row>
    <row r="128" ht="16.5" spans="1:1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7"/>
      <c r="Q128" s="27"/>
      <c r="R128" s="27"/>
    </row>
    <row r="129" ht="16.5" spans="1:18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7"/>
      <c r="Q129" s="27"/>
      <c r="R129" s="27"/>
    </row>
    <row r="130" ht="16.5" spans="1:18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7"/>
      <c r="L130" s="27"/>
      <c r="M130" s="27"/>
      <c r="N130" s="27"/>
      <c r="O130" s="27"/>
      <c r="P130" s="27"/>
      <c r="Q130" s="27"/>
      <c r="R130" s="27"/>
    </row>
    <row r="131" ht="16.5" spans="1:18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7"/>
      <c r="L131" s="27"/>
      <c r="M131" s="27"/>
      <c r="N131" s="27"/>
      <c r="O131" s="27"/>
      <c r="P131" s="27"/>
      <c r="Q131" s="27"/>
      <c r="R131" s="27"/>
    </row>
    <row r="132" ht="16.5" spans="1:18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7"/>
      <c r="L132" s="27"/>
      <c r="M132" s="27"/>
      <c r="N132" s="27"/>
      <c r="O132" s="27"/>
      <c r="P132" s="27"/>
      <c r="Q132" s="27"/>
      <c r="R132" s="27"/>
    </row>
    <row r="133" ht="16.5" spans="1:18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7"/>
      <c r="L133" s="27"/>
      <c r="M133" s="27"/>
      <c r="N133" s="27"/>
      <c r="O133" s="27"/>
      <c r="P133" s="27"/>
      <c r="Q133" s="27"/>
      <c r="R133" s="27"/>
    </row>
    <row r="134" ht="16.5" spans="1:18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7"/>
      <c r="L134" s="27"/>
      <c r="M134" s="27"/>
      <c r="N134" s="27"/>
      <c r="O134" s="27"/>
      <c r="P134" s="27"/>
      <c r="Q134" s="27"/>
      <c r="R134" s="27"/>
    </row>
    <row r="135" ht="16.5" spans="1:18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7"/>
      <c r="L135" s="27"/>
      <c r="M135" s="27"/>
      <c r="N135" s="27"/>
      <c r="O135" s="27"/>
      <c r="P135" s="27"/>
      <c r="Q135" s="27"/>
      <c r="R135" s="27"/>
    </row>
    <row r="136" ht="16.5" spans="1:18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7"/>
      <c r="L136" s="27"/>
      <c r="M136" s="27"/>
      <c r="N136" s="27"/>
      <c r="O136" s="27"/>
      <c r="P136" s="27"/>
      <c r="Q136" s="27"/>
      <c r="R136" s="27"/>
    </row>
    <row r="137" ht="16.5" spans="1:18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7"/>
      <c r="L137" s="27"/>
      <c r="M137" s="27"/>
      <c r="N137" s="27"/>
      <c r="O137" s="27"/>
      <c r="P137" s="27"/>
      <c r="Q137" s="27"/>
      <c r="R137" s="27"/>
    </row>
    <row r="138" ht="16.5" spans="1:1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7"/>
      <c r="L138" s="27"/>
      <c r="M138" s="27"/>
      <c r="N138" s="27"/>
      <c r="O138" s="27"/>
      <c r="P138" s="27"/>
      <c r="Q138" s="27"/>
      <c r="R138" s="27"/>
    </row>
    <row r="139" ht="16.5" spans="1:18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7"/>
      <c r="L139" s="27"/>
      <c r="M139" s="27"/>
      <c r="N139" s="27"/>
      <c r="O139" s="27"/>
      <c r="P139" s="27"/>
      <c r="Q139" s="27"/>
      <c r="R139" s="27"/>
    </row>
    <row r="140" ht="16.5" spans="1:18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7"/>
      <c r="L140" s="27"/>
      <c r="M140" s="27"/>
      <c r="N140" s="27"/>
      <c r="O140" s="27"/>
      <c r="P140" s="27"/>
      <c r="Q140" s="27"/>
      <c r="R140" s="27"/>
    </row>
    <row r="141" ht="16.5" spans="1:18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7"/>
      <c r="Q141" s="27"/>
      <c r="R141" s="27"/>
    </row>
    <row r="142" ht="16.5" spans="1:18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7"/>
      <c r="L142" s="27"/>
      <c r="M142" s="27"/>
      <c r="N142" s="27"/>
      <c r="O142" s="27"/>
      <c r="P142" s="27"/>
      <c r="Q142" s="27"/>
      <c r="R142" s="27"/>
    </row>
    <row r="143" ht="16.5" spans="1:18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7"/>
      <c r="L143" s="27"/>
      <c r="M143" s="27"/>
      <c r="N143" s="27"/>
      <c r="O143" s="27"/>
      <c r="P143" s="27"/>
      <c r="Q143" s="27"/>
      <c r="R143" s="27"/>
    </row>
    <row r="144" ht="16.5" spans="1:18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7"/>
      <c r="L144" s="27"/>
      <c r="M144" s="27"/>
      <c r="N144" s="27"/>
      <c r="O144" s="27"/>
      <c r="P144" s="27"/>
      <c r="Q144" s="27"/>
      <c r="R144" s="27"/>
    </row>
    <row r="145" ht="16.5" spans="1:18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7"/>
      <c r="L145" s="27"/>
      <c r="M145" s="27"/>
      <c r="N145" s="27"/>
      <c r="O145" s="27"/>
      <c r="P145" s="27"/>
      <c r="Q145" s="27"/>
      <c r="R145" s="27"/>
    </row>
    <row r="146" ht="16.5" spans="1:18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7"/>
      <c r="L146" s="27"/>
      <c r="M146" s="27"/>
      <c r="N146" s="27"/>
      <c r="O146" s="27"/>
      <c r="P146" s="27"/>
      <c r="Q146" s="27"/>
      <c r="R146" s="27"/>
    </row>
    <row r="147" ht="16.5" spans="1:18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7"/>
      <c r="L147" s="27"/>
      <c r="M147" s="27"/>
      <c r="N147" s="27"/>
      <c r="O147" s="27"/>
      <c r="P147" s="27"/>
      <c r="Q147" s="27"/>
      <c r="R147" s="27"/>
    </row>
    <row r="148" ht="16.5" spans="1:1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7"/>
      <c r="L148" s="27"/>
      <c r="M148" s="27"/>
      <c r="N148" s="27"/>
      <c r="O148" s="27"/>
      <c r="P148" s="27"/>
      <c r="Q148" s="27"/>
      <c r="R148" s="27"/>
    </row>
    <row r="149" ht="16.5" spans="1:18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7"/>
      <c r="L149" s="27"/>
      <c r="M149" s="27"/>
      <c r="N149" s="27"/>
      <c r="O149" s="27"/>
      <c r="P149" s="27"/>
      <c r="Q149" s="27"/>
      <c r="R149" s="27"/>
    </row>
    <row r="150" ht="16.5" spans="1:18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7"/>
      <c r="L150" s="27"/>
      <c r="M150" s="27"/>
      <c r="N150" s="27"/>
      <c r="O150" s="27"/>
      <c r="P150" s="27"/>
      <c r="Q150" s="27"/>
      <c r="R150" s="27"/>
    </row>
    <row r="151" ht="16.5" spans="1:18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7"/>
      <c r="L151" s="27"/>
      <c r="M151" s="27"/>
      <c r="N151" s="27"/>
      <c r="O151" s="27"/>
      <c r="P151" s="27"/>
      <c r="Q151" s="27"/>
      <c r="R151" s="27"/>
    </row>
    <row r="152" ht="16.5" spans="1:18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7"/>
      <c r="L152" s="27"/>
      <c r="M152" s="27"/>
      <c r="N152" s="27"/>
      <c r="O152" s="27"/>
      <c r="P152" s="27"/>
      <c r="Q152" s="27"/>
      <c r="R152" s="27"/>
    </row>
    <row r="153" ht="16.5" spans="1:18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7"/>
      <c r="L153" s="27"/>
      <c r="M153" s="27"/>
      <c r="N153" s="27"/>
      <c r="O153" s="27"/>
      <c r="P153" s="27"/>
      <c r="Q153" s="27"/>
      <c r="R153" s="27"/>
    </row>
    <row r="154" ht="16.5" spans="1:18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7"/>
      <c r="L154" s="27"/>
      <c r="M154" s="27"/>
      <c r="N154" s="27"/>
      <c r="O154" s="27"/>
      <c r="P154" s="27"/>
      <c r="Q154" s="27"/>
      <c r="R154" s="27"/>
    </row>
    <row r="155" ht="16.5" spans="1:18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7"/>
      <c r="Q155" s="27"/>
      <c r="R155" s="27"/>
    </row>
    <row r="156" ht="16.5" spans="1:18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7"/>
      <c r="Q156" s="27"/>
      <c r="R156" s="27"/>
    </row>
    <row r="157" ht="16.5" spans="1:18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7"/>
      <c r="Q157" s="27"/>
      <c r="R157" s="27"/>
    </row>
    <row r="158" ht="16.5" spans="1:1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7"/>
      <c r="Q158" s="27"/>
      <c r="R158" s="27"/>
    </row>
    <row r="159" ht="16.5" spans="1:18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7"/>
      <c r="Q159" s="27"/>
      <c r="R159" s="27"/>
    </row>
    <row r="160" ht="16.5" spans="1:18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7"/>
      <c r="Q160" s="27"/>
      <c r="R160" s="27"/>
    </row>
    <row r="161" ht="16.5" spans="1:18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7"/>
      <c r="Q161" s="27"/>
      <c r="R161" s="27"/>
    </row>
    <row r="162" ht="16.5" spans="1:18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7"/>
      <c r="Q162" s="27"/>
      <c r="R162" s="27"/>
    </row>
    <row r="163" ht="16.5" spans="1:18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7"/>
      <c r="Q163" s="27"/>
      <c r="R163" s="27"/>
    </row>
    <row r="164" ht="16.5" spans="1:18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7"/>
      <c r="Q164" s="27"/>
      <c r="R164" s="27"/>
    </row>
    <row r="165" ht="16.5" spans="1:18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7"/>
      <c r="Q165" s="27"/>
      <c r="R165" s="27"/>
    </row>
    <row r="166" ht="16.5" spans="1:18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7"/>
      <c r="Q166" s="27"/>
      <c r="R166" s="27"/>
    </row>
    <row r="167" ht="16.5" spans="1:18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7"/>
      <c r="Q167" s="27"/>
      <c r="R167" s="27"/>
    </row>
    <row r="168" ht="16.5" spans="1:1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7"/>
      <c r="Q168" s="27"/>
      <c r="R168" s="27"/>
    </row>
    <row r="169" ht="16.5" spans="1:18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7"/>
      <c r="Q169" s="27"/>
      <c r="R169" s="27"/>
    </row>
    <row r="170" ht="16.5" spans="1:18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7"/>
      <c r="Q170" s="27"/>
      <c r="R170" s="27"/>
    </row>
    <row r="171" ht="16.5" spans="1:18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7"/>
      <c r="Q171" s="27"/>
      <c r="R171" s="27"/>
    </row>
    <row r="172" ht="16.5" spans="1:18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7"/>
      <c r="Q172" s="27"/>
      <c r="R172" s="27"/>
    </row>
    <row r="173" ht="16.5" spans="1:18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7"/>
      <c r="Q173" s="27"/>
      <c r="R173" s="27"/>
    </row>
    <row r="174" ht="16.5" spans="1:18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7"/>
      <c r="Q174" s="27"/>
      <c r="R174" s="27"/>
    </row>
    <row r="175" ht="16.5" spans="1:18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7"/>
      <c r="Q175" s="27"/>
      <c r="R175" s="27"/>
    </row>
    <row r="176" ht="16.5" spans="1:18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7"/>
      <c r="Q176" s="27"/>
      <c r="R176" s="27"/>
    </row>
    <row r="177" ht="16.5" spans="1:18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7"/>
      <c r="Q177" s="27"/>
      <c r="R177" s="27"/>
    </row>
    <row r="178" ht="16.5" spans="1:1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7"/>
      <c r="Q178" s="27"/>
      <c r="R178" s="27"/>
    </row>
    <row r="179" ht="16.5" spans="1:18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7"/>
      <c r="Q179" s="27"/>
      <c r="R179" s="27"/>
    </row>
    <row r="180" ht="16.5" spans="1:18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7"/>
      <c r="Q180" s="27"/>
      <c r="R180" s="27"/>
    </row>
    <row r="181" ht="16.5" spans="1:18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7"/>
      <c r="Q181" s="27"/>
      <c r="R181" s="27"/>
    </row>
    <row r="182" ht="16.5" spans="1:18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  <c r="Q182" s="27"/>
      <c r="R182" s="27"/>
    </row>
    <row r="183" ht="16.5" spans="1:18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  <c r="Q183" s="27"/>
      <c r="R183" s="27"/>
    </row>
    <row r="184" ht="16.5" spans="1:18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  <c r="Q184" s="27"/>
      <c r="R184" s="27"/>
    </row>
    <row r="185" ht="16.5" spans="1:18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  <c r="Q185" s="27"/>
      <c r="R185" s="27"/>
    </row>
    <row r="186" ht="16.5" spans="1:18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  <c r="Q186" s="27"/>
      <c r="R186" s="27"/>
    </row>
    <row r="187" ht="16.5" spans="1:18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  <c r="Q187" s="27"/>
      <c r="R187" s="27"/>
    </row>
    <row r="188" ht="16.5" spans="1:1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  <c r="Q188" s="27"/>
      <c r="R188" s="27"/>
    </row>
    <row r="189" ht="16.5" spans="1:18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  <c r="Q189" s="27"/>
      <c r="R189" s="27"/>
    </row>
    <row r="190" ht="16.5" spans="1:18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  <c r="Q190" s="27"/>
      <c r="R190" s="27"/>
    </row>
    <row r="191" ht="16.5" spans="1:18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  <c r="Q191" s="27"/>
      <c r="R191" s="27"/>
    </row>
    <row r="192" ht="16.5" spans="1:18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  <c r="Q192" s="27"/>
      <c r="R192" s="27"/>
    </row>
    <row r="193" ht="16.5" spans="1:18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  <c r="Q193" s="27"/>
      <c r="R193" s="27"/>
    </row>
    <row r="194" ht="16.5" spans="1:18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  <c r="Q194" s="27"/>
      <c r="R194" s="27"/>
    </row>
    <row r="195" ht="16.5" spans="1:18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  <c r="Q195" s="27"/>
      <c r="R195" s="27"/>
    </row>
    <row r="196" ht="16.5" spans="1:18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  <c r="Q196" s="27"/>
      <c r="R196" s="27"/>
    </row>
    <row r="197" ht="16.5" spans="1:18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  <c r="Q197" s="27"/>
      <c r="R197" s="27"/>
    </row>
    <row r="198" ht="16.5" spans="1:1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  <c r="Q198" s="27"/>
      <c r="R198" s="27"/>
    </row>
    <row r="199" ht="16.5" spans="1:18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  <c r="Q199" s="27"/>
      <c r="R199" s="27"/>
    </row>
    <row r="200" ht="16.5" spans="1:18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  <c r="Q200" s="27"/>
      <c r="R200" s="27"/>
    </row>
    <row r="201" ht="16.5" spans="1:18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  <c r="Q201" s="27"/>
      <c r="R201" s="27"/>
    </row>
    <row r="202" ht="16.5" spans="1:18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  <c r="Q202" s="27"/>
      <c r="R202" s="27"/>
    </row>
    <row r="203" ht="16.5" spans="1:18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  <c r="Q203" s="27"/>
      <c r="R203" s="27"/>
    </row>
    <row r="204" ht="16.5" spans="1:18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  <c r="Q204" s="27"/>
      <c r="R204" s="27"/>
    </row>
    <row r="205" ht="16.5" spans="1:18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  <c r="Q205" s="27"/>
      <c r="R205" s="27"/>
    </row>
    <row r="206" ht="16.5" spans="1:18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  <c r="Q206" s="27"/>
      <c r="R206" s="27"/>
    </row>
    <row r="207" ht="16.5" spans="1:18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  <c r="Q207" s="27"/>
      <c r="R207" s="27"/>
    </row>
    <row r="208" ht="16.5" spans="1:1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  <c r="Q208" s="27"/>
      <c r="R208" s="27"/>
    </row>
    <row r="209" ht="16.5" spans="1:18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  <c r="Q209" s="27"/>
      <c r="R209" s="27"/>
    </row>
    <row r="210" ht="16.5" spans="1:18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  <c r="Q210" s="27"/>
      <c r="R210" s="27"/>
    </row>
    <row r="211" ht="16.5" spans="1:18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  <c r="Q211" s="27"/>
      <c r="R211" s="27"/>
    </row>
    <row r="212" ht="16.5" spans="1:18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  <c r="Q212" s="27"/>
      <c r="R212" s="27"/>
    </row>
    <row r="213" ht="16.5" spans="1:18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  <c r="Q213" s="27"/>
      <c r="R213" s="27"/>
    </row>
    <row r="214" ht="16.5" spans="1:18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  <c r="Q214" s="27"/>
      <c r="R214" s="27"/>
    </row>
    <row r="215" ht="16.5" spans="1:18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  <c r="Q215" s="27"/>
      <c r="R215" s="27"/>
    </row>
    <row r="216" ht="16.5" spans="1:18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  <c r="Q216" s="27"/>
      <c r="R216" s="27"/>
    </row>
    <row r="217" ht="16.5" spans="1:18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  <c r="Q217" s="27"/>
      <c r="R217" s="27"/>
    </row>
    <row r="218" ht="16.5" spans="1:1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  <c r="Q218" s="27"/>
      <c r="R218" s="27"/>
    </row>
    <row r="219" ht="16.5" spans="1:18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  <c r="Q219" s="27"/>
      <c r="R219" s="27"/>
    </row>
    <row r="220" ht="16.5" spans="1:18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  <c r="Q220" s="27"/>
      <c r="R220" s="27"/>
    </row>
    <row r="221" ht="16.5" spans="1:18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  <c r="Q221" s="27"/>
      <c r="R221" s="27"/>
    </row>
    <row r="222" ht="16.5" spans="1:18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  <c r="Q222" s="27"/>
      <c r="R222" s="27"/>
    </row>
    <row r="223" ht="16.5" spans="1:18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  <c r="Q223" s="27"/>
      <c r="R223" s="27"/>
    </row>
    <row r="224" ht="16.5" spans="1:18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  <c r="Q224" s="27"/>
      <c r="R224" s="27"/>
    </row>
    <row r="225" ht="16.5" spans="1:18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  <c r="Q225" s="27"/>
      <c r="R225" s="27"/>
    </row>
    <row r="226" ht="16.5" spans="1:18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  <c r="Q226" s="27"/>
      <c r="R226" s="27"/>
    </row>
    <row r="227" ht="16.5" spans="1:18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  <c r="Q227" s="27"/>
      <c r="R227" s="27"/>
    </row>
    <row r="228" ht="16.5" spans="1:1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  <c r="Q228" s="27"/>
      <c r="R228" s="27"/>
    </row>
    <row r="229" ht="16.5" spans="1:18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  <c r="Q229" s="27"/>
      <c r="R229" s="27"/>
    </row>
    <row r="230" ht="16.5" spans="1:18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  <c r="Q230" s="27"/>
      <c r="R230" s="27"/>
    </row>
    <row r="231" ht="16.5" spans="1:18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  <c r="Q231" s="27"/>
      <c r="R231" s="27"/>
    </row>
    <row r="232" ht="16.5" spans="1:18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  <c r="Q232" s="27"/>
      <c r="R232" s="27"/>
    </row>
    <row r="233" ht="16.5" spans="1:18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  <c r="Q233" s="27"/>
      <c r="R233" s="27"/>
    </row>
    <row r="234" ht="16.5" spans="1:18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  <c r="Q234" s="27"/>
      <c r="R234" s="27"/>
    </row>
    <row r="235" ht="16.5" spans="1:18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  <c r="Q235" s="27"/>
      <c r="R235" s="27"/>
    </row>
    <row r="236" ht="16.5" spans="1:18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  <c r="Q236" s="27"/>
      <c r="R236" s="27"/>
    </row>
    <row r="237" ht="16.5" spans="1:18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  <c r="Q237" s="27"/>
      <c r="R237" s="27"/>
    </row>
    <row r="238" ht="16.5" spans="1:18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  <c r="Q238" s="27"/>
      <c r="R238" s="27"/>
    </row>
    <row r="239" ht="16.5" spans="1:18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  <c r="Q239" s="27"/>
      <c r="R239" s="27"/>
    </row>
    <row r="240" ht="16.5" spans="1:18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  <c r="Q240" s="27"/>
      <c r="R240" s="27"/>
    </row>
    <row r="241" ht="16.5" spans="1:18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  <c r="Q241" s="27"/>
      <c r="R241" s="27"/>
    </row>
    <row r="242" ht="16.5" spans="1:18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  <c r="Q242" s="27"/>
      <c r="R242" s="27"/>
    </row>
    <row r="243" ht="16.5" spans="1:18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  <c r="Q243" s="27"/>
      <c r="R243" s="27"/>
    </row>
    <row r="244" ht="16.5" spans="1:18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  <c r="Q244" s="27"/>
      <c r="R244" s="27"/>
    </row>
    <row r="245" ht="16.5" spans="1:18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  <c r="Q245" s="27"/>
      <c r="R245" s="27"/>
    </row>
    <row r="246" ht="16.5" spans="1:18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  <c r="Q246" s="27"/>
      <c r="R246" s="27"/>
    </row>
    <row r="247" ht="16.5" spans="1:18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  <c r="Q247" s="27"/>
      <c r="R247" s="27"/>
    </row>
    <row r="248" ht="16.5" spans="1:18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  <c r="Q248" s="27"/>
      <c r="R248" s="27"/>
    </row>
    <row r="249" ht="16.5" spans="1:18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7"/>
      <c r="L249" s="27"/>
      <c r="M249" s="27"/>
      <c r="N249" s="27"/>
      <c r="O249" s="27"/>
      <c r="P249" s="27"/>
      <c r="Q249" s="27"/>
      <c r="R249" s="27"/>
    </row>
    <row r="250" ht="16.5" spans="1:18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  <c r="Q250" s="27"/>
      <c r="R250" s="27"/>
    </row>
    <row r="251" ht="16.5" spans="1:18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  <c r="Q251" s="27"/>
      <c r="R251" s="27"/>
    </row>
    <row r="252" ht="16.5" spans="1:18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  <c r="Q252" s="27"/>
      <c r="R252" s="27"/>
    </row>
    <row r="253" ht="16.5" spans="1:18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  <c r="Q253" s="27"/>
      <c r="R253" s="27"/>
    </row>
    <row r="254" ht="16.5" spans="1:18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  <c r="Q254" s="27"/>
      <c r="R254" s="27"/>
    </row>
    <row r="255" ht="16.5" spans="1:18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  <c r="Q255" s="27"/>
      <c r="R255" s="27"/>
    </row>
    <row r="256" ht="16.5" spans="1:18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  <c r="Q256" s="27"/>
      <c r="R256" s="27"/>
    </row>
    <row r="257" ht="16.5" spans="1:18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  <c r="Q257" s="27"/>
      <c r="R257" s="27"/>
    </row>
    <row r="258" ht="16.5" spans="1:18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  <c r="Q258" s="27"/>
      <c r="R258" s="27"/>
    </row>
    <row r="259" ht="16.5" spans="1:18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  <c r="Q259" s="27"/>
      <c r="R259" s="27"/>
    </row>
    <row r="260" ht="16.5" spans="1:18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  <c r="Q260" s="27"/>
      <c r="R260" s="27"/>
    </row>
    <row r="261" ht="16.5" spans="1:18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  <c r="Q261" s="27"/>
      <c r="R261" s="27"/>
    </row>
    <row r="262" ht="16.5" spans="1:18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  <c r="Q262" s="27"/>
      <c r="R262" s="27"/>
    </row>
    <row r="263" ht="16.5" spans="1:18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  <c r="Q263" s="27"/>
      <c r="R263" s="27"/>
    </row>
    <row r="264" ht="16.5" spans="1:18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  <c r="Q264" s="27"/>
      <c r="R264" s="27"/>
    </row>
    <row r="265" ht="16.5" spans="1:18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  <c r="Q265" s="27"/>
      <c r="R265" s="27"/>
    </row>
    <row r="266" ht="16.5" spans="1:18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  <c r="Q266" s="27"/>
      <c r="R266" s="27"/>
    </row>
    <row r="267" ht="16.5" spans="1:18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  <c r="Q267" s="27"/>
      <c r="R267" s="27"/>
    </row>
    <row r="268" ht="16.5" spans="1:1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  <c r="Q268" s="27"/>
      <c r="R268" s="27"/>
    </row>
    <row r="269" ht="16.5" spans="1:18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  <c r="Q269" s="27"/>
      <c r="R269" s="27"/>
    </row>
    <row r="270" ht="16.5" spans="1:18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  <c r="Q270" s="27"/>
      <c r="R270" s="27"/>
    </row>
    <row r="271" ht="16.5" spans="1:18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  <c r="Q271" s="27"/>
      <c r="R271" s="27"/>
    </row>
    <row r="272" ht="16.5" spans="1:18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  <c r="Q272" s="27"/>
      <c r="R272" s="27"/>
    </row>
    <row r="273" ht="16.5" spans="1:18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  <c r="Q273" s="27"/>
      <c r="R273" s="27"/>
    </row>
    <row r="274" ht="16.5" spans="1:18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  <c r="Q274" s="27"/>
      <c r="R274" s="27"/>
    </row>
    <row r="275" ht="16.5" spans="1:18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  <c r="Q275" s="27"/>
      <c r="R275" s="27"/>
    </row>
    <row r="276" ht="16.5" spans="1:18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  <c r="Q276" s="27"/>
      <c r="R276" s="27"/>
    </row>
    <row r="277" ht="16.5" spans="1:18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  <c r="Q277" s="27"/>
      <c r="R277" s="27"/>
    </row>
    <row r="278" ht="16.5" spans="1:1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  <c r="Q278" s="27"/>
      <c r="R278" s="27"/>
    </row>
    <row r="279" ht="16.5" spans="1:18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  <c r="Q279" s="27"/>
      <c r="R279" s="27"/>
    </row>
    <row r="280" ht="16.5" spans="1:18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  <c r="Q280" s="27"/>
      <c r="R280" s="27"/>
    </row>
    <row r="281" ht="16.5" spans="1:18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  <c r="Q281" s="27"/>
      <c r="R281" s="27"/>
    </row>
    <row r="282" ht="16.5" spans="1:18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  <c r="Q282" s="27"/>
      <c r="R282" s="27"/>
    </row>
    <row r="283" ht="16.5" spans="1:18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  <c r="Q283" s="27"/>
      <c r="R283" s="27"/>
    </row>
    <row r="284" ht="16.5" spans="1:18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  <c r="Q284" s="27"/>
      <c r="R284" s="27"/>
    </row>
    <row r="285" ht="16.5" spans="1:18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  <c r="Q285" s="27"/>
      <c r="R285" s="27"/>
    </row>
    <row r="286" ht="16.5" spans="1:18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  <c r="Q286" s="27"/>
      <c r="R286" s="27"/>
    </row>
    <row r="287" ht="16.5" spans="1:18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  <c r="Q287" s="27"/>
      <c r="R287" s="27"/>
    </row>
    <row r="288" ht="16.5" spans="1:1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  <c r="Q288" s="27"/>
      <c r="R288" s="27"/>
    </row>
    <row r="289" ht="16.5" spans="1:18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  <c r="Q289" s="27"/>
      <c r="R289" s="27"/>
    </row>
    <row r="290" ht="16.5" spans="1:18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</row>
    <row r="291" ht="16.5" spans="1:18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</row>
    <row r="292" ht="16.5" spans="1:18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</row>
    <row r="293" ht="16.5" spans="1:18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</row>
    <row r="294" ht="16.5" spans="1:18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</row>
    <row r="295" ht="16.5" spans="1:18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</row>
    <row r="296" ht="16.5" spans="1:18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</row>
    <row r="297" ht="16.5" spans="1:18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</row>
    <row r="298" ht="16.5" spans="1:1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</row>
    <row r="299" ht="16.5" spans="1:18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</row>
    <row r="300" ht="16.5" spans="1:18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</row>
    <row r="301" ht="16.5" spans="1:18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</row>
    <row r="302" ht="16.5" spans="1:18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</row>
    <row r="303" ht="16.5" spans="1:18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</row>
    <row r="304" ht="16.5" spans="1:18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</row>
    <row r="305" ht="16.5" spans="1:18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</row>
    <row r="306" ht="16.5" spans="1:18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</row>
    <row r="307" ht="16.5" spans="1:18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</row>
    <row r="308" ht="16.5" spans="1:1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</row>
    <row r="309" ht="16.5" spans="1:18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</row>
    <row r="310" ht="16.5" spans="1:18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</row>
    <row r="311" ht="16.5" spans="1:18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</row>
    <row r="312" ht="16.5" spans="1:18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</row>
    <row r="313" ht="16.5" spans="1:18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</row>
    <row r="314" ht="16.5" spans="1:18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</row>
    <row r="315" ht="16.5" spans="1:18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</row>
    <row r="316" ht="16.5" spans="1:18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</row>
    <row r="317" ht="16.5" spans="1:18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</row>
    <row r="318" ht="16.5" spans="1: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</row>
    <row r="319" ht="16.5" spans="1:18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</row>
    <row r="320" ht="16.5" spans="1:18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</row>
    <row r="321" ht="16.5" spans="1:18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</row>
    <row r="322" ht="16.5" spans="1:18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</row>
    <row r="323" ht="16.5" spans="1:18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</row>
    <row r="324" ht="16.5" spans="1:18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</row>
    <row r="325" ht="16.5" spans="1:18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</row>
    <row r="326" ht="16.5" spans="1:18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</row>
    <row r="327" ht="16.5" spans="1:18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</row>
    <row r="328" ht="16.5" spans="1:1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</row>
    <row r="329" ht="16.5" spans="1:18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</row>
    <row r="330" ht="16.5" spans="1:18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</row>
    <row r="331" ht="16.5" spans="1:18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</row>
    <row r="332" ht="16.5" spans="1:18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</row>
    <row r="333" ht="16.5" spans="1:18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</row>
    <row r="334" ht="16.5" spans="1:18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</row>
    <row r="335" ht="16.5" spans="1:18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</row>
    <row r="336" ht="16.5" spans="1:18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</row>
    <row r="337" ht="16.5" spans="1:18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</row>
    <row r="338" ht="16.5" spans="1:1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</row>
    <row r="339" ht="16.5" spans="1:18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</row>
    <row r="340" ht="16.5" spans="1:18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</row>
    <row r="341" ht="16.5" spans="1:18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</row>
    <row r="342" ht="16.5" spans="1:18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</row>
    <row r="343" ht="16.5" spans="1:18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</row>
    <row r="344" ht="16.5" spans="1:18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</row>
    <row r="345" ht="16.5" spans="1:18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</row>
    <row r="346" ht="16.5" spans="1:18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</row>
    <row r="347" ht="16.5" spans="1:18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</row>
    <row r="348" ht="16.5" spans="1:1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</row>
    <row r="349" ht="16.5" spans="1:18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</row>
    <row r="350" ht="16.5" spans="1:18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</row>
    <row r="351" ht="16.5" spans="1:18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</row>
    <row r="352" ht="16.5" spans="1:18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</row>
    <row r="353" ht="16.5" spans="1:18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</row>
    <row r="354" ht="16.5" spans="1:18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</row>
    <row r="355" ht="16.5" spans="1:18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</row>
    <row r="356" ht="16.5" spans="1:18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</row>
    <row r="357" ht="16.5" spans="1:18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</row>
    <row r="358" ht="16.5" spans="1:1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</row>
    <row r="359" ht="16.5" spans="1:18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</row>
    <row r="360" ht="16.5" spans="1:18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</row>
    <row r="361" ht="16.5" spans="1:18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</row>
    <row r="362" ht="16.5" spans="1:18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</row>
    <row r="363" ht="16.5" spans="1:18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</row>
    <row r="364" ht="16.5" spans="1:18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</row>
    <row r="365" ht="16.5" spans="1:18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</row>
    <row r="366" ht="16.5" spans="1:19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4"/>
    </row>
    <row r="367" ht="16.5" spans="1:19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4"/>
    </row>
    <row r="368" ht="16.5" spans="1:19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4"/>
    </row>
    <row r="369" ht="16.5" spans="1:1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4"/>
    </row>
    <row r="370" ht="16.5" spans="1:19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4"/>
    </row>
    <row r="371" ht="16.5" spans="1:19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4"/>
    </row>
    <row r="372" ht="16.5" spans="1:19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4"/>
    </row>
    <row r="373" ht="16.5" spans="1:19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4"/>
    </row>
    <row r="374" ht="16.5" spans="1:19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4"/>
    </row>
    <row r="375" ht="16.5" spans="1:19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4"/>
    </row>
    <row r="376" ht="16.5" spans="1:19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4"/>
    </row>
    <row r="377" ht="16.5" spans="1:19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4"/>
    </row>
    <row r="378" ht="16.5" spans="1:19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4"/>
    </row>
    <row r="379" ht="16.5" spans="1:1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4"/>
    </row>
    <row r="380" ht="16.5" spans="1:19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4"/>
    </row>
    <row r="381" ht="16.5" spans="1:19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4"/>
    </row>
    <row r="382" ht="16.5" spans="1:19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4"/>
    </row>
    <row r="383" ht="16.5" spans="1:19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4"/>
    </row>
    <row r="384" ht="16.5" spans="1:19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4"/>
    </row>
    <row r="385" ht="16.5" spans="1:19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4"/>
    </row>
    <row r="386" ht="16.5" spans="1:19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4"/>
    </row>
    <row r="387" ht="16.5" spans="1:19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4"/>
    </row>
    <row r="388" ht="16.5" spans="1:19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4"/>
    </row>
    <row r="389" ht="16.5" spans="1:1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4"/>
    </row>
    <row r="390" ht="16.5" spans="1:19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4"/>
    </row>
    <row r="391" ht="16.5" spans="1:19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4"/>
    </row>
    <row r="392" ht="16.5" spans="1:19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4"/>
    </row>
    <row r="393" ht="16.5" spans="1:18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</row>
    <row r="394" ht="16.5" spans="1:18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</row>
    <row r="395" ht="16.5" spans="1:18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</row>
    <row r="396" ht="16.5" spans="1:18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</row>
    <row r="397" ht="16.5" spans="1:18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</row>
    <row r="398" ht="16.5" spans="1:1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</row>
    <row r="399" ht="16.5" spans="1:18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</row>
    <row r="400" ht="16.5" spans="1:18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</row>
    <row r="401" ht="16.5" spans="1:18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</row>
    <row r="402" ht="16.5" spans="1:18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</row>
    <row r="403" ht="16.5" spans="1:18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</row>
    <row r="404" ht="16.5" spans="1:18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</row>
    <row r="405" ht="16.5" spans="1:18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</row>
    <row r="406" ht="16.5" spans="1:18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</row>
    <row r="407" ht="16.5" spans="1:18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</row>
    <row r="408" ht="16.5" spans="1:1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</row>
    <row r="409" ht="16.5" spans="1:18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</row>
    <row r="410" ht="16.5" spans="1:18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</row>
    <row r="411" ht="16.5" spans="1:18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</row>
    <row r="412" ht="16.5" spans="1:18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</row>
    <row r="413" ht="16.5" spans="1:18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</row>
    <row r="414" ht="16.5" spans="1:18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</row>
    <row r="415" ht="16.5" spans="1:18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</row>
    <row r="416" ht="16.5" spans="1:18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</row>
    <row r="417" ht="16.5" spans="1:18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</row>
    <row r="418" ht="16.5" spans="1:1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</row>
    <row r="419" ht="16.5" spans="1:18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</row>
    <row r="420" ht="16.5" spans="1:18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</row>
    <row r="421" ht="16.5" spans="1:18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</row>
    <row r="422" ht="16.5" spans="1:18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</row>
    <row r="423" ht="16.5" spans="1:18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</row>
    <row r="424" ht="16.5" spans="1:18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</row>
    <row r="425" ht="16.5" spans="1:18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</row>
    <row r="426" ht="16.5" spans="1:18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</row>
    <row r="427" ht="16.5" spans="1:18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</row>
    <row r="428" ht="16.5" spans="1:1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</row>
    <row r="429" ht="16.5" spans="1:18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</row>
    <row r="430" ht="16.5" spans="1:18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</row>
    <row r="431" ht="16.5" spans="1:18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</row>
    <row r="432" ht="16.5" spans="1:18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</row>
    <row r="433" ht="16.5" spans="1:18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</row>
    <row r="434" ht="16.5" spans="1:18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</row>
    <row r="435" ht="16.5" spans="1:18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</row>
    <row r="436" ht="16.5" spans="1:18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</row>
    <row r="437" ht="16.5" spans="1:18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</row>
    <row r="438" ht="16.5" spans="1:1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</row>
    <row r="439" ht="16.5" spans="1:18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</row>
    <row r="440" ht="16.5" spans="1:18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</row>
    <row r="441" ht="16.5" spans="1:18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</row>
    <row r="442" ht="16.5" spans="1:18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</row>
    <row r="443" ht="16.5" spans="1:18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</row>
    <row r="444" ht="16.5" spans="1:18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</row>
    <row r="445" ht="16.5" spans="1:18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</row>
    <row r="446" ht="16.5" spans="1:18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</row>
    <row r="447" ht="16.5" spans="1:18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</row>
    <row r="448" ht="16.5" spans="1:1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</row>
    <row r="449" ht="16.5" spans="1:18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</row>
    <row r="450" ht="16.5" spans="1:18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</row>
    <row r="451" ht="16.5" spans="1:18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</row>
    <row r="452" ht="16.5" spans="1:18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</row>
    <row r="453" ht="16.5" spans="1:18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</row>
    <row r="454" ht="16.5" spans="1:18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</row>
    <row r="455" ht="16.5" spans="1:18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</row>
    <row r="456" ht="16.5" spans="1:18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</row>
    <row r="457" ht="16.5" spans="1:18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</row>
    <row r="458" ht="16.5" spans="1:1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</row>
    <row r="459" ht="16.5" spans="1:18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</row>
    <row r="460" ht="16.5" spans="1:18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</row>
    <row r="461" ht="16.5" spans="1:18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</row>
    <row r="462" ht="16.5" spans="1:18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</row>
    <row r="463" ht="16.5" spans="1:18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</row>
    <row r="464" ht="16.5" spans="1:18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</row>
    <row r="465" ht="16.5" spans="1:18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</row>
    <row r="466" ht="16.5" spans="1:18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</row>
    <row r="467" ht="16.5" spans="1:18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</row>
    <row r="468" ht="16.5" spans="1:1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</row>
    <row r="469" ht="16.5" spans="1:18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</row>
    <row r="470" ht="16.5" spans="1:18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</row>
    <row r="471" ht="16.5" spans="1:18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</row>
    <row r="472" ht="16.5" spans="1:18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</row>
    <row r="473" ht="16.5" spans="1:18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</row>
    <row r="474" ht="16.5" spans="1:18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</row>
    <row r="475" ht="16.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3"/>
      <c r="L604" s="23"/>
      <c r="M604" s="23"/>
      <c r="N604" s="23"/>
      <c r="O604" s="23"/>
      <c r="P604" s="23"/>
      <c r="Q604" s="23"/>
      <c r="R604" s="23"/>
    </row>
    <row r="605" ht="16.5" spans="1:18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3"/>
      <c r="L605" s="23"/>
      <c r="M605" s="23"/>
      <c r="N605" s="23"/>
      <c r="O605" s="23"/>
      <c r="P605" s="23"/>
      <c r="Q605" s="23"/>
      <c r="R605" s="23"/>
    </row>
    <row r="606" ht="16.5" spans="1:18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3"/>
      <c r="L606" s="23"/>
      <c r="M606" s="23"/>
      <c r="N606" s="23"/>
      <c r="O606" s="23"/>
      <c r="P606" s="23"/>
      <c r="Q606" s="23"/>
      <c r="R606" s="23"/>
    </row>
    <row r="607" ht="16.5" spans="1:18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3"/>
      <c r="L607" s="23"/>
      <c r="M607" s="23"/>
      <c r="N607" s="23"/>
      <c r="O607" s="23"/>
      <c r="P607" s="23"/>
      <c r="Q607" s="23"/>
      <c r="R607" s="23"/>
    </row>
    <row r="608" ht="16.5" spans="1:1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3"/>
      <c r="L608" s="23"/>
      <c r="M608" s="23"/>
      <c r="N608" s="23"/>
      <c r="O608" s="23"/>
      <c r="P608" s="23"/>
      <c r="Q608" s="23"/>
      <c r="R608" s="23"/>
    </row>
    <row r="609" ht="16.5" spans="1:18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3"/>
      <c r="L609" s="23"/>
      <c r="M609" s="23"/>
      <c r="N609" s="23"/>
      <c r="O609" s="23"/>
      <c r="P609" s="23"/>
      <c r="Q609" s="23"/>
      <c r="R609" s="23"/>
    </row>
    <row r="610" ht="16.5" spans="1:18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3"/>
      <c r="L610" s="23"/>
      <c r="M610" s="23"/>
      <c r="N610" s="23"/>
      <c r="O610" s="23"/>
      <c r="P610" s="23"/>
      <c r="Q610" s="23"/>
      <c r="R610" s="23"/>
    </row>
    <row r="611" ht="16.5" spans="1:18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3"/>
      <c r="L611" s="23"/>
      <c r="M611" s="23"/>
      <c r="N611" s="23"/>
      <c r="O611" s="23"/>
      <c r="P611" s="23"/>
      <c r="Q611" s="23"/>
      <c r="R611" s="23"/>
    </row>
    <row r="612" ht="16.5" spans="1:18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3"/>
      <c r="L612" s="23"/>
      <c r="M612" s="23"/>
      <c r="N612" s="23"/>
      <c r="O612" s="23"/>
      <c r="P612" s="23"/>
      <c r="Q612" s="23"/>
      <c r="R612" s="23"/>
    </row>
    <row r="613" ht="16.5" spans="1:18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3"/>
      <c r="L613" s="23"/>
      <c r="M613" s="23"/>
      <c r="N613" s="23"/>
      <c r="O613" s="23"/>
      <c r="P613" s="23"/>
      <c r="Q613" s="23"/>
      <c r="R613" s="23"/>
    </row>
    <row r="614" ht="16.5" spans="1:18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3"/>
      <c r="L614" s="23"/>
      <c r="M614" s="23"/>
      <c r="N614" s="23"/>
      <c r="O614" s="23"/>
      <c r="P614" s="23"/>
      <c r="Q614" s="23"/>
      <c r="R614" s="23"/>
    </row>
    <row r="615" ht="16.5" spans="1:18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3"/>
      <c r="L615" s="23"/>
      <c r="M615" s="23"/>
      <c r="N615" s="23"/>
      <c r="O615" s="23"/>
      <c r="P615" s="23"/>
      <c r="Q615" s="23"/>
      <c r="R615" s="23"/>
    </row>
    <row r="616" ht="16.5" spans="1:18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3"/>
      <c r="L616" s="23"/>
      <c r="M616" s="23"/>
      <c r="N616" s="23"/>
      <c r="O616" s="23"/>
      <c r="P616" s="23"/>
      <c r="Q616" s="23"/>
      <c r="R616" s="23"/>
    </row>
    <row r="617" ht="16.5" spans="1:18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3"/>
      <c r="L617" s="23"/>
      <c r="M617" s="23"/>
      <c r="N617" s="23"/>
      <c r="O617" s="23"/>
      <c r="P617" s="23"/>
      <c r="Q617" s="23"/>
      <c r="R617" s="23"/>
    </row>
    <row r="618" ht="16.5" spans="1: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3"/>
      <c r="L618" s="23"/>
      <c r="M618" s="23"/>
      <c r="N618" s="23"/>
      <c r="O618" s="23"/>
      <c r="P618" s="23"/>
      <c r="Q618" s="23"/>
      <c r="R618" s="23"/>
    </row>
    <row r="619" ht="16.5" spans="1:18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3"/>
      <c r="L619" s="23"/>
      <c r="M619" s="23"/>
      <c r="N619" s="23"/>
      <c r="O619" s="23"/>
      <c r="P619" s="23"/>
      <c r="Q619" s="23"/>
      <c r="R619" s="23"/>
    </row>
    <row r="620" ht="16.5" spans="1:18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3"/>
      <c r="L620" s="23"/>
      <c r="M620" s="23"/>
      <c r="N620" s="23"/>
      <c r="O620" s="23"/>
      <c r="P620" s="23"/>
      <c r="Q620" s="23"/>
      <c r="R620" s="23"/>
    </row>
    <row r="621" ht="16.5" spans="1:18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3"/>
      <c r="L621" s="23"/>
      <c r="M621" s="23"/>
      <c r="N621" s="23"/>
      <c r="O621" s="23"/>
      <c r="P621" s="23"/>
      <c r="Q621" s="23"/>
      <c r="R621" s="23"/>
    </row>
    <row r="622" ht="16.5" spans="1:18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3"/>
      <c r="L622" s="23"/>
      <c r="M622" s="23"/>
      <c r="N622" s="23"/>
      <c r="O622" s="23"/>
      <c r="P622" s="23"/>
      <c r="Q622" s="23"/>
      <c r="R622" s="23"/>
    </row>
    <row r="623" ht="16.5" spans="1:18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3"/>
      <c r="L623" s="23"/>
      <c r="M623" s="23"/>
      <c r="N623" s="23"/>
      <c r="O623" s="23"/>
      <c r="P623" s="23"/>
      <c r="Q623" s="23"/>
      <c r="R623" s="23"/>
    </row>
    <row r="624" ht="16.5" spans="1:18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3"/>
      <c r="L624" s="23"/>
      <c r="M624" s="23"/>
      <c r="N624" s="23"/>
      <c r="O624" s="23"/>
      <c r="P624" s="23"/>
      <c r="Q624" s="23"/>
      <c r="R624" s="23"/>
    </row>
    <row r="625" ht="16.5" spans="1:18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3"/>
      <c r="L625" s="23"/>
      <c r="M625" s="23"/>
      <c r="N625" s="23"/>
      <c r="O625" s="23"/>
      <c r="P625" s="23"/>
      <c r="Q625" s="23"/>
      <c r="R625" s="23"/>
    </row>
    <row r="626" ht="16.5" spans="1:18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3"/>
      <c r="L626" s="23"/>
      <c r="M626" s="23"/>
      <c r="N626" s="23"/>
      <c r="O626" s="23"/>
      <c r="P626" s="23"/>
      <c r="Q626" s="23"/>
      <c r="R626" s="23"/>
    </row>
    <row r="627" ht="16.5" spans="1:18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3"/>
      <c r="L627" s="23"/>
      <c r="M627" s="23"/>
      <c r="N627" s="23"/>
      <c r="O627" s="23"/>
      <c r="P627" s="23"/>
      <c r="Q627" s="23"/>
      <c r="R627" s="23"/>
    </row>
    <row r="628" ht="16.5" spans="1:1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3"/>
      <c r="L628" s="23"/>
      <c r="M628" s="23"/>
      <c r="N628" s="23"/>
      <c r="O628" s="23"/>
      <c r="P628" s="23"/>
      <c r="Q628" s="23"/>
      <c r="R628" s="23"/>
    </row>
    <row r="629" ht="16.5" spans="1:18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3"/>
      <c r="L629" s="23"/>
      <c r="M629" s="23"/>
      <c r="N629" s="23"/>
      <c r="O629" s="23"/>
      <c r="P629" s="23"/>
      <c r="Q629" s="23"/>
      <c r="R629" s="23"/>
    </row>
    <row r="630" ht="16.5" spans="1:18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3"/>
      <c r="L630" s="23"/>
      <c r="M630" s="23"/>
      <c r="N630" s="23"/>
      <c r="O630" s="23"/>
      <c r="P630" s="23"/>
      <c r="Q630" s="23"/>
      <c r="R630" s="23"/>
    </row>
    <row r="631" ht="16.5" spans="1:18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3"/>
      <c r="L631" s="23"/>
      <c r="M631" s="23"/>
      <c r="N631" s="23"/>
      <c r="O631" s="23"/>
      <c r="P631" s="23"/>
      <c r="Q631" s="23"/>
      <c r="R631" s="23"/>
    </row>
    <row r="632" ht="16.5" spans="1:18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3"/>
      <c r="L632" s="23"/>
      <c r="M632" s="23"/>
      <c r="N632" s="23"/>
      <c r="O632" s="23"/>
      <c r="P632" s="23"/>
      <c r="Q632" s="23"/>
      <c r="R632" s="23"/>
    </row>
    <row r="633" ht="16.5" spans="1:18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3"/>
      <c r="L633" s="23"/>
      <c r="M633" s="23"/>
      <c r="N633" s="23"/>
      <c r="O633" s="23"/>
      <c r="P633" s="23"/>
      <c r="Q633" s="23"/>
      <c r="R633" s="23"/>
    </row>
    <row r="634" ht="16.5" spans="1:18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3"/>
      <c r="L634" s="23"/>
      <c r="M634" s="23"/>
      <c r="N634" s="23"/>
      <c r="O634" s="23"/>
      <c r="P634" s="23"/>
      <c r="Q634" s="23"/>
      <c r="R634" s="23"/>
    </row>
    <row r="635" ht="16.5" spans="1:18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3"/>
      <c r="L635" s="23"/>
      <c r="M635" s="23"/>
      <c r="N635" s="23"/>
      <c r="O635" s="23"/>
      <c r="P635" s="23"/>
      <c r="Q635" s="23"/>
      <c r="R635" s="23"/>
    </row>
    <row r="636" ht="16.5" spans="1:18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3"/>
      <c r="L636" s="23"/>
      <c r="M636" s="23"/>
      <c r="N636" s="23"/>
      <c r="O636" s="23"/>
      <c r="P636" s="23"/>
      <c r="Q636" s="23"/>
      <c r="R636" s="23"/>
    </row>
    <row r="637" ht="16.5" spans="1:18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3"/>
      <c r="L637" s="23"/>
      <c r="M637" s="23"/>
      <c r="N637" s="23"/>
      <c r="O637" s="23"/>
      <c r="P637" s="23"/>
      <c r="Q637" s="23"/>
      <c r="R637" s="23"/>
    </row>
    <row r="638" ht="16.5" spans="1:1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3"/>
      <c r="L638" s="23"/>
      <c r="M638" s="23"/>
      <c r="N638" s="23"/>
      <c r="O638" s="23"/>
      <c r="P638" s="23"/>
      <c r="Q638" s="23"/>
      <c r="R638" s="23"/>
    </row>
    <row r="639" ht="16.5" spans="1:18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3"/>
      <c r="L639" s="23"/>
      <c r="M639" s="23"/>
      <c r="N639" s="23"/>
      <c r="O639" s="23"/>
      <c r="P639" s="23"/>
      <c r="Q639" s="23"/>
      <c r="R639" s="23"/>
    </row>
    <row r="640" ht="16.5" spans="1:18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3"/>
      <c r="L640" s="23"/>
      <c r="M640" s="23"/>
      <c r="N640" s="23"/>
      <c r="O640" s="23"/>
      <c r="P640" s="23"/>
      <c r="Q640" s="23"/>
      <c r="R640" s="23"/>
    </row>
    <row r="641" ht="16.5" spans="1:18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3"/>
      <c r="L641" s="23"/>
      <c r="M641" s="23"/>
      <c r="N641" s="23"/>
      <c r="O641" s="23"/>
      <c r="P641" s="23"/>
      <c r="Q641" s="23"/>
      <c r="R641" s="23"/>
    </row>
    <row r="642" ht="16.5" spans="1:18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3"/>
      <c r="L642" s="23"/>
      <c r="M642" s="23"/>
      <c r="N642" s="23"/>
      <c r="O642" s="23"/>
      <c r="P642" s="23"/>
      <c r="Q642" s="23"/>
      <c r="R642" s="23"/>
    </row>
    <row r="643" ht="16.5" spans="1:18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3"/>
      <c r="L643" s="23"/>
      <c r="M643" s="23"/>
      <c r="N643" s="23"/>
      <c r="O643" s="23"/>
      <c r="P643" s="23"/>
      <c r="Q643" s="23"/>
      <c r="R643" s="23"/>
    </row>
    <row r="644" ht="16.5" spans="1:18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3"/>
      <c r="L644" s="23"/>
      <c r="M644" s="23"/>
      <c r="N644" s="23"/>
      <c r="O644" s="23"/>
      <c r="P644" s="23"/>
      <c r="Q644" s="23"/>
      <c r="R644" s="23"/>
    </row>
    <row r="645" ht="16.5" spans="1:18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3"/>
      <c r="L645" s="23"/>
      <c r="M645" s="23"/>
      <c r="N645" s="23"/>
      <c r="O645" s="23"/>
      <c r="P645" s="23"/>
      <c r="Q645" s="23"/>
      <c r="R645" s="23"/>
    </row>
    <row r="646" ht="16.5" spans="1:18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3"/>
      <c r="L646" s="23"/>
      <c r="M646" s="23"/>
      <c r="N646" s="23"/>
      <c r="O646" s="23"/>
      <c r="P646" s="23"/>
      <c r="Q646" s="23"/>
      <c r="R646" s="23"/>
    </row>
    <row r="647" ht="16.5" spans="1:18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3"/>
      <c r="L647" s="23"/>
      <c r="M647" s="23"/>
      <c r="N647" s="23"/>
      <c r="O647" s="23"/>
      <c r="P647" s="23"/>
      <c r="Q647" s="23"/>
      <c r="R647" s="23"/>
    </row>
    <row r="648" ht="16.5" spans="1:1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3"/>
      <c r="L648" s="23"/>
      <c r="M648" s="23"/>
      <c r="N648" s="23"/>
      <c r="O648" s="23"/>
      <c r="P648" s="23"/>
      <c r="Q648" s="23"/>
      <c r="R648" s="23"/>
    </row>
    <row r="649" ht="16.5" spans="1:18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3"/>
      <c r="L649" s="23"/>
      <c r="M649" s="23"/>
      <c r="N649" s="23"/>
      <c r="O649" s="23"/>
      <c r="P649" s="23"/>
      <c r="Q649" s="23"/>
      <c r="R649" s="23"/>
    </row>
    <row r="650" ht="16.5" spans="1:18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3"/>
      <c r="L650" s="23"/>
      <c r="M650" s="23"/>
      <c r="N650" s="23"/>
      <c r="O650" s="23"/>
      <c r="P650" s="23"/>
      <c r="Q650" s="23"/>
      <c r="R650" s="23"/>
    </row>
    <row r="651" ht="16.5" spans="1:18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3"/>
      <c r="L651" s="23"/>
      <c r="M651" s="23"/>
      <c r="N651" s="23"/>
      <c r="O651" s="23"/>
      <c r="P651" s="23"/>
      <c r="Q651" s="23"/>
      <c r="R651" s="23"/>
    </row>
    <row r="652" ht="20.25" spans="1:18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11" t="s">
        <v>244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124</v>
      </c>
      <c r="B2" s="4" t="s">
        <v>125</v>
      </c>
      <c r="C2" s="4" t="s">
        <v>126</v>
      </c>
      <c r="D2" s="4" t="s">
        <v>127</v>
      </c>
      <c r="E2" s="4" t="s">
        <v>128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133</v>
      </c>
      <c r="K2" s="13" t="s">
        <v>134</v>
      </c>
      <c r="L2" s="13" t="s">
        <v>135</v>
      </c>
      <c r="M2" s="13" t="s">
        <v>136</v>
      </c>
      <c r="N2" s="13" t="s">
        <v>137</v>
      </c>
      <c r="O2" s="13" t="s">
        <v>138</v>
      </c>
      <c r="P2" s="13" t="s">
        <v>139</v>
      </c>
      <c r="Q2" s="13" t="s">
        <v>140</v>
      </c>
      <c r="R2" s="13" t="s">
        <v>141</v>
      </c>
    </row>
    <row r="3" ht="20.25" spans="1:18">
      <c r="A3" s="5" t="s">
        <v>245</v>
      </c>
      <c r="B3" s="5" t="s">
        <v>246</v>
      </c>
      <c r="C3" s="5">
        <v>18315.457</v>
      </c>
      <c r="D3" s="5">
        <v>19969.076</v>
      </c>
      <c r="E3" s="5">
        <v>1</v>
      </c>
      <c r="F3" s="6">
        <v>0</v>
      </c>
      <c r="G3" s="6">
        <v>0</v>
      </c>
      <c r="H3" s="6">
        <v>1</v>
      </c>
      <c r="I3" s="6">
        <v>0.205</v>
      </c>
      <c r="J3" s="6">
        <v>8.468</v>
      </c>
      <c r="K3" s="14">
        <v>4</v>
      </c>
      <c r="L3" s="14">
        <v>2</v>
      </c>
      <c r="M3" s="14">
        <v>0</v>
      </c>
      <c r="N3" s="14">
        <v>0</v>
      </c>
      <c r="O3" s="14">
        <v>0</v>
      </c>
      <c r="P3" s="14">
        <v>-6.494</v>
      </c>
      <c r="Q3" s="14">
        <v>0</v>
      </c>
      <c r="R3" s="14">
        <v>0</v>
      </c>
    </row>
    <row r="4" ht="20.25" spans="1:18">
      <c r="A4" s="5" t="s">
        <v>247</v>
      </c>
      <c r="B4" s="5" t="s">
        <v>248</v>
      </c>
      <c r="C4" s="5">
        <v>4849.081</v>
      </c>
      <c r="D4" s="5">
        <v>6115.178</v>
      </c>
      <c r="E4" s="5">
        <v>1</v>
      </c>
      <c r="F4" s="6">
        <v>0</v>
      </c>
      <c r="G4" s="6">
        <v>0</v>
      </c>
      <c r="H4" s="6">
        <v>1</v>
      </c>
      <c r="I4" s="6">
        <v>0.544</v>
      </c>
      <c r="J4" s="6">
        <v>21.135</v>
      </c>
      <c r="K4" s="14">
        <v>4</v>
      </c>
      <c r="L4" s="14">
        <v>1</v>
      </c>
      <c r="M4" s="14">
        <v>-1</v>
      </c>
      <c r="N4" s="14">
        <v>1</v>
      </c>
      <c r="O4" s="14">
        <v>0</v>
      </c>
      <c r="P4" s="14">
        <v>-2.068</v>
      </c>
      <c r="Q4" s="14">
        <v>0</v>
      </c>
      <c r="R4" s="14">
        <v>0</v>
      </c>
    </row>
    <row r="5" ht="20.25" spans="1:18">
      <c r="A5" s="7" t="s">
        <v>249</v>
      </c>
      <c r="B5" s="7" t="s">
        <v>250</v>
      </c>
      <c r="C5" s="7">
        <v>1182.035</v>
      </c>
      <c r="D5" s="7">
        <v>1317.055</v>
      </c>
      <c r="E5" s="7">
        <v>0</v>
      </c>
      <c r="F5" s="7">
        <v>0</v>
      </c>
      <c r="G5" s="7">
        <v>0</v>
      </c>
      <c r="H5" s="8">
        <v>1</v>
      </c>
      <c r="I5" s="6">
        <v>0.712</v>
      </c>
      <c r="J5" s="6">
        <v>10.891</v>
      </c>
      <c r="K5" s="14">
        <v>4</v>
      </c>
      <c r="L5" s="14">
        <v>0</v>
      </c>
      <c r="M5" s="14">
        <v>0</v>
      </c>
      <c r="N5" s="14">
        <v>0</v>
      </c>
      <c r="O5" s="14">
        <v>0</v>
      </c>
      <c r="P5" s="14">
        <v>-0.928</v>
      </c>
      <c r="Q5" s="14">
        <v>0</v>
      </c>
      <c r="R5" s="14">
        <v>0</v>
      </c>
    </row>
    <row r="6" ht="20.25" spans="1:18">
      <c r="A6" s="9" t="s">
        <v>251</v>
      </c>
      <c r="B6" s="9" t="s">
        <v>252</v>
      </c>
      <c r="C6" s="9">
        <v>5041.731</v>
      </c>
      <c r="D6" s="9">
        <v>5980.263</v>
      </c>
      <c r="E6" s="9">
        <v>0</v>
      </c>
      <c r="F6" s="9">
        <v>0</v>
      </c>
      <c r="G6" s="9">
        <v>1</v>
      </c>
      <c r="H6" s="6">
        <v>0</v>
      </c>
      <c r="I6" s="6">
        <v>0</v>
      </c>
      <c r="J6" s="6">
        <v>0</v>
      </c>
      <c r="K6" s="14">
        <v>0</v>
      </c>
      <c r="L6" s="14">
        <v>2</v>
      </c>
      <c r="M6" s="14">
        <v>1</v>
      </c>
      <c r="N6" s="14">
        <v>-1</v>
      </c>
      <c r="O6" s="14">
        <v>0</v>
      </c>
      <c r="P6" s="14">
        <v>6.179</v>
      </c>
      <c r="Q6" s="14">
        <v>0</v>
      </c>
      <c r="R6" s="14">
        <v>0</v>
      </c>
    </row>
    <row r="7" ht="20.25" spans="1:18">
      <c r="A7" s="9" t="s">
        <v>253</v>
      </c>
      <c r="B7" s="9" t="s">
        <v>254</v>
      </c>
      <c r="C7" s="9">
        <v>238.702</v>
      </c>
      <c r="D7" s="9">
        <v>457.121</v>
      </c>
      <c r="E7" s="9">
        <v>0</v>
      </c>
      <c r="F7" s="9">
        <v>0</v>
      </c>
      <c r="G7" s="9">
        <v>1</v>
      </c>
      <c r="H7" s="6">
        <v>0</v>
      </c>
      <c r="I7" s="6">
        <v>0</v>
      </c>
      <c r="J7" s="6">
        <v>0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14">
        <v>-0.225</v>
      </c>
      <c r="Q7" s="14">
        <v>0</v>
      </c>
      <c r="R7" s="14">
        <v>0</v>
      </c>
    </row>
    <row r="8" ht="20.25" spans="1:18">
      <c r="A8" s="9" t="s">
        <v>255</v>
      </c>
      <c r="B8" s="9" t="s">
        <v>256</v>
      </c>
      <c r="C8" s="9">
        <v>1021.62</v>
      </c>
      <c r="D8" s="9">
        <v>1345.893</v>
      </c>
      <c r="E8" s="9">
        <v>0</v>
      </c>
      <c r="F8" s="9">
        <v>0</v>
      </c>
      <c r="G8" s="9">
        <v>1</v>
      </c>
      <c r="H8" s="6">
        <v>0</v>
      </c>
      <c r="I8" s="6">
        <v>0</v>
      </c>
      <c r="J8" s="6">
        <v>0</v>
      </c>
      <c r="K8" s="14">
        <v>1</v>
      </c>
      <c r="L8" s="14">
        <v>2</v>
      </c>
      <c r="M8" s="14">
        <v>0</v>
      </c>
      <c r="N8" s="14">
        <v>0</v>
      </c>
      <c r="O8" s="14">
        <v>0</v>
      </c>
      <c r="P8" s="14">
        <v>-2.218</v>
      </c>
      <c r="Q8" s="14">
        <v>0</v>
      </c>
      <c r="R8" s="14">
        <v>0</v>
      </c>
    </row>
    <row r="9" ht="20.25" spans="1:18">
      <c r="A9" s="9" t="s">
        <v>257</v>
      </c>
      <c r="B9" s="9" t="s">
        <v>258</v>
      </c>
      <c r="C9" s="9">
        <v>2627.982</v>
      </c>
      <c r="D9" s="9">
        <v>3237.309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4">
        <v>2</v>
      </c>
      <c r="L9" s="14">
        <v>0</v>
      </c>
      <c r="M9" s="14">
        <v>1</v>
      </c>
      <c r="N9" s="14">
        <v>-1</v>
      </c>
      <c r="O9" s="14">
        <v>0</v>
      </c>
      <c r="P9" s="14">
        <v>7.748</v>
      </c>
      <c r="Q9" s="14">
        <v>0</v>
      </c>
      <c r="R9" s="14">
        <v>0</v>
      </c>
    </row>
    <row r="10" ht="20.25" spans="1:18">
      <c r="A10" s="9" t="s">
        <v>259</v>
      </c>
      <c r="B10" s="9" t="s">
        <v>260</v>
      </c>
      <c r="C10" s="9">
        <v>2544.073</v>
      </c>
      <c r="D10" s="9">
        <v>3003.527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4">
        <v>4</v>
      </c>
      <c r="L10" s="14">
        <v>0</v>
      </c>
      <c r="M10" s="14">
        <v>0</v>
      </c>
      <c r="N10" s="14">
        <v>1</v>
      </c>
      <c r="O10" s="14">
        <v>0</v>
      </c>
      <c r="P10" s="14">
        <v>3.728</v>
      </c>
      <c r="Q10" s="14">
        <v>0</v>
      </c>
      <c r="R10" s="14">
        <v>0</v>
      </c>
    </row>
    <row r="11" ht="20.25" spans="1:18">
      <c r="A11" s="9" t="s">
        <v>261</v>
      </c>
      <c r="B11" s="9" t="s">
        <v>262</v>
      </c>
      <c r="C11" s="9">
        <v>5317.27</v>
      </c>
      <c r="D11" s="9">
        <v>6213.274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-18.141</v>
      </c>
      <c r="Q11" s="14">
        <v>0</v>
      </c>
      <c r="R11" s="14">
        <v>0</v>
      </c>
    </row>
    <row r="12" ht="20.25" spans="1:18">
      <c r="A12" s="9" t="s">
        <v>263</v>
      </c>
      <c r="B12" s="9" t="s">
        <v>264</v>
      </c>
      <c r="C12" s="9">
        <v>1233.405</v>
      </c>
      <c r="D12" s="9">
        <v>1555.951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2</v>
      </c>
      <c r="L12" s="14">
        <v>2</v>
      </c>
      <c r="M12" s="14">
        <v>0</v>
      </c>
      <c r="N12" s="14">
        <v>0</v>
      </c>
      <c r="O12" s="14">
        <v>0</v>
      </c>
      <c r="P12" s="14">
        <v>-1.252</v>
      </c>
      <c r="Q12" s="14">
        <v>0</v>
      </c>
      <c r="R12" s="14">
        <v>0</v>
      </c>
    </row>
    <row r="13" ht="20.25" spans="1:18">
      <c r="A13" s="9" t="s">
        <v>265</v>
      </c>
      <c r="B13" s="9" t="s">
        <v>266</v>
      </c>
      <c r="C13" s="9">
        <v>2304.283</v>
      </c>
      <c r="D13" s="9">
        <v>2996.155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1</v>
      </c>
      <c r="L13" s="14">
        <v>2</v>
      </c>
      <c r="M13" s="14">
        <v>0</v>
      </c>
      <c r="N13" s="14">
        <v>0</v>
      </c>
      <c r="O13" s="14">
        <v>0</v>
      </c>
      <c r="P13" s="14">
        <v>-0.811</v>
      </c>
      <c r="Q13" s="14">
        <v>0</v>
      </c>
      <c r="R13" s="14">
        <v>0</v>
      </c>
    </row>
    <row r="14" ht="20.25" spans="1:18">
      <c r="A14" s="9" t="s">
        <v>267</v>
      </c>
      <c r="B14" s="9" t="s">
        <v>268</v>
      </c>
      <c r="C14" s="9">
        <v>967.581</v>
      </c>
      <c r="D14" s="9">
        <v>1188.864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4</v>
      </c>
      <c r="L14" s="14">
        <v>0</v>
      </c>
      <c r="M14" s="14">
        <v>0</v>
      </c>
      <c r="N14" s="14">
        <v>0</v>
      </c>
      <c r="O14" s="14">
        <v>0</v>
      </c>
      <c r="P14" s="14">
        <v>3.163</v>
      </c>
      <c r="Q14" s="14">
        <v>0</v>
      </c>
      <c r="R14" s="14">
        <v>1</v>
      </c>
    </row>
    <row r="15" ht="20.25" spans="1:18">
      <c r="A15" s="9" t="s">
        <v>269</v>
      </c>
      <c r="B15" s="9" t="s">
        <v>270</v>
      </c>
      <c r="C15" s="9">
        <v>33744.637</v>
      </c>
      <c r="D15" s="9">
        <v>42479.066</v>
      </c>
      <c r="E15" s="9">
        <v>0</v>
      </c>
      <c r="F15" s="9">
        <v>0</v>
      </c>
      <c r="G15" s="9">
        <v>1</v>
      </c>
      <c r="H15" s="10">
        <v>0</v>
      </c>
      <c r="I15" s="10">
        <v>0</v>
      </c>
      <c r="J15" s="10">
        <v>0</v>
      </c>
      <c r="K15" s="14">
        <v>1</v>
      </c>
      <c r="L15" s="14">
        <v>2</v>
      </c>
      <c r="M15" s="14">
        <v>0</v>
      </c>
      <c r="N15" s="14">
        <v>1</v>
      </c>
      <c r="O15" s="14">
        <v>0</v>
      </c>
      <c r="P15" s="14">
        <v>217.495</v>
      </c>
      <c r="Q15" s="14">
        <v>0</v>
      </c>
      <c r="R15" s="14">
        <v>1</v>
      </c>
    </row>
    <row r="16" ht="20.25" spans="1:18">
      <c r="A16" s="6" t="s">
        <v>271</v>
      </c>
      <c r="B16" s="6" t="s">
        <v>272</v>
      </c>
      <c r="C16" s="6">
        <v>7564.782</v>
      </c>
      <c r="D16" s="6">
        <v>8723.676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13.188</v>
      </c>
      <c r="K16" s="14">
        <v>4</v>
      </c>
      <c r="L16" s="14">
        <v>1</v>
      </c>
      <c r="M16" s="14">
        <v>0</v>
      </c>
      <c r="N16" s="14">
        <v>0</v>
      </c>
      <c r="O16" s="14">
        <v>0</v>
      </c>
      <c r="P16" s="14">
        <v>8.264</v>
      </c>
      <c r="Q16" s="14">
        <v>0</v>
      </c>
      <c r="R16" s="14">
        <v>0</v>
      </c>
    </row>
    <row r="17" ht="20.25" spans="1:18">
      <c r="A17" s="6" t="s">
        <v>273</v>
      </c>
      <c r="B17" s="6" t="s">
        <v>274</v>
      </c>
      <c r="C17" s="6">
        <v>18838.053</v>
      </c>
      <c r="D17" s="6">
        <v>20855.648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8.509</v>
      </c>
      <c r="K17" s="14">
        <v>4</v>
      </c>
      <c r="L17" s="14">
        <v>2</v>
      </c>
      <c r="M17" s="14">
        <v>0</v>
      </c>
      <c r="N17" s="14">
        <v>0</v>
      </c>
      <c r="O17" s="14">
        <v>0</v>
      </c>
      <c r="P17" s="14">
        <v>-0.637</v>
      </c>
      <c r="Q17" s="14">
        <v>0</v>
      </c>
      <c r="R17" s="14">
        <v>0</v>
      </c>
    </row>
    <row r="18" ht="20.25" spans="1:18">
      <c r="A18" s="6" t="s">
        <v>275</v>
      </c>
      <c r="B18" s="6" t="s">
        <v>276</v>
      </c>
      <c r="C18" s="6">
        <v>2677.55</v>
      </c>
      <c r="D18" s="6">
        <v>3476.364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9.143</v>
      </c>
      <c r="K18" s="14">
        <v>2</v>
      </c>
      <c r="L18" s="14">
        <v>1</v>
      </c>
      <c r="M18" s="14">
        <v>-1</v>
      </c>
      <c r="N18" s="14">
        <v>1</v>
      </c>
      <c r="O18" s="14">
        <v>0</v>
      </c>
      <c r="P18" s="14">
        <v>0.312</v>
      </c>
      <c r="Q18" s="14">
        <v>0</v>
      </c>
      <c r="R18" s="14">
        <v>0</v>
      </c>
    </row>
    <row r="19" ht="20.25" spans="1:18">
      <c r="A19" s="6" t="s">
        <v>277</v>
      </c>
      <c r="B19" s="6" t="s">
        <v>278</v>
      </c>
      <c r="C19" s="6">
        <v>680.17</v>
      </c>
      <c r="D19" s="6">
        <v>832.782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11.279</v>
      </c>
      <c r="K19" s="14">
        <v>2</v>
      </c>
      <c r="L19" s="14">
        <v>2</v>
      </c>
      <c r="M19" s="14">
        <v>0</v>
      </c>
      <c r="N19" s="14">
        <v>0</v>
      </c>
      <c r="O19" s="14">
        <v>0</v>
      </c>
      <c r="P19" s="14">
        <v>0.765</v>
      </c>
      <c r="Q19" s="14">
        <v>0</v>
      </c>
      <c r="R19" s="14">
        <v>0</v>
      </c>
    </row>
    <row r="20" ht="20.25" spans="1:18">
      <c r="A20" s="6" t="s">
        <v>279</v>
      </c>
      <c r="B20" s="6" t="s">
        <v>280</v>
      </c>
      <c r="C20" s="6">
        <v>10616.448</v>
      </c>
      <c r="D20" s="6">
        <v>14001.811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5.59</v>
      </c>
      <c r="K20" s="14">
        <v>1</v>
      </c>
      <c r="L20" s="14">
        <v>2</v>
      </c>
      <c r="M20" s="14">
        <v>0</v>
      </c>
      <c r="N20" s="14">
        <v>0</v>
      </c>
      <c r="O20" s="14">
        <v>0</v>
      </c>
      <c r="P20" s="14">
        <v>9.725</v>
      </c>
      <c r="Q20" s="14">
        <v>0</v>
      </c>
      <c r="R20" s="14">
        <v>0</v>
      </c>
    </row>
    <row r="21" ht="20.25" spans="1:18">
      <c r="A21" s="6" t="s">
        <v>281</v>
      </c>
      <c r="B21" s="6" t="s">
        <v>282</v>
      </c>
      <c r="C21" s="6">
        <v>3115.47</v>
      </c>
      <c r="D21" s="6">
        <v>3733.561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12.756</v>
      </c>
      <c r="K21" s="14">
        <v>4</v>
      </c>
      <c r="L21" s="14">
        <v>0</v>
      </c>
      <c r="M21" s="14">
        <v>0</v>
      </c>
      <c r="N21" s="14">
        <v>-1</v>
      </c>
      <c r="O21" s="14">
        <v>0</v>
      </c>
      <c r="P21" s="14">
        <v>-1.096</v>
      </c>
      <c r="Q21" s="14">
        <v>0</v>
      </c>
      <c r="R21" s="14">
        <v>0</v>
      </c>
    </row>
    <row r="22" ht="20.25" spans="1:18">
      <c r="A22" s="6" t="s">
        <v>283</v>
      </c>
      <c r="B22" s="6" t="s">
        <v>284</v>
      </c>
      <c r="C22" s="6">
        <v>70833.461</v>
      </c>
      <c r="D22" s="6">
        <v>82265.734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11.181</v>
      </c>
      <c r="K22" s="14">
        <v>4</v>
      </c>
      <c r="L22" s="14">
        <v>2</v>
      </c>
      <c r="M22" s="14">
        <v>-1</v>
      </c>
      <c r="N22" s="14">
        <v>1</v>
      </c>
      <c r="O22" s="14">
        <v>0</v>
      </c>
      <c r="P22" s="14">
        <v>65.031</v>
      </c>
      <c r="Q22" s="14">
        <v>0</v>
      </c>
      <c r="R22" s="14">
        <v>0</v>
      </c>
    </row>
    <row r="23" ht="20.25" spans="1:18">
      <c r="A23" s="6" t="s">
        <v>285</v>
      </c>
      <c r="B23" s="6" t="s">
        <v>286</v>
      </c>
      <c r="C23" s="6">
        <v>2666.696</v>
      </c>
      <c r="D23" s="6">
        <v>3341.903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10.273</v>
      </c>
      <c r="K23" s="14">
        <v>2</v>
      </c>
      <c r="L23" s="14">
        <v>0</v>
      </c>
      <c r="M23" s="14">
        <v>1</v>
      </c>
      <c r="N23" s="14">
        <v>-1</v>
      </c>
      <c r="O23" s="14">
        <v>0</v>
      </c>
      <c r="P23" s="14">
        <v>-3.339</v>
      </c>
      <c r="Q23" s="14">
        <v>0</v>
      </c>
      <c r="R23" s="14">
        <v>0</v>
      </c>
    </row>
    <row r="24" ht="20.25" spans="1:18">
      <c r="A24" s="6" t="s">
        <v>287</v>
      </c>
      <c r="B24" s="6" t="s">
        <v>288</v>
      </c>
      <c r="C24" s="6">
        <v>3093.545</v>
      </c>
      <c r="D24" s="6">
        <v>3468.114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0.689</v>
      </c>
      <c r="K24" s="14">
        <v>1</v>
      </c>
      <c r="L24" s="14">
        <v>2</v>
      </c>
      <c r="M24" s="14">
        <v>0</v>
      </c>
      <c r="N24" s="14">
        <v>0</v>
      </c>
      <c r="O24" s="14">
        <v>0</v>
      </c>
      <c r="P24" s="14">
        <v>-1.35</v>
      </c>
      <c r="Q24" s="14">
        <v>0</v>
      </c>
      <c r="R24" s="14">
        <v>0</v>
      </c>
    </row>
    <row r="25" ht="20.25" spans="1:18">
      <c r="A25" s="6" t="s">
        <v>289</v>
      </c>
      <c r="B25" s="6" t="s">
        <v>290</v>
      </c>
      <c r="C25" s="6">
        <v>115779.172</v>
      </c>
      <c r="D25" s="6">
        <v>134629.969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3.934</v>
      </c>
      <c r="K25" s="14">
        <v>2</v>
      </c>
      <c r="L25" s="14">
        <v>1</v>
      </c>
      <c r="M25" s="14">
        <v>0</v>
      </c>
      <c r="N25" s="14">
        <v>1</v>
      </c>
      <c r="O25" s="14">
        <v>0</v>
      </c>
      <c r="P25" s="14">
        <v>91.601</v>
      </c>
      <c r="Q25" s="14">
        <v>0</v>
      </c>
      <c r="R25" s="14">
        <v>0</v>
      </c>
    </row>
    <row r="26" ht="20.25" spans="1:18">
      <c r="A26" s="6" t="s">
        <v>291</v>
      </c>
      <c r="B26" s="6" t="s">
        <v>292</v>
      </c>
      <c r="C26" s="6">
        <v>16152.941</v>
      </c>
      <c r="D26" s="6">
        <v>17712.027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5.951</v>
      </c>
      <c r="K26" s="14">
        <v>4</v>
      </c>
      <c r="L26" s="14">
        <v>0</v>
      </c>
      <c r="M26" s="14">
        <v>0</v>
      </c>
      <c r="N26" s="14">
        <v>1</v>
      </c>
      <c r="O26" s="14">
        <v>0</v>
      </c>
      <c r="P26" s="14">
        <v>-4.472</v>
      </c>
      <c r="Q26" s="14">
        <v>0</v>
      </c>
      <c r="R26" s="14">
        <v>0</v>
      </c>
    </row>
    <row r="27" ht="20.25" spans="1:18">
      <c r="A27" s="6" t="s">
        <v>293</v>
      </c>
      <c r="B27" s="6" t="s">
        <v>294</v>
      </c>
      <c r="C27" s="6">
        <v>2976.509</v>
      </c>
      <c r="D27" s="6">
        <v>3370.269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0.351</v>
      </c>
      <c r="K27" s="14">
        <v>1</v>
      </c>
      <c r="L27" s="14">
        <v>2</v>
      </c>
      <c r="M27" s="14">
        <v>0</v>
      </c>
      <c r="N27" s="14">
        <v>0</v>
      </c>
      <c r="O27" s="14">
        <v>0</v>
      </c>
      <c r="P27" s="14">
        <v>-0.957</v>
      </c>
      <c r="Q27" s="14">
        <v>0</v>
      </c>
      <c r="R27" s="14">
        <v>0</v>
      </c>
    </row>
    <row r="28" ht="20.25" spans="1:18">
      <c r="A28" s="6" t="s">
        <v>295</v>
      </c>
      <c r="B28" s="6" t="s">
        <v>296</v>
      </c>
      <c r="C28" s="6">
        <v>13730.727</v>
      </c>
      <c r="D28" s="6">
        <v>17731.434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1.537</v>
      </c>
      <c r="K28" s="14">
        <v>1</v>
      </c>
      <c r="L28" s="14">
        <v>0</v>
      </c>
      <c r="M28" s="14">
        <v>0</v>
      </c>
      <c r="N28" s="14">
        <v>0</v>
      </c>
      <c r="O28" s="14">
        <v>0</v>
      </c>
      <c r="P28" s="14">
        <v>-5.383</v>
      </c>
      <c r="Q28" s="14">
        <v>0</v>
      </c>
      <c r="R28" s="14">
        <v>0</v>
      </c>
    </row>
    <row r="29" ht="20.25" spans="1:18">
      <c r="A29" s="6" t="s">
        <v>297</v>
      </c>
      <c r="B29" s="6" t="s">
        <v>298</v>
      </c>
      <c r="C29" s="6">
        <v>235818.328</v>
      </c>
      <c r="D29" s="6">
        <v>298176.594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11.592</v>
      </c>
      <c r="K29" s="14">
        <v>4</v>
      </c>
      <c r="L29" s="14">
        <v>2</v>
      </c>
      <c r="M29" s="14">
        <v>0</v>
      </c>
      <c r="N29" s="14">
        <v>0</v>
      </c>
      <c r="O29" s="14">
        <v>0</v>
      </c>
      <c r="P29" s="14">
        <v>-91.24</v>
      </c>
      <c r="Q29" s="14">
        <v>0</v>
      </c>
      <c r="R29" s="14">
        <v>0</v>
      </c>
    </row>
    <row r="30" ht="20.25" spans="1:18">
      <c r="A30" s="6" t="s">
        <v>299</v>
      </c>
      <c r="B30" s="6" t="s">
        <v>300</v>
      </c>
      <c r="C30" s="6">
        <v>12511.431</v>
      </c>
      <c r="D30" s="6">
        <v>13746.071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0.268</v>
      </c>
      <c r="K30" s="14">
        <v>1</v>
      </c>
      <c r="L30" s="14">
        <v>0</v>
      </c>
      <c r="M30" s="14">
        <v>0</v>
      </c>
      <c r="N30" s="14">
        <v>0</v>
      </c>
      <c r="O30" s="14">
        <v>0</v>
      </c>
      <c r="P30" s="14">
        <v>-4.28</v>
      </c>
      <c r="Q30" s="14">
        <v>0</v>
      </c>
      <c r="R30" s="14">
        <v>0</v>
      </c>
    </row>
    <row r="31" ht="20.25" spans="1:18">
      <c r="A31" s="6" t="s">
        <v>301</v>
      </c>
      <c r="B31" s="6" t="s">
        <v>302</v>
      </c>
      <c r="C31" s="6">
        <v>3277.655</v>
      </c>
      <c r="D31" s="6">
        <v>3775.364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0.071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14">
        <v>-6.259</v>
      </c>
      <c r="Q31" s="14">
        <v>0</v>
      </c>
      <c r="R31" s="14">
        <v>0</v>
      </c>
    </row>
    <row r="32" ht="20.25" spans="1:18">
      <c r="A32" s="6" t="s">
        <v>303</v>
      </c>
      <c r="B32" s="6" t="s">
        <v>304</v>
      </c>
      <c r="C32" s="6">
        <v>20991.154</v>
      </c>
      <c r="D32" s="6">
        <v>23452.879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6.227</v>
      </c>
      <c r="K32" s="14">
        <v>4</v>
      </c>
      <c r="L32" s="14">
        <v>2</v>
      </c>
      <c r="M32" s="14">
        <v>-1</v>
      </c>
      <c r="N32" s="14">
        <v>1</v>
      </c>
      <c r="O32" s="14">
        <v>0</v>
      </c>
      <c r="P32" s="14">
        <v>20.252</v>
      </c>
      <c r="Q32" s="14">
        <v>1</v>
      </c>
      <c r="R32" s="14">
        <v>0</v>
      </c>
    </row>
    <row r="33" ht="20.25" spans="1:18">
      <c r="A33" s="6" t="s">
        <v>305</v>
      </c>
      <c r="B33" s="6" t="s">
        <v>306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-12.227</v>
      </c>
      <c r="Q33" s="14">
        <v>0</v>
      </c>
      <c r="R33" s="14">
        <v>0</v>
      </c>
    </row>
    <row r="34" ht="20.25" spans="1:18">
      <c r="A34" s="6" t="s">
        <v>307</v>
      </c>
      <c r="B34" s="6" t="s">
        <v>308</v>
      </c>
      <c r="C34" s="6">
        <v>3867.498</v>
      </c>
      <c r="D34" s="6">
        <v>4302.694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6.717</v>
      </c>
      <c r="K34" s="14">
        <v>1</v>
      </c>
      <c r="L34" s="14">
        <v>0</v>
      </c>
      <c r="M34" s="14">
        <v>1</v>
      </c>
      <c r="N34" s="14">
        <v>-1</v>
      </c>
      <c r="O34" s="14">
        <v>0</v>
      </c>
      <c r="P34" s="14">
        <v>-2.775</v>
      </c>
      <c r="Q34" s="14">
        <v>0</v>
      </c>
      <c r="R34" s="14">
        <v>0</v>
      </c>
    </row>
    <row r="35" ht="20.25" spans="1:18">
      <c r="A35" s="10" t="s">
        <v>309</v>
      </c>
      <c r="B35" s="10" t="s">
        <v>310</v>
      </c>
      <c r="C35" s="10">
        <v>3502.089</v>
      </c>
      <c r="D35" s="10">
        <v>3798.284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3.07</v>
      </c>
      <c r="K35" s="14">
        <v>1</v>
      </c>
      <c r="L35" s="14">
        <v>2</v>
      </c>
      <c r="M35" s="14">
        <v>1</v>
      </c>
      <c r="N35" s="14">
        <v>-1</v>
      </c>
      <c r="O35" s="14">
        <v>0</v>
      </c>
      <c r="P35" s="14">
        <v>-1.742</v>
      </c>
      <c r="Q35" s="14">
        <v>0</v>
      </c>
      <c r="R35" s="14">
        <v>0</v>
      </c>
    </row>
    <row r="36" ht="20.25" spans="1:18">
      <c r="A36" s="6" t="s">
        <v>311</v>
      </c>
      <c r="B36" s="6" t="s">
        <v>312</v>
      </c>
      <c r="C36" s="6">
        <v>2313.653</v>
      </c>
      <c r="D36" s="6">
        <v>2420.767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2.91</v>
      </c>
      <c r="K36" s="14">
        <v>1</v>
      </c>
      <c r="L36" s="14">
        <v>2</v>
      </c>
      <c r="M36" s="14">
        <v>0</v>
      </c>
      <c r="N36" s="14">
        <v>0</v>
      </c>
      <c r="O36" s="14">
        <v>0</v>
      </c>
      <c r="P36" s="14">
        <v>-0.08</v>
      </c>
      <c r="Q36" s="14">
        <v>-1</v>
      </c>
      <c r="R36" s="14">
        <v>0</v>
      </c>
    </row>
    <row r="37" ht="20.25" spans="1:18">
      <c r="A37" s="6" t="s">
        <v>313</v>
      </c>
      <c r="B37" s="6" t="s">
        <v>314</v>
      </c>
      <c r="C37" s="6">
        <v>2683.86</v>
      </c>
      <c r="D37" s="6">
        <v>2831.805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2.334</v>
      </c>
      <c r="K37" s="14">
        <v>1</v>
      </c>
      <c r="L37" s="14">
        <v>2</v>
      </c>
      <c r="M37" s="14">
        <v>0</v>
      </c>
      <c r="N37" s="14">
        <v>-1</v>
      </c>
      <c r="O37" s="14">
        <v>0</v>
      </c>
      <c r="P37" s="14">
        <v>1.02</v>
      </c>
      <c r="Q37" s="14">
        <v>0</v>
      </c>
      <c r="R37" s="14">
        <v>0</v>
      </c>
    </row>
    <row r="38" ht="20.25" spans="1:18">
      <c r="A38" s="6" t="s">
        <v>315</v>
      </c>
      <c r="B38" s="6" t="s">
        <v>316</v>
      </c>
      <c r="C38" s="6">
        <v>6433.512</v>
      </c>
      <c r="D38" s="6">
        <v>7931.631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11.785</v>
      </c>
      <c r="K38" s="14">
        <v>3</v>
      </c>
      <c r="L38" s="14">
        <v>1</v>
      </c>
      <c r="M38" s="14">
        <v>0</v>
      </c>
      <c r="N38" s="14">
        <v>0</v>
      </c>
      <c r="O38" s="14">
        <v>0</v>
      </c>
      <c r="P38" s="14">
        <v>-4.034</v>
      </c>
      <c r="Q38" s="14">
        <v>0</v>
      </c>
      <c r="R38" s="14">
        <v>0</v>
      </c>
    </row>
    <row r="39" ht="20.25" spans="1:18">
      <c r="A39" s="6" t="s">
        <v>317</v>
      </c>
      <c r="B39" s="6" t="s">
        <v>318</v>
      </c>
      <c r="C39" s="6">
        <v>3958.966</v>
      </c>
      <c r="D39" s="6">
        <v>4656.173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7.175</v>
      </c>
      <c r="K39" s="14">
        <v>0</v>
      </c>
      <c r="L39" s="14">
        <v>1</v>
      </c>
      <c r="M39" s="14">
        <v>1</v>
      </c>
      <c r="N39" s="14">
        <v>-1</v>
      </c>
      <c r="O39" s="14">
        <v>0</v>
      </c>
      <c r="P39" s="14">
        <v>-3.08</v>
      </c>
      <c r="Q39" s="14">
        <v>-1</v>
      </c>
      <c r="R39" s="14">
        <v>0</v>
      </c>
    </row>
    <row r="40" ht="20.25" spans="1:18">
      <c r="A40" s="6" t="s">
        <v>319</v>
      </c>
      <c r="B40" s="6" t="s">
        <v>320</v>
      </c>
      <c r="C40" s="6">
        <v>670.755</v>
      </c>
      <c r="D40" s="6">
        <v>771.546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5.991</v>
      </c>
      <c r="K40" s="14">
        <v>2</v>
      </c>
      <c r="L40" s="14">
        <v>2</v>
      </c>
      <c r="M40" s="14">
        <v>0</v>
      </c>
      <c r="N40" s="14">
        <v>0</v>
      </c>
      <c r="O40" s="14">
        <v>0</v>
      </c>
      <c r="P40" s="14">
        <v>-0.103</v>
      </c>
      <c r="Q40" s="14">
        <v>1</v>
      </c>
      <c r="R40" s="14">
        <v>0</v>
      </c>
    </row>
    <row r="41" ht="20.25" spans="1:18">
      <c r="A41" s="6" t="s">
        <v>321</v>
      </c>
      <c r="B41" s="6" t="s">
        <v>322</v>
      </c>
      <c r="C41" s="6">
        <v>1375.915</v>
      </c>
      <c r="D41" s="6">
        <v>1711.408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2.487</v>
      </c>
      <c r="K41" s="14">
        <v>1</v>
      </c>
      <c r="L41" s="14">
        <v>2</v>
      </c>
      <c r="M41" s="14">
        <v>0</v>
      </c>
      <c r="N41" s="14">
        <v>0</v>
      </c>
      <c r="O41" s="14">
        <v>0</v>
      </c>
      <c r="P41" s="14">
        <v>-0.313</v>
      </c>
      <c r="Q41" s="14">
        <v>0</v>
      </c>
      <c r="R41" s="14">
        <v>0</v>
      </c>
    </row>
    <row r="42" ht="20.25" spans="1:18">
      <c r="A42" s="6" t="s">
        <v>323</v>
      </c>
      <c r="B42" s="6" t="s">
        <v>324</v>
      </c>
      <c r="C42" s="6">
        <v>3538.544</v>
      </c>
      <c r="D42" s="6">
        <v>3995.907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0.77</v>
      </c>
      <c r="K42" s="14">
        <v>2</v>
      </c>
      <c r="L42" s="14">
        <v>1</v>
      </c>
      <c r="M42" s="14">
        <v>-1</v>
      </c>
      <c r="N42" s="14">
        <v>0</v>
      </c>
      <c r="O42" s="14">
        <v>0</v>
      </c>
      <c r="P42" s="14">
        <v>3.107</v>
      </c>
      <c r="Q42" s="14">
        <v>0</v>
      </c>
      <c r="R42" s="14">
        <v>0</v>
      </c>
    </row>
    <row r="43" ht="20.25" spans="1:18">
      <c r="A43" s="6" t="s">
        <v>325</v>
      </c>
      <c r="B43" s="6" t="s">
        <v>326</v>
      </c>
      <c r="C43" s="6">
        <v>814.306</v>
      </c>
      <c r="D43" s="6">
        <v>1193.325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1.535</v>
      </c>
      <c r="K43" s="14">
        <v>1</v>
      </c>
      <c r="L43" s="14">
        <v>2</v>
      </c>
      <c r="M43" s="14">
        <v>0</v>
      </c>
      <c r="N43" s="14">
        <v>0</v>
      </c>
      <c r="O43" s="14">
        <v>0</v>
      </c>
      <c r="P43" s="14">
        <v>-1.718</v>
      </c>
      <c r="Q43" s="14">
        <v>0</v>
      </c>
      <c r="R43" s="14">
        <v>0</v>
      </c>
    </row>
    <row r="44" ht="20.25" spans="1:18">
      <c r="A44" s="6" t="s">
        <v>327</v>
      </c>
      <c r="B44" s="6" t="s">
        <v>328</v>
      </c>
      <c r="C44" s="6">
        <v>6962.676</v>
      </c>
      <c r="D44" s="6">
        <v>7760.869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4.135</v>
      </c>
      <c r="K44" s="14">
        <v>2</v>
      </c>
      <c r="L44" s="14">
        <v>0</v>
      </c>
      <c r="M44" s="14">
        <v>0</v>
      </c>
      <c r="N44" s="14">
        <v>0</v>
      </c>
      <c r="O44" s="14">
        <v>0</v>
      </c>
      <c r="P44" s="14">
        <v>-9.448</v>
      </c>
      <c r="Q44" s="14">
        <v>0</v>
      </c>
      <c r="R44" s="14">
        <v>-1</v>
      </c>
    </row>
    <row r="45" ht="20.25" spans="1:18">
      <c r="A45" s="6" t="s">
        <v>329</v>
      </c>
      <c r="B45" s="6" t="s">
        <v>330</v>
      </c>
      <c r="C45" s="6">
        <v>743.947</v>
      </c>
      <c r="D45" s="6">
        <v>845.033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5.35</v>
      </c>
      <c r="K45" s="14">
        <v>2</v>
      </c>
      <c r="L45" s="14">
        <v>0</v>
      </c>
      <c r="M45" s="14">
        <v>-1</v>
      </c>
      <c r="N45" s="14">
        <v>1</v>
      </c>
      <c r="O45" s="14">
        <v>0</v>
      </c>
      <c r="P45" s="14">
        <v>-1.545</v>
      </c>
      <c r="Q45" s="14">
        <v>0</v>
      </c>
      <c r="R45" s="14">
        <v>0</v>
      </c>
    </row>
    <row r="46" ht="20.25" spans="1:18">
      <c r="A46" s="6" t="s">
        <v>331</v>
      </c>
      <c r="B46" s="6" t="s">
        <v>332</v>
      </c>
      <c r="C46" s="6">
        <v>13470.694</v>
      </c>
      <c r="D46" s="6">
        <v>14642.977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2.879</v>
      </c>
      <c r="K46" s="14">
        <v>3</v>
      </c>
      <c r="L46" s="14">
        <v>0</v>
      </c>
      <c r="M46" s="14">
        <v>0</v>
      </c>
      <c r="N46" s="14">
        <v>0</v>
      </c>
      <c r="O46" s="14">
        <v>0</v>
      </c>
      <c r="P46" s="14">
        <v>-29.29</v>
      </c>
      <c r="Q46" s="14">
        <v>0</v>
      </c>
      <c r="R46" s="14">
        <v>0</v>
      </c>
    </row>
    <row r="47" ht="20.25" spans="1:18">
      <c r="A47" s="6" t="s">
        <v>333</v>
      </c>
      <c r="B47" s="6" t="s">
        <v>334</v>
      </c>
      <c r="C47" s="6">
        <v>2885.701</v>
      </c>
      <c r="D47" s="6">
        <v>3188.996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2.675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-0.312</v>
      </c>
      <c r="Q47" s="14">
        <v>0</v>
      </c>
      <c r="R47" s="14">
        <v>0</v>
      </c>
    </row>
    <row r="48" ht="20.25" spans="1:18">
      <c r="A48" s="6" t="s">
        <v>335</v>
      </c>
      <c r="B48" s="6" t="s">
        <v>336</v>
      </c>
      <c r="C48" s="6">
        <v>7806.904</v>
      </c>
      <c r="D48" s="6">
        <v>8747.718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6.122</v>
      </c>
      <c r="K48" s="14">
        <v>4</v>
      </c>
      <c r="L48" s="14">
        <v>2</v>
      </c>
      <c r="M48" s="14">
        <v>0</v>
      </c>
      <c r="N48" s="14">
        <v>0</v>
      </c>
      <c r="O48" s="14">
        <v>0</v>
      </c>
      <c r="P48" s="14">
        <v>-7.159</v>
      </c>
      <c r="Q48" s="14">
        <v>0</v>
      </c>
      <c r="R48" s="14">
        <v>-1</v>
      </c>
    </row>
    <row r="49" ht="20.25" spans="1:18">
      <c r="A49" s="6" t="s">
        <v>337</v>
      </c>
      <c r="B49" s="6" t="s">
        <v>338</v>
      </c>
      <c r="C49" s="6">
        <v>4027.133</v>
      </c>
      <c r="D49" s="6">
        <v>4539.374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4.047</v>
      </c>
      <c r="K49" s="14">
        <v>0</v>
      </c>
      <c r="L49" s="14">
        <v>0</v>
      </c>
      <c r="M49" s="14">
        <v>0</v>
      </c>
      <c r="N49" s="14">
        <v>-1</v>
      </c>
      <c r="O49" s="14">
        <v>0</v>
      </c>
      <c r="P49" s="14">
        <v>-10.958</v>
      </c>
      <c r="Q49" s="14">
        <v>0</v>
      </c>
      <c r="R49" s="14">
        <v>0</v>
      </c>
    </row>
    <row r="50" ht="20.25" spans="1:18">
      <c r="A50" s="6" t="s">
        <v>339</v>
      </c>
      <c r="B50" s="6" t="s">
        <v>340</v>
      </c>
      <c r="C50" s="6">
        <v>6914.527</v>
      </c>
      <c r="D50" s="6">
        <v>7330.391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2.088</v>
      </c>
      <c r="K50" s="14">
        <v>2</v>
      </c>
      <c r="L50" s="14">
        <v>1</v>
      </c>
      <c r="M50" s="14">
        <v>0</v>
      </c>
      <c r="N50" s="14">
        <v>-1</v>
      </c>
      <c r="O50" s="14">
        <v>0</v>
      </c>
      <c r="P50" s="14">
        <v>-7.856</v>
      </c>
      <c r="Q50" s="14">
        <v>0</v>
      </c>
      <c r="R50" s="14">
        <v>0</v>
      </c>
    </row>
    <row r="51" ht="20.25" spans="1:18">
      <c r="A51" s="6" t="s">
        <v>341</v>
      </c>
      <c r="B51" s="6" t="s">
        <v>342</v>
      </c>
      <c r="C51" s="6">
        <v>3483.425</v>
      </c>
      <c r="D51" s="6">
        <v>3629.63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2.806</v>
      </c>
      <c r="K51" s="14">
        <v>2</v>
      </c>
      <c r="L51" s="14">
        <v>0</v>
      </c>
      <c r="M51" s="14">
        <v>0</v>
      </c>
      <c r="N51" s="14">
        <v>0</v>
      </c>
      <c r="O51" s="14">
        <v>0</v>
      </c>
      <c r="P51" s="14">
        <v>0.859</v>
      </c>
      <c r="Q51" s="14">
        <v>0</v>
      </c>
      <c r="R51" s="14">
        <v>0</v>
      </c>
    </row>
    <row r="52" ht="20.25" spans="1:18">
      <c r="A52" s="6" t="s">
        <v>343</v>
      </c>
      <c r="B52" s="6" t="s">
        <v>344</v>
      </c>
      <c r="C52" s="6">
        <v>4775.021</v>
      </c>
      <c r="D52" s="6">
        <v>5373.181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1.708</v>
      </c>
      <c r="K52" s="14">
        <v>3</v>
      </c>
      <c r="L52" s="14">
        <v>1</v>
      </c>
      <c r="M52" s="14">
        <v>0</v>
      </c>
      <c r="N52" s="14">
        <v>0</v>
      </c>
      <c r="O52" s="14">
        <v>0</v>
      </c>
      <c r="P52" s="14">
        <v>-8.707</v>
      </c>
      <c r="Q52" s="14">
        <v>0</v>
      </c>
      <c r="R52" s="14">
        <v>0</v>
      </c>
    </row>
    <row r="53" ht="20.25" spans="1:18">
      <c r="A53" s="6" t="s">
        <v>345</v>
      </c>
      <c r="B53" s="6" t="s">
        <v>346</v>
      </c>
      <c r="C53" s="6">
        <v>7515.561</v>
      </c>
      <c r="D53" s="6">
        <v>8131.082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5.749</v>
      </c>
      <c r="K53" s="14">
        <v>3</v>
      </c>
      <c r="L53" s="14">
        <v>1</v>
      </c>
      <c r="M53" s="14">
        <v>0</v>
      </c>
      <c r="N53" s="14">
        <v>0</v>
      </c>
      <c r="O53" s="14">
        <v>0</v>
      </c>
      <c r="P53" s="14">
        <v>-7.796</v>
      </c>
      <c r="Q53" s="14">
        <v>0</v>
      </c>
      <c r="R53" s="14">
        <v>-1</v>
      </c>
    </row>
    <row r="54" ht="20.25" spans="1:18">
      <c r="A54" s="6" t="s">
        <v>347</v>
      </c>
      <c r="B54" s="6" t="s">
        <v>348</v>
      </c>
      <c r="C54" s="6">
        <v>6957.14</v>
      </c>
      <c r="D54" s="6">
        <v>8089.749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9.659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14">
        <v>-7.064</v>
      </c>
      <c r="Q54" s="14">
        <v>0</v>
      </c>
      <c r="R54" s="14">
        <v>0</v>
      </c>
    </row>
    <row r="55" ht="20.25" spans="1:18">
      <c r="A55" s="6" t="s">
        <v>349</v>
      </c>
      <c r="B55" s="6" t="s">
        <v>350</v>
      </c>
      <c r="C55" s="6">
        <v>12471.119</v>
      </c>
      <c r="D55" s="6">
        <v>13978.758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9.169</v>
      </c>
      <c r="K55" s="14">
        <v>4</v>
      </c>
      <c r="L55" s="14">
        <v>2</v>
      </c>
      <c r="M55" s="14">
        <v>0</v>
      </c>
      <c r="N55" s="14">
        <v>0</v>
      </c>
      <c r="O55" s="14">
        <v>0</v>
      </c>
      <c r="P55" s="14">
        <v>-8.785</v>
      </c>
      <c r="Q55" s="14">
        <v>0</v>
      </c>
      <c r="R55" s="14">
        <v>0</v>
      </c>
    </row>
    <row r="56" ht="20.25" spans="1:18">
      <c r="A56" s="6" t="s">
        <v>351</v>
      </c>
      <c r="B56" s="6" t="s">
        <v>352</v>
      </c>
      <c r="C56" s="6">
        <v>8803.69</v>
      </c>
      <c r="D56" s="6">
        <v>9734.197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8.247</v>
      </c>
      <c r="K56" s="14">
        <v>3</v>
      </c>
      <c r="L56" s="14">
        <v>2</v>
      </c>
      <c r="M56" s="14">
        <v>0</v>
      </c>
      <c r="N56" s="14">
        <v>1</v>
      </c>
      <c r="O56" s="14">
        <v>0</v>
      </c>
      <c r="P56" s="14">
        <v>-26.627</v>
      </c>
      <c r="Q56" s="14">
        <v>0</v>
      </c>
      <c r="R56" s="14">
        <v>0</v>
      </c>
    </row>
    <row r="57" ht="20.25" spans="1:18">
      <c r="A57" s="6" t="s">
        <v>353</v>
      </c>
      <c r="B57" s="6" t="s">
        <v>354</v>
      </c>
      <c r="C57" s="6">
        <v>2395.6</v>
      </c>
      <c r="D57" s="6">
        <v>3103.491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13.14</v>
      </c>
      <c r="K57" s="14">
        <v>2</v>
      </c>
      <c r="L57" s="14">
        <v>0</v>
      </c>
      <c r="M57" s="14">
        <v>1</v>
      </c>
      <c r="N57" s="14">
        <v>-1</v>
      </c>
      <c r="O57" s="14">
        <v>0</v>
      </c>
      <c r="P57" s="14">
        <v>1.476</v>
      </c>
      <c r="Q57" s="14">
        <v>0</v>
      </c>
      <c r="R57" s="14">
        <v>0</v>
      </c>
    </row>
    <row r="58" ht="20.25" spans="1:18">
      <c r="A58" s="6" t="s">
        <v>355</v>
      </c>
      <c r="B58" s="6" t="s">
        <v>356</v>
      </c>
      <c r="C58" s="6">
        <v>2151.635</v>
      </c>
      <c r="D58" s="6">
        <v>2515.798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9.252</v>
      </c>
      <c r="K58" s="14">
        <v>4</v>
      </c>
      <c r="L58" s="14">
        <v>0</v>
      </c>
      <c r="M58" s="14">
        <v>0</v>
      </c>
      <c r="N58" s="14">
        <v>0</v>
      </c>
      <c r="O58" s="14">
        <v>0</v>
      </c>
      <c r="P58" s="14">
        <v>-5.262</v>
      </c>
      <c r="Q58" s="14">
        <v>0</v>
      </c>
      <c r="R58" s="14">
        <v>0</v>
      </c>
    </row>
    <row r="59" ht="20.25" spans="1:18">
      <c r="A59" s="6" t="s">
        <v>357</v>
      </c>
      <c r="B59" s="6" t="s">
        <v>358</v>
      </c>
      <c r="C59" s="6">
        <v>8766.308</v>
      </c>
      <c r="D59" s="6">
        <v>9637.04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7.196</v>
      </c>
      <c r="K59" s="14">
        <v>3</v>
      </c>
      <c r="L59" s="14">
        <v>2</v>
      </c>
      <c r="M59" s="14">
        <v>0</v>
      </c>
      <c r="N59" s="14">
        <v>-1</v>
      </c>
      <c r="O59" s="14">
        <v>0</v>
      </c>
      <c r="P59" s="14">
        <v>-8.505</v>
      </c>
      <c r="Q59" s="14">
        <v>0</v>
      </c>
      <c r="R59" s="14">
        <v>0</v>
      </c>
    </row>
    <row r="60" ht="20.25" spans="1:18">
      <c r="A60" s="6" t="s">
        <v>359</v>
      </c>
      <c r="B60" s="6" t="s">
        <v>360</v>
      </c>
      <c r="C60" s="6">
        <v>5600.133</v>
      </c>
      <c r="D60" s="6">
        <v>6890.549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15.072</v>
      </c>
      <c r="K60" s="14">
        <v>3</v>
      </c>
      <c r="L60" s="14">
        <v>1</v>
      </c>
      <c r="M60" s="14">
        <v>0</v>
      </c>
      <c r="N60" s="14">
        <v>0</v>
      </c>
      <c r="O60" s="14">
        <v>0</v>
      </c>
      <c r="P60" s="14">
        <v>0.213</v>
      </c>
      <c r="Q60" s="14">
        <v>0</v>
      </c>
      <c r="R60" s="14">
        <v>0</v>
      </c>
    </row>
    <row r="61" ht="20.25" spans="1:18">
      <c r="A61" s="6" t="s">
        <v>361</v>
      </c>
      <c r="B61" s="6" t="s">
        <v>362</v>
      </c>
      <c r="C61" s="6">
        <v>7958.777</v>
      </c>
      <c r="D61" s="6">
        <v>8413.416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2.418</v>
      </c>
      <c r="K61" s="14">
        <v>0</v>
      </c>
      <c r="L61" s="14">
        <v>0</v>
      </c>
      <c r="M61" s="14">
        <v>1</v>
      </c>
      <c r="N61" s="14">
        <v>-1</v>
      </c>
      <c r="O61" s="14">
        <v>0</v>
      </c>
      <c r="P61" s="14">
        <v>1.281</v>
      </c>
      <c r="Q61" s="14">
        <v>0</v>
      </c>
      <c r="R61" s="14">
        <v>0</v>
      </c>
    </row>
    <row r="62" ht="20.25" spans="1:18">
      <c r="A62" s="6" t="s">
        <v>363</v>
      </c>
      <c r="B62" s="6" t="s">
        <v>364</v>
      </c>
      <c r="C62" s="6">
        <v>2242.509</v>
      </c>
      <c r="D62" s="6">
        <v>2821.127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19.91</v>
      </c>
      <c r="K62" s="14">
        <v>4</v>
      </c>
      <c r="L62" s="14">
        <v>0</v>
      </c>
      <c r="M62" s="14">
        <v>0</v>
      </c>
      <c r="N62" s="14">
        <v>0</v>
      </c>
      <c r="O62" s="14">
        <v>0</v>
      </c>
      <c r="P62" s="14">
        <v>-32.71</v>
      </c>
      <c r="Q62" s="14">
        <v>0</v>
      </c>
      <c r="R62" s="14">
        <v>0</v>
      </c>
    </row>
    <row r="63" ht="20.25" spans="1:18">
      <c r="A63" s="6" t="s">
        <v>365</v>
      </c>
      <c r="B63" s="6" t="s">
        <v>366</v>
      </c>
      <c r="C63" s="6">
        <v>5178.917</v>
      </c>
      <c r="D63" s="6">
        <v>6277.557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12.989</v>
      </c>
      <c r="K63" s="14">
        <v>3</v>
      </c>
      <c r="L63" s="14">
        <v>2</v>
      </c>
      <c r="M63" s="14">
        <v>0</v>
      </c>
      <c r="N63" s="14">
        <v>-1</v>
      </c>
      <c r="O63" s="14">
        <v>0</v>
      </c>
      <c r="P63" s="14">
        <v>-0.434</v>
      </c>
      <c r="Q63" s="14">
        <v>0</v>
      </c>
      <c r="R63" s="14">
        <v>0</v>
      </c>
    </row>
    <row r="64" ht="20.25" spans="1:18">
      <c r="A64" s="6" t="s">
        <v>367</v>
      </c>
      <c r="B64" s="6" t="s">
        <v>368</v>
      </c>
      <c r="C64" s="6">
        <v>5694.316</v>
      </c>
      <c r="D64" s="6">
        <v>7368.543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16.871</v>
      </c>
      <c r="K64" s="14">
        <v>3</v>
      </c>
      <c r="L64" s="14">
        <v>1</v>
      </c>
      <c r="M64" s="14">
        <v>0</v>
      </c>
      <c r="N64" s="14">
        <v>0</v>
      </c>
      <c r="O64" s="14">
        <v>0</v>
      </c>
      <c r="P64" s="14">
        <v>2.724</v>
      </c>
      <c r="Q64" s="14">
        <v>0</v>
      </c>
      <c r="R64" s="14">
        <v>0</v>
      </c>
    </row>
    <row r="65" ht="20.25" spans="1:18">
      <c r="A65" s="6" t="s">
        <v>369</v>
      </c>
      <c r="B65" s="6" t="s">
        <v>370</v>
      </c>
      <c r="C65" s="6">
        <v>2483.624</v>
      </c>
      <c r="D65" s="6">
        <v>2836.646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3.698</v>
      </c>
      <c r="K65" s="14">
        <v>1</v>
      </c>
      <c r="L65" s="14">
        <v>1</v>
      </c>
      <c r="M65" s="14">
        <v>0</v>
      </c>
      <c r="N65" s="14">
        <v>0</v>
      </c>
      <c r="O65" s="14">
        <v>0</v>
      </c>
      <c r="P65" s="14">
        <v>0.136</v>
      </c>
      <c r="Q65" s="14">
        <v>0</v>
      </c>
      <c r="R65" s="14">
        <v>0</v>
      </c>
    </row>
    <row r="66" ht="20.25" spans="1:18">
      <c r="A66" s="6" t="s">
        <v>371</v>
      </c>
      <c r="B66" s="6" t="s">
        <v>372</v>
      </c>
      <c r="C66" s="6">
        <v>5294.811</v>
      </c>
      <c r="D66" s="6">
        <v>6147.421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0.92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14">
        <v>-12.456</v>
      </c>
      <c r="Q66" s="14">
        <v>0</v>
      </c>
      <c r="R66" s="14">
        <v>0</v>
      </c>
    </row>
    <row r="67" ht="20.25" spans="1:18">
      <c r="A67" s="6" t="s">
        <v>373</v>
      </c>
      <c r="B67" s="6" t="s">
        <v>374</v>
      </c>
      <c r="C67" s="6">
        <v>5542.249</v>
      </c>
      <c r="D67" s="6">
        <v>6758.031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1.768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14">
        <v>-10.152</v>
      </c>
      <c r="Q67" s="14">
        <v>0</v>
      </c>
      <c r="R67" s="14">
        <v>0</v>
      </c>
    </row>
    <row r="68" ht="20.25" spans="1:18">
      <c r="A68" s="6" t="s">
        <v>375</v>
      </c>
      <c r="B68" s="6" t="s">
        <v>376</v>
      </c>
      <c r="C68" s="6">
        <v>5679.725</v>
      </c>
      <c r="D68" s="6">
        <v>6050.234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1.888</v>
      </c>
      <c r="K68" s="14">
        <v>4</v>
      </c>
      <c r="L68" s="14">
        <v>1</v>
      </c>
      <c r="M68" s="14">
        <v>-1</v>
      </c>
      <c r="N68" s="14">
        <v>1</v>
      </c>
      <c r="O68" s="14">
        <v>0</v>
      </c>
      <c r="P68" s="14">
        <v>0.459</v>
      </c>
      <c r="Q68" s="14">
        <v>0</v>
      </c>
      <c r="R68" s="14">
        <v>0</v>
      </c>
    </row>
    <row r="69" ht="20.25" spans="1:18">
      <c r="A69" s="6" t="s">
        <v>377</v>
      </c>
      <c r="B69" s="6" t="s">
        <v>378</v>
      </c>
      <c r="C69" s="6">
        <v>4053.116</v>
      </c>
      <c r="D69" s="6">
        <v>5133.818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16.085</v>
      </c>
      <c r="K69" s="14">
        <v>3</v>
      </c>
      <c r="L69" s="14">
        <v>1</v>
      </c>
      <c r="M69" s="14">
        <v>0</v>
      </c>
      <c r="N69" s="14">
        <v>0</v>
      </c>
      <c r="O69" s="14">
        <v>0</v>
      </c>
      <c r="P69" s="14">
        <v>1.989</v>
      </c>
      <c r="Q69" s="14">
        <v>0</v>
      </c>
      <c r="R69" s="14">
        <v>0</v>
      </c>
    </row>
    <row r="70" ht="20.25" spans="1:18">
      <c r="A70" s="6" t="s">
        <v>379</v>
      </c>
      <c r="B70" s="6" t="s">
        <v>380</v>
      </c>
      <c r="C70" s="6">
        <v>1687.269</v>
      </c>
      <c r="D70" s="6">
        <v>1919.524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1.445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-0.915</v>
      </c>
      <c r="Q70" s="14">
        <v>0</v>
      </c>
      <c r="R70" s="14">
        <v>0</v>
      </c>
    </row>
    <row r="71" ht="20.25" spans="1:18">
      <c r="A71" s="6" t="s">
        <v>381</v>
      </c>
      <c r="B71" s="6" t="s">
        <v>382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4">
        <v>4</v>
      </c>
      <c r="L71" s="14">
        <v>1</v>
      </c>
      <c r="M71" s="14">
        <v>0</v>
      </c>
      <c r="N71" s="14">
        <v>0</v>
      </c>
      <c r="O71" s="14">
        <v>0</v>
      </c>
      <c r="P71" s="14">
        <v>-0.703</v>
      </c>
      <c r="Q71" s="14">
        <v>0</v>
      </c>
      <c r="R71" s="14">
        <v>-1</v>
      </c>
    </row>
    <row r="72" ht="20.25" spans="1:18">
      <c r="A72" s="6" t="s">
        <v>383</v>
      </c>
      <c r="B72" s="6" t="s">
        <v>384</v>
      </c>
      <c r="C72" s="6">
        <v>4814.532</v>
      </c>
      <c r="D72" s="6">
        <v>5794.605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16.542</v>
      </c>
      <c r="K72" s="14">
        <v>4</v>
      </c>
      <c r="L72" s="14">
        <v>0</v>
      </c>
      <c r="M72" s="14">
        <v>-1</v>
      </c>
      <c r="N72" s="14">
        <v>1</v>
      </c>
      <c r="O72" s="14">
        <v>0</v>
      </c>
      <c r="P72" s="14">
        <v>-0.738</v>
      </c>
      <c r="Q72" s="14">
        <v>0</v>
      </c>
      <c r="R72" s="14">
        <v>0</v>
      </c>
    </row>
    <row r="73" ht="20.25" spans="1:18">
      <c r="A73" s="6" t="s">
        <v>385</v>
      </c>
      <c r="B73" s="6" t="s">
        <v>386</v>
      </c>
      <c r="C73" s="6">
        <v>3386.672</v>
      </c>
      <c r="D73" s="6">
        <v>3915.518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12.845</v>
      </c>
      <c r="K73" s="14">
        <v>4</v>
      </c>
      <c r="L73" s="14">
        <v>2</v>
      </c>
      <c r="M73" s="14">
        <v>0</v>
      </c>
      <c r="N73" s="14">
        <v>0</v>
      </c>
      <c r="O73" s="14">
        <v>0</v>
      </c>
      <c r="P73" s="14">
        <v>-2.957</v>
      </c>
      <c r="Q73" s="14">
        <v>0</v>
      </c>
      <c r="R73" s="14">
        <v>0</v>
      </c>
    </row>
    <row r="74" ht="20.25" spans="1:18">
      <c r="A74" s="6" t="s">
        <v>387</v>
      </c>
      <c r="B74" s="6" t="s">
        <v>388</v>
      </c>
      <c r="C74" s="6">
        <v>2362.015</v>
      </c>
      <c r="D74" s="6">
        <v>2715.205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12.16</v>
      </c>
      <c r="K74" s="14">
        <v>3</v>
      </c>
      <c r="L74" s="14">
        <v>2</v>
      </c>
      <c r="M74" s="14">
        <v>0</v>
      </c>
      <c r="N74" s="14">
        <v>0</v>
      </c>
      <c r="O74" s="14">
        <v>0</v>
      </c>
      <c r="P74" s="14">
        <v>-2.562</v>
      </c>
      <c r="Q74" s="14">
        <v>0</v>
      </c>
      <c r="R74" s="14">
        <v>0</v>
      </c>
    </row>
    <row r="75" ht="20.25" spans="1:18">
      <c r="A75" s="6" t="s">
        <v>389</v>
      </c>
      <c r="B75" s="6" t="s">
        <v>390</v>
      </c>
      <c r="C75" s="6">
        <v>107.453</v>
      </c>
      <c r="D75" s="6">
        <v>109.628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1.324</v>
      </c>
      <c r="K75" s="14">
        <v>0</v>
      </c>
      <c r="L75" s="14">
        <v>2</v>
      </c>
      <c r="M75" s="14">
        <v>0</v>
      </c>
      <c r="N75" s="14">
        <v>0</v>
      </c>
      <c r="O75" s="14">
        <v>0</v>
      </c>
      <c r="P75" s="14">
        <v>-0.018</v>
      </c>
      <c r="Q75" s="14">
        <v>0</v>
      </c>
      <c r="R75" s="14">
        <v>0</v>
      </c>
    </row>
    <row r="76" ht="20.25" spans="1:18">
      <c r="A76" s="6" t="s">
        <v>391</v>
      </c>
      <c r="B76" s="6" t="s">
        <v>392</v>
      </c>
      <c r="C76" s="6">
        <v>105.486</v>
      </c>
      <c r="D76" s="6">
        <v>106.988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0.635</v>
      </c>
      <c r="K76" s="14">
        <v>0</v>
      </c>
      <c r="L76" s="14">
        <v>2</v>
      </c>
      <c r="M76" s="14">
        <v>0</v>
      </c>
      <c r="N76" s="14">
        <v>0</v>
      </c>
      <c r="O76" s="14">
        <v>0</v>
      </c>
      <c r="P76" s="14">
        <v>-0.007</v>
      </c>
      <c r="Q76" s="14">
        <v>0</v>
      </c>
      <c r="R76" s="14">
        <v>0</v>
      </c>
    </row>
    <row r="77" ht="20.25" spans="1:18">
      <c r="A77" s="6" t="s">
        <v>393</v>
      </c>
      <c r="B77" s="6" t="s">
        <v>394</v>
      </c>
      <c r="C77" s="6">
        <v>114.67</v>
      </c>
      <c r="D77" s="6">
        <v>121.856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4.775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14">
        <v>-0.062</v>
      </c>
      <c r="Q77" s="14">
        <v>0</v>
      </c>
      <c r="R77" s="14">
        <v>0</v>
      </c>
    </row>
    <row r="78" ht="20.25" spans="1:18">
      <c r="A78" s="10" t="s">
        <v>395</v>
      </c>
      <c r="B78" s="10" t="s">
        <v>396</v>
      </c>
      <c r="C78" s="10">
        <v>102.331</v>
      </c>
      <c r="D78" s="10">
        <v>103.036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0.163</v>
      </c>
      <c r="K78" s="14">
        <v>1</v>
      </c>
      <c r="L78" s="14">
        <v>2</v>
      </c>
      <c r="M78" s="14">
        <v>0</v>
      </c>
      <c r="N78" s="14">
        <v>0</v>
      </c>
      <c r="O78" s="14">
        <v>0</v>
      </c>
      <c r="P78" s="14">
        <v>-0.005</v>
      </c>
      <c r="Q78" s="14">
        <v>0</v>
      </c>
      <c r="R78" s="14">
        <v>1</v>
      </c>
    </row>
    <row r="79" ht="20.25" spans="1:18">
      <c r="A79" s="10" t="s">
        <v>397</v>
      </c>
      <c r="B79" s="10" t="s">
        <v>398</v>
      </c>
      <c r="C79" s="10">
        <v>62309.914</v>
      </c>
      <c r="D79" s="10">
        <v>72876.805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12.314</v>
      </c>
      <c r="K79" s="14">
        <v>4</v>
      </c>
      <c r="L79" s="14">
        <v>2</v>
      </c>
      <c r="M79" s="14">
        <v>-1</v>
      </c>
      <c r="N79" s="14">
        <v>1</v>
      </c>
      <c r="O79" s="14">
        <v>0</v>
      </c>
      <c r="P79" s="14">
        <v>67.157</v>
      </c>
      <c r="Q79" s="14">
        <v>0</v>
      </c>
      <c r="R79" s="14">
        <v>0</v>
      </c>
    </row>
    <row r="80" ht="20.25" spans="1:18">
      <c r="A80" s="10" t="s">
        <v>399</v>
      </c>
      <c r="B80" s="10" t="s">
        <v>400</v>
      </c>
      <c r="C80" s="10">
        <v>1739.229</v>
      </c>
      <c r="D80" s="10">
        <v>3492.782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1.259</v>
      </c>
      <c r="K80" s="14">
        <v>0</v>
      </c>
      <c r="L80" s="14">
        <v>0</v>
      </c>
      <c r="M80" s="14">
        <v>1</v>
      </c>
      <c r="N80" s="14">
        <v>0</v>
      </c>
      <c r="O80" s="14">
        <v>0</v>
      </c>
      <c r="P80" s="14">
        <v>5.507</v>
      </c>
      <c r="Q80" s="14">
        <v>0</v>
      </c>
      <c r="R80" s="14">
        <v>0</v>
      </c>
    </row>
    <row r="81" ht="20.25" spans="1:18">
      <c r="A81" s="10" t="s">
        <v>401</v>
      </c>
      <c r="B81" s="10" t="s">
        <v>402</v>
      </c>
      <c r="C81" s="10">
        <v>3048.663</v>
      </c>
      <c r="D81" s="10">
        <v>3820.688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14.579</v>
      </c>
      <c r="K81" s="14">
        <v>3</v>
      </c>
      <c r="L81" s="14">
        <v>1</v>
      </c>
      <c r="M81" s="14">
        <v>1</v>
      </c>
      <c r="N81" s="14">
        <v>-1</v>
      </c>
      <c r="O81" s="14">
        <v>0</v>
      </c>
      <c r="P81" s="14">
        <v>-4.535</v>
      </c>
      <c r="Q81" s="14">
        <v>0</v>
      </c>
      <c r="R81" s="14">
        <v>0</v>
      </c>
    </row>
    <row r="82" ht="20.25" spans="1:18">
      <c r="A82" s="10" t="s">
        <v>403</v>
      </c>
      <c r="B82" s="10" t="s">
        <v>404</v>
      </c>
      <c r="C82" s="10">
        <v>11521.469</v>
      </c>
      <c r="D82" s="10">
        <v>14862.643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5.523</v>
      </c>
      <c r="K82" s="14">
        <v>1</v>
      </c>
      <c r="L82" s="14">
        <v>0</v>
      </c>
      <c r="M82" s="14">
        <v>0</v>
      </c>
      <c r="N82" s="14">
        <v>1</v>
      </c>
      <c r="O82" s="14">
        <v>0</v>
      </c>
      <c r="P82" s="14">
        <v>14.471</v>
      </c>
      <c r="Q82" s="14">
        <v>0</v>
      </c>
      <c r="R82" s="14">
        <v>0</v>
      </c>
    </row>
    <row r="83" ht="20.25" spans="1:18">
      <c r="A83" s="10" t="s">
        <v>405</v>
      </c>
      <c r="B83" s="10" t="s">
        <v>406</v>
      </c>
      <c r="C83" s="10">
        <v>437.443</v>
      </c>
      <c r="D83" s="10">
        <v>564.171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11.841</v>
      </c>
      <c r="K83" s="14">
        <v>3</v>
      </c>
      <c r="L83" s="14">
        <v>1</v>
      </c>
      <c r="M83" s="14">
        <v>1</v>
      </c>
      <c r="N83" s="14">
        <v>-1</v>
      </c>
      <c r="O83" s="14">
        <v>0</v>
      </c>
      <c r="P83" s="14">
        <v>-1.4</v>
      </c>
      <c r="Q83" s="14">
        <v>0</v>
      </c>
      <c r="R83" s="14">
        <v>0</v>
      </c>
    </row>
    <row r="84" ht="20.25" spans="1:18">
      <c r="A84" s="10" t="s">
        <v>407</v>
      </c>
      <c r="B84" s="10" t="s">
        <v>408</v>
      </c>
      <c r="C84" s="10">
        <v>62008.48</v>
      </c>
      <c r="D84" s="10">
        <v>77015.508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0.404</v>
      </c>
      <c r="K84" s="14">
        <v>1</v>
      </c>
      <c r="L84" s="14">
        <v>2</v>
      </c>
      <c r="M84" s="14">
        <v>0</v>
      </c>
      <c r="N84" s="14">
        <v>1</v>
      </c>
      <c r="O84" s="14">
        <v>0</v>
      </c>
      <c r="P84" s="14">
        <v>-43.617</v>
      </c>
      <c r="Q84" s="14">
        <v>0</v>
      </c>
      <c r="R84" s="14">
        <v>0</v>
      </c>
    </row>
    <row r="85" ht="20.25" spans="1:18">
      <c r="A85" s="16" t="s">
        <v>409</v>
      </c>
      <c r="B85" s="16" t="s">
        <v>410</v>
      </c>
      <c r="C85" s="16">
        <v>7808.107</v>
      </c>
      <c r="D85" s="16">
        <v>10465.137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3.125</v>
      </c>
      <c r="K85" s="14">
        <v>1</v>
      </c>
      <c r="L85" s="14">
        <v>1</v>
      </c>
      <c r="M85" s="14">
        <v>-1</v>
      </c>
      <c r="N85" s="14">
        <v>1</v>
      </c>
      <c r="O85" s="14">
        <v>0</v>
      </c>
      <c r="P85" s="14">
        <v>8.009</v>
      </c>
      <c r="Q85" s="14">
        <v>0</v>
      </c>
      <c r="R85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2025-06-30T15:38:05Z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B8AB2245B7084AC3801F03F91CBFEF3F_13</vt:lpwstr>
  </property>
  <property fmtid="{D5CDD505-2E9C-101B-9397-08002B2CF9AE}" pid="3" name="KSOProductBuildVer">
    <vt:lpwstr>2052-12.1.0.15712</vt:lpwstr>
  </property>
</Properties>
</file>