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<sst xmlns="http://schemas.openxmlformats.org/spreadsheetml/2006/main" count="346" uniqueCount="311">
  <si>
    <t>京沪深强转弱</t>
  </si>
  <si>
    <t>京沪深弱转强</t>
  </si>
  <si>
    <t>代码</t>
  </si>
  <si>
    <t>简称</t>
  </si>
  <si>
    <t>总市值</t>
  </si>
  <si>
    <t>电力</t>
  </si>
  <si>
    <t>28237.78亿</t>
  </si>
  <si>
    <t>行业龙头</t>
  </si>
  <si>
    <t>196350.27亿</t>
  </si>
  <si>
    <t>石油</t>
  </si>
  <si>
    <t>24304.33亿</t>
  </si>
  <si>
    <t>绩优股</t>
  </si>
  <si>
    <t>142558.52亿</t>
  </si>
  <si>
    <t>船舶</t>
  </si>
  <si>
    <t>4005.80亿</t>
  </si>
  <si>
    <t>整体上市</t>
  </si>
  <si>
    <t>43620.69亿</t>
  </si>
  <si>
    <t>近期复牌</t>
  </si>
  <si>
    <t>1805.65亿</t>
  </si>
  <si>
    <t>全指医药</t>
  </si>
  <si>
    <t>38969.16亿</t>
  </si>
  <si>
    <t>机构吸筹</t>
  </si>
  <si>
    <t>1194.35亿</t>
  </si>
  <si>
    <t>高市净率</t>
  </si>
  <si>
    <t>38174.91亿</t>
  </si>
  <si>
    <t>绿色电力</t>
  </si>
  <si>
    <t>--</t>
  </si>
  <si>
    <t>酿酒</t>
  </si>
  <si>
    <t>36166.04亿</t>
  </si>
  <si>
    <t>配股预案</t>
  </si>
  <si>
    <t>券商重仓</t>
  </si>
  <si>
    <t>32324.54亿</t>
  </si>
  <si>
    <t>户数增加</t>
  </si>
  <si>
    <t>23877.34亿</t>
  </si>
  <si>
    <t>通信设备</t>
  </si>
  <si>
    <t>21241.49亿</t>
  </si>
  <si>
    <t>定增股</t>
  </si>
  <si>
    <t>19632.46亿</t>
  </si>
  <si>
    <t>医疗保健</t>
  </si>
  <si>
    <t>18909.35亿</t>
  </si>
  <si>
    <t>稀缺资源</t>
  </si>
  <si>
    <t>17732.35亿</t>
  </si>
  <si>
    <t>建筑</t>
  </si>
  <si>
    <t>16568.96亿</t>
  </si>
  <si>
    <t>陕西板块</t>
  </si>
  <si>
    <t>14138.15亿</t>
  </si>
  <si>
    <t>运输服务</t>
  </si>
  <si>
    <t>13370.01亿</t>
  </si>
  <si>
    <t>券商金股</t>
  </si>
  <si>
    <t>12026.82亿</t>
  </si>
  <si>
    <t>含B股</t>
  </si>
  <si>
    <t>11473.42亿</t>
  </si>
  <si>
    <t>房地产</t>
  </si>
  <si>
    <t>10585.96亿</t>
  </si>
  <si>
    <t>农林牧渔</t>
  </si>
  <si>
    <t>10488.19亿</t>
  </si>
  <si>
    <t>云南板块</t>
  </si>
  <si>
    <t>7874.56亿</t>
  </si>
  <si>
    <t>猪肉</t>
  </si>
  <si>
    <t>7707.15亿</t>
  </si>
  <si>
    <t>新疆板块</t>
  </si>
  <si>
    <t>7528.60亿</t>
  </si>
  <si>
    <t>发可转债</t>
  </si>
  <si>
    <t>6097.98亿</t>
  </si>
  <si>
    <t>风险提示</t>
  </si>
  <si>
    <t>5902.05亿</t>
  </si>
  <si>
    <t>密集调研</t>
  </si>
  <si>
    <t>5463.39亿</t>
  </si>
  <si>
    <t>QFII新进</t>
  </si>
  <si>
    <t>3579.84亿</t>
  </si>
  <si>
    <t>供气供热</t>
  </si>
  <si>
    <t>3224.91亿</t>
  </si>
  <si>
    <t>海南板块</t>
  </si>
  <si>
    <t>3220.14亿</t>
  </si>
  <si>
    <t>国开持股</t>
  </si>
  <si>
    <t>3124.00亿</t>
  </si>
  <si>
    <t>日用化工</t>
  </si>
  <si>
    <t>1613.76亿</t>
  </si>
  <si>
    <t>水务</t>
  </si>
  <si>
    <t>1439.59亿</t>
  </si>
  <si>
    <t>酒店餐饮</t>
  </si>
  <si>
    <t>689.40亿</t>
  </si>
  <si>
    <t>国证治理</t>
  </si>
  <si>
    <t>国证服务</t>
  </si>
  <si>
    <t>创成长</t>
  </si>
  <si>
    <t>乐富指数</t>
  </si>
  <si>
    <t>农业主题</t>
  </si>
  <si>
    <t>治理指数</t>
  </si>
  <si>
    <t>国企改革</t>
  </si>
  <si>
    <t>投资时钟</t>
  </si>
  <si>
    <t>中盘价值</t>
  </si>
  <si>
    <t>国证粮食</t>
  </si>
  <si>
    <t>环渤海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</si>
  <si>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</si>
  <si>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</si>
  <si>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</si>
  <si>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</si>
  <si>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</si>
  <si>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</si>
  <si>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</si>
  <si>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</si>
  <si>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</si>
  <si>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</si>
  <si>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</si>
  <si>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</si>
  <si>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</si>
  <si>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</si>
  <si>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</si>
  <si>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</si>
  <si>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</si>
  <si>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</si>
  <si>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</si>
  <si>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</si>
  <si>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</si>
  <si>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沪企债30</t>
  </si>
  <si>
    <t>上证150</t>
  </si>
  <si>
    <t>港中小企</t>
  </si>
  <si>
    <t>300可选</t>
  </si>
  <si>
    <t>全指可选</t>
  </si>
  <si>
    <t>企债指数</t>
  </si>
  <si>
    <t>沪公司债</t>
  </si>
  <si>
    <t>5年信用</t>
  </si>
  <si>
    <t>信用100</t>
  </si>
  <si>
    <t>中证转债</t>
  </si>
  <si>
    <t>百发100</t>
  </si>
  <si>
    <t>HK银行</t>
  </si>
  <si>
    <t>公司债指</t>
  </si>
  <si>
    <t>碳中和债</t>
  </si>
  <si>
    <t>深转交债</t>
  </si>
  <si>
    <t>深信中高</t>
  </si>
  <si>
    <t>深信中低</t>
  </si>
  <si>
    <t>深信用债</t>
  </si>
  <si>
    <t>深公司债</t>
  </si>
  <si>
    <t>深证转债</t>
  </si>
  <si>
    <t>国证转债</t>
  </si>
  <si>
    <t>I300</t>
  </si>
  <si>
    <t>专利领先</t>
  </si>
  <si>
    <t>国证定增</t>
  </si>
  <si>
    <t>深证可选</t>
  </si>
  <si>
    <t>深成可选</t>
  </si>
  <si>
    <t>龙头家电</t>
  </si>
  <si>
    <t>化肥农药</t>
  </si>
  <si>
    <t>蓝色100</t>
  </si>
  <si>
    <t>中证下游</t>
  </si>
  <si>
    <t>深证电信</t>
  </si>
  <si>
    <t>深成电信</t>
  </si>
  <si>
    <t>【数据引擎：奇衡DK阿赖耶识系统】情绪值</t>
  </si>
  <si>
    <t>UR00</t>
  </si>
  <si>
    <t>尿素连续</t>
  </si>
  <si>
    <t>AG00</t>
  </si>
  <si>
    <t>白银连续</t>
  </si>
  <si>
    <t>AU00</t>
  </si>
  <si>
    <t>黄金连续</t>
  </si>
  <si>
    <t>CU00</t>
  </si>
  <si>
    <t>沪铜连续</t>
  </si>
  <si>
    <t>SN00</t>
  </si>
  <si>
    <t>沪锡连续</t>
  </si>
  <si>
    <t>BC00</t>
  </si>
  <si>
    <t>国际铜连续</t>
  </si>
  <si>
    <t>AO00</t>
  </si>
  <si>
    <t>氧化铝连续</t>
  </si>
  <si>
    <t>EB00</t>
  </si>
  <si>
    <t>苯乙烯连续</t>
  </si>
  <si>
    <t>SP00</t>
  </si>
  <si>
    <t>纸浆连续</t>
  </si>
  <si>
    <t>EG00</t>
  </si>
  <si>
    <t>乙二醇连续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</si>
  <si>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</si>
  <si>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</si>
  <si>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</si>
  <si>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</si>
  <si>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</si>
  <si>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</si>
  <si>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</si>
  <si>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</si>
  <si>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FG00</t>
  </si>
  <si>
    <t>玻璃连续</t>
  </si>
  <si>
    <t>LR00</t>
  </si>
  <si>
    <t>晚籼稻连续</t>
  </si>
  <si>
    <t>PF00</t>
  </si>
  <si>
    <t>短纤连续</t>
  </si>
  <si>
    <t>RI00</t>
  </si>
  <si>
    <t>早籼稻连续</t>
  </si>
  <si>
    <t>SF00</t>
  </si>
  <si>
    <t>硅铁连续</t>
  </si>
  <si>
    <t>SH00</t>
  </si>
  <si>
    <t>烧碱连续</t>
  </si>
  <si>
    <t>ZC00</t>
  </si>
  <si>
    <t>动力煤连续</t>
  </si>
  <si>
    <t>TS00</t>
  </si>
  <si>
    <t>2年国债连续</t>
  </si>
  <si>
    <t>LC00</t>
  </si>
  <si>
    <t>碳酸锂连续</t>
  </si>
  <si>
    <t>SI00</t>
  </si>
  <si>
    <t>工业硅连续</t>
  </si>
  <si>
    <t>AL00</t>
  </si>
  <si>
    <t>沪铝连续</t>
  </si>
  <si>
    <t>BR00</t>
  </si>
  <si>
    <t>丁二烯橡胶连续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</si>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</sst>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A3" sqref="A3:F46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6.5" spans="1:6">
      <c r="A3" s="30" t="str">
        <f>"880305"</f>
        <v>880305</v>
      </c>
      <c r="B3" s="30" t="s">
        <v>5</v>
      </c>
      <c r="C3" s="30" t="s">
        <v>6</v>
      </c>
      <c r="D3" s="30" t="str">
        <f>"880847"</f>
        <v>880847</v>
      </c>
      <c r="E3" s="30" t="s">
        <v>7</v>
      </c>
      <c r="F3" s="30" t="s">
        <v>8</v>
      </c>
    </row>
    <row r="4" ht="16.5" spans="1:6">
      <c r="A4" s="30" t="str">
        <f>"880310"</f>
        <v>880310</v>
      </c>
      <c r="B4" s="30" t="s">
        <v>9</v>
      </c>
      <c r="C4" s="30" t="s">
        <v>10</v>
      </c>
      <c r="D4" s="30" t="str">
        <f>"880835"</f>
        <v>880835</v>
      </c>
      <c r="E4" s="30" t="s">
        <v>11</v>
      </c>
      <c r="F4" s="30" t="s">
        <v>12</v>
      </c>
    </row>
    <row r="5" ht="16.5" spans="1:6">
      <c r="A5" s="30" t="str">
        <f>"880431"</f>
        <v>880431</v>
      </c>
      <c r="B5" s="30" t="s">
        <v>13</v>
      </c>
      <c r="C5" s="30" t="s">
        <v>14</v>
      </c>
      <c r="D5" s="30" t="str">
        <f>"880532"</f>
        <v>880532</v>
      </c>
      <c r="E5" s="30" t="s">
        <v>15</v>
      </c>
      <c r="F5" s="30" t="s">
        <v>16</v>
      </c>
    </row>
    <row r="6" ht="16.5" spans="1:6">
      <c r="A6" s="30" t="str">
        <f>"880872"</f>
        <v>880872</v>
      </c>
      <c r="B6" s="30" t="s">
        <v>17</v>
      </c>
      <c r="C6" s="30" t="s">
        <v>18</v>
      </c>
      <c r="D6" s="30" t="str">
        <f>"000991"</f>
        <v>000991</v>
      </c>
      <c r="E6" s="30" t="s">
        <v>19</v>
      </c>
      <c r="F6" s="30" t="s">
        <v>20</v>
      </c>
    </row>
    <row r="7" ht="16.5" spans="1:6">
      <c r="A7" s="30" t="str">
        <f>"880756"</f>
        <v>880756</v>
      </c>
      <c r="B7" s="30" t="s">
        <v>21</v>
      </c>
      <c r="C7" s="30" t="s">
        <v>22</v>
      </c>
      <c r="D7" s="30" t="str">
        <f>"880827"</f>
        <v>880827</v>
      </c>
      <c r="E7" s="30" t="s">
        <v>23</v>
      </c>
      <c r="F7" s="30" t="s">
        <v>24</v>
      </c>
    </row>
    <row r="8" ht="16.5" spans="1:6">
      <c r="A8" s="30" t="str">
        <f>"399438"</f>
        <v>399438</v>
      </c>
      <c r="B8" s="30" t="s">
        <v>25</v>
      </c>
      <c r="C8" s="30" t="s">
        <v>26</v>
      </c>
      <c r="D8" s="30" t="str">
        <f>"880380"</f>
        <v>880380</v>
      </c>
      <c r="E8" s="30" t="s">
        <v>27</v>
      </c>
      <c r="F8" s="30" t="s">
        <v>28</v>
      </c>
    </row>
    <row r="9" ht="16.5" spans="1:6">
      <c r="A9" s="30" t="str">
        <f>"880890"</f>
        <v>880890</v>
      </c>
      <c r="B9" s="30" t="s">
        <v>29</v>
      </c>
      <c r="C9" s="30" t="s">
        <v>26</v>
      </c>
      <c r="D9" s="30" t="str">
        <f>"880803"</f>
        <v>880803</v>
      </c>
      <c r="E9" s="30" t="s">
        <v>30</v>
      </c>
      <c r="F9" s="30" t="s">
        <v>31</v>
      </c>
    </row>
    <row r="10" ht="16.5" spans="1:6">
      <c r="A10" s="19"/>
      <c r="B10" s="19"/>
      <c r="C10" s="19"/>
      <c r="D10" s="30" t="str">
        <f>"880876"</f>
        <v>880876</v>
      </c>
      <c r="E10" s="30" t="s">
        <v>32</v>
      </c>
      <c r="F10" s="30" t="s">
        <v>33</v>
      </c>
    </row>
    <row r="11" ht="16.5" spans="1:6">
      <c r="A11" s="19"/>
      <c r="B11" s="19"/>
      <c r="C11" s="19"/>
      <c r="D11" s="30" t="str">
        <f>"880490"</f>
        <v>880490</v>
      </c>
      <c r="E11" s="30" t="s">
        <v>34</v>
      </c>
      <c r="F11" s="30" t="s">
        <v>35</v>
      </c>
    </row>
    <row r="12" ht="16.5" spans="1:6">
      <c r="A12" s="19"/>
      <c r="B12" s="19"/>
      <c r="C12" s="19"/>
      <c r="D12" s="30" t="str">
        <f>"880856"</f>
        <v>880856</v>
      </c>
      <c r="E12" s="30" t="s">
        <v>36</v>
      </c>
      <c r="F12" s="30" t="s">
        <v>37</v>
      </c>
    </row>
    <row r="13" ht="16.5" spans="1:6">
      <c r="A13" s="19"/>
      <c r="B13" s="19"/>
      <c r="C13" s="19"/>
      <c r="D13" s="30" t="str">
        <f>"880398"</f>
        <v>880398</v>
      </c>
      <c r="E13" s="30" t="s">
        <v>38</v>
      </c>
      <c r="F13" s="30" t="s">
        <v>39</v>
      </c>
    </row>
    <row r="14" ht="16.5" spans="1:6">
      <c r="A14" s="19"/>
      <c r="B14" s="19"/>
      <c r="C14" s="19"/>
      <c r="D14" s="30" t="str">
        <f>"880505"</f>
        <v>880505</v>
      </c>
      <c r="E14" s="30" t="s">
        <v>40</v>
      </c>
      <c r="F14" s="30" t="s">
        <v>41</v>
      </c>
    </row>
    <row r="15" ht="16.5" spans="1:6">
      <c r="A15" s="19"/>
      <c r="B15" s="19"/>
      <c r="C15" s="19"/>
      <c r="D15" s="30" t="str">
        <f>"880476"</f>
        <v>880476</v>
      </c>
      <c r="E15" s="30" t="s">
        <v>42</v>
      </c>
      <c r="F15" s="30" t="s">
        <v>43</v>
      </c>
    </row>
    <row r="16" ht="16.5" spans="1:6">
      <c r="A16" s="19"/>
      <c r="B16" s="19"/>
      <c r="C16" s="19"/>
      <c r="D16" s="30" t="str">
        <f>"880208"</f>
        <v>880208</v>
      </c>
      <c r="E16" s="30" t="s">
        <v>44</v>
      </c>
      <c r="F16" s="30" t="s">
        <v>45</v>
      </c>
    </row>
    <row r="17" ht="16.5" spans="1:6">
      <c r="A17" s="19"/>
      <c r="B17" s="19"/>
      <c r="C17" s="19"/>
      <c r="D17" s="30" t="str">
        <f>"880459"</f>
        <v>880459</v>
      </c>
      <c r="E17" s="30" t="s">
        <v>46</v>
      </c>
      <c r="F17" s="30" t="s">
        <v>47</v>
      </c>
    </row>
    <row r="18" ht="16.5" spans="1:6">
      <c r="A18" s="19"/>
      <c r="B18" s="19"/>
      <c r="C18" s="19"/>
      <c r="D18" s="30" t="str">
        <f>"880620"</f>
        <v>880620</v>
      </c>
      <c r="E18" s="30" t="s">
        <v>48</v>
      </c>
      <c r="F18" s="30" t="s">
        <v>49</v>
      </c>
    </row>
    <row r="19" ht="16.5" spans="1:6">
      <c r="A19" s="19"/>
      <c r="B19" s="19"/>
      <c r="C19" s="19"/>
      <c r="D19" s="30" t="str">
        <f>"880502"</f>
        <v>880502</v>
      </c>
      <c r="E19" s="30" t="s">
        <v>50</v>
      </c>
      <c r="F19" s="30" t="s">
        <v>51</v>
      </c>
    </row>
    <row r="20" ht="16.5" spans="1:6">
      <c r="A20" s="19"/>
      <c r="B20" s="19"/>
      <c r="C20" s="19"/>
      <c r="D20" s="30" t="str">
        <f>"880482"</f>
        <v>880482</v>
      </c>
      <c r="E20" s="30" t="s">
        <v>52</v>
      </c>
      <c r="F20" s="30" t="s">
        <v>53</v>
      </c>
    </row>
    <row r="21" ht="16.5" spans="1:6">
      <c r="A21" s="19"/>
      <c r="B21" s="19"/>
      <c r="C21" s="19"/>
      <c r="D21" s="30" t="str">
        <f>"880360"</f>
        <v>880360</v>
      </c>
      <c r="E21" s="30" t="s">
        <v>54</v>
      </c>
      <c r="F21" s="30" t="s">
        <v>55</v>
      </c>
    </row>
    <row r="22" ht="16.5" spans="1:6">
      <c r="A22" s="19"/>
      <c r="B22" s="19"/>
      <c r="C22" s="19"/>
      <c r="D22" s="30" t="str">
        <f>"880227"</f>
        <v>880227</v>
      </c>
      <c r="E22" s="30" t="s">
        <v>56</v>
      </c>
      <c r="F22" s="30" t="s">
        <v>57</v>
      </c>
    </row>
    <row r="23" ht="16.5" spans="1:6">
      <c r="A23" s="19"/>
      <c r="B23" s="19"/>
      <c r="C23" s="19"/>
      <c r="D23" s="30" t="str">
        <f>"880936"</f>
        <v>880936</v>
      </c>
      <c r="E23" s="30" t="s">
        <v>58</v>
      </c>
      <c r="F23" s="30" t="s">
        <v>59</v>
      </c>
    </row>
    <row r="24" ht="16.5" spans="1:6">
      <c r="A24" s="19"/>
      <c r="B24" s="19"/>
      <c r="C24" s="19"/>
      <c r="D24" s="30" t="str">
        <f>"880202"</f>
        <v>880202</v>
      </c>
      <c r="E24" s="30" t="s">
        <v>60</v>
      </c>
      <c r="F24" s="30" t="s">
        <v>61</v>
      </c>
    </row>
    <row r="25" ht="16.5" spans="1:6">
      <c r="A25" s="19"/>
      <c r="B25" s="19"/>
      <c r="C25" s="19"/>
      <c r="D25" s="30" t="str">
        <f>"880723"</f>
        <v>880723</v>
      </c>
      <c r="E25" s="30" t="s">
        <v>62</v>
      </c>
      <c r="F25" s="30" t="s">
        <v>63</v>
      </c>
    </row>
    <row r="26" ht="16.5" spans="1:6">
      <c r="A26" s="19"/>
      <c r="B26" s="19"/>
      <c r="C26" s="19"/>
      <c r="D26" s="30" t="str">
        <f>"880896"</f>
        <v>880896</v>
      </c>
      <c r="E26" s="30" t="s">
        <v>64</v>
      </c>
      <c r="F26" s="30" t="s">
        <v>65</v>
      </c>
    </row>
    <row r="27" ht="16.5" spans="1:6">
      <c r="A27" s="19"/>
      <c r="B27" s="19"/>
      <c r="C27" s="19"/>
      <c r="D27" s="30" t="str">
        <f>"880816"</f>
        <v>880816</v>
      </c>
      <c r="E27" s="30" t="s">
        <v>66</v>
      </c>
      <c r="F27" s="30" t="s">
        <v>67</v>
      </c>
    </row>
    <row r="28" ht="16.5" spans="1:6">
      <c r="A28" s="19"/>
      <c r="B28" s="19"/>
      <c r="C28" s="19"/>
      <c r="D28" s="30" t="str">
        <f>"880781"</f>
        <v>880781</v>
      </c>
      <c r="E28" s="30" t="s">
        <v>68</v>
      </c>
      <c r="F28" s="30" t="s">
        <v>69</v>
      </c>
    </row>
    <row r="29" ht="16.5" spans="1:6">
      <c r="A29" s="19"/>
      <c r="B29" s="19"/>
      <c r="C29" s="19"/>
      <c r="D29" s="30" t="str">
        <f>"880455"</f>
        <v>880455</v>
      </c>
      <c r="E29" s="30" t="s">
        <v>70</v>
      </c>
      <c r="F29" s="30" t="s">
        <v>71</v>
      </c>
    </row>
    <row r="30" ht="16.5" spans="1:6">
      <c r="A30" s="19"/>
      <c r="B30" s="19"/>
      <c r="C30" s="19"/>
      <c r="D30" s="30" t="str">
        <f>"880230"</f>
        <v>880230</v>
      </c>
      <c r="E30" s="30" t="s">
        <v>72</v>
      </c>
      <c r="F30" s="30" t="s">
        <v>73</v>
      </c>
    </row>
    <row r="31" ht="16.5" spans="1:6">
      <c r="A31" s="19"/>
      <c r="B31" s="19"/>
      <c r="C31" s="19"/>
      <c r="D31" s="30" t="str">
        <f>"880858"</f>
        <v>880858</v>
      </c>
      <c r="E31" s="30" t="s">
        <v>74</v>
      </c>
      <c r="F31" s="30" t="s">
        <v>75</v>
      </c>
    </row>
    <row r="32" ht="16.5" spans="1:6">
      <c r="A32" s="19"/>
      <c r="B32" s="19"/>
      <c r="C32" s="19"/>
      <c r="D32" s="30" t="str">
        <f>"880355"</f>
        <v>880355</v>
      </c>
      <c r="E32" s="30" t="s">
        <v>76</v>
      </c>
      <c r="F32" s="30" t="s">
        <v>77</v>
      </c>
    </row>
    <row r="33" ht="16.5" spans="1:6">
      <c r="A33" s="19"/>
      <c r="B33" s="19"/>
      <c r="C33" s="19"/>
      <c r="D33" s="30" t="str">
        <f>"880454"</f>
        <v>880454</v>
      </c>
      <c r="E33" s="30" t="s">
        <v>78</v>
      </c>
      <c r="F33" s="30" t="s">
        <v>79</v>
      </c>
    </row>
    <row r="34" ht="16.5" spans="1:6">
      <c r="A34" s="19"/>
      <c r="B34" s="19"/>
      <c r="C34" s="19"/>
      <c r="D34" s="30" t="str">
        <f>"880423"</f>
        <v>880423</v>
      </c>
      <c r="E34" s="30" t="s">
        <v>80</v>
      </c>
      <c r="F34" s="30" t="s">
        <v>81</v>
      </c>
    </row>
    <row r="35" ht="16.5" spans="1:6">
      <c r="A35" s="19"/>
      <c r="B35" s="19"/>
      <c r="C35" s="19"/>
      <c r="D35" s="30" t="str">
        <f>"399322"</f>
        <v>399322</v>
      </c>
      <c r="E35" s="30" t="s">
        <v>82</v>
      </c>
      <c r="F35" s="30" t="s">
        <v>26</v>
      </c>
    </row>
    <row r="36" ht="16.5" spans="1:6">
      <c r="A36" s="19"/>
      <c r="B36" s="19"/>
      <c r="C36" s="19"/>
      <c r="D36" s="30" t="str">
        <f>"399320"</f>
        <v>399320</v>
      </c>
      <c r="E36" s="30" t="s">
        <v>83</v>
      </c>
      <c r="F36" s="30" t="s">
        <v>26</v>
      </c>
    </row>
    <row r="37" ht="16.5" spans="1:6">
      <c r="A37" s="19"/>
      <c r="B37" s="19"/>
      <c r="C37" s="19"/>
      <c r="D37" s="30" t="str">
        <f>"399296"</f>
        <v>399296</v>
      </c>
      <c r="E37" s="30" t="s">
        <v>84</v>
      </c>
      <c r="F37" s="30" t="s">
        <v>26</v>
      </c>
    </row>
    <row r="38" ht="16.5" spans="1:6">
      <c r="A38" s="19"/>
      <c r="B38" s="19"/>
      <c r="C38" s="19"/>
      <c r="D38" s="30" t="str">
        <f>"399103"</f>
        <v>399103</v>
      </c>
      <c r="E38" s="30" t="s">
        <v>85</v>
      </c>
      <c r="F38" s="30" t="s">
        <v>26</v>
      </c>
    </row>
    <row r="39" ht="16.5" spans="1:6">
      <c r="A39" s="19"/>
      <c r="B39" s="19"/>
      <c r="C39" s="19"/>
      <c r="D39" s="30" t="str">
        <f>"000122"</f>
        <v>000122</v>
      </c>
      <c r="E39" s="30" t="s">
        <v>86</v>
      </c>
      <c r="F39" s="30" t="s">
        <v>26</v>
      </c>
    </row>
    <row r="40" ht="16.5" spans="1:6">
      <c r="A40" s="19"/>
      <c r="B40" s="19"/>
      <c r="C40" s="19"/>
      <c r="D40" s="30" t="str">
        <f>"000019"</f>
        <v>000019</v>
      </c>
      <c r="E40" s="30" t="s">
        <v>87</v>
      </c>
      <c r="F40" s="30" t="s">
        <v>26</v>
      </c>
    </row>
    <row r="41" ht="16.5" spans="1:6">
      <c r="A41" s="19"/>
      <c r="B41" s="19"/>
      <c r="C41" s="19"/>
      <c r="D41" s="30" t="str">
        <f>"399974"</f>
        <v>399974</v>
      </c>
      <c r="E41" s="30" t="s">
        <v>88</v>
      </c>
      <c r="F41" s="30" t="s">
        <v>26</v>
      </c>
    </row>
    <row r="42" ht="16.5" spans="1:6">
      <c r="A42" s="19"/>
      <c r="B42" s="19"/>
      <c r="C42" s="19"/>
      <c r="D42" s="30" t="str">
        <f>"399391"</f>
        <v>399391</v>
      </c>
      <c r="E42" s="30" t="s">
        <v>89</v>
      </c>
      <c r="F42" s="30" t="s">
        <v>26</v>
      </c>
    </row>
    <row r="43" ht="16.5" spans="1:6">
      <c r="A43" s="19"/>
      <c r="B43" s="19"/>
      <c r="C43" s="19"/>
      <c r="D43" s="30" t="str">
        <f>"399375"</f>
        <v>399375</v>
      </c>
      <c r="E43" s="30" t="s">
        <v>90</v>
      </c>
      <c r="F43" s="30" t="s">
        <v>26</v>
      </c>
    </row>
    <row r="44" ht="16.5" spans="1:6">
      <c r="A44" s="19"/>
      <c r="B44" s="19"/>
      <c r="C44" s="19"/>
      <c r="D44" s="30" t="str">
        <f>"399365"</f>
        <v>399365</v>
      </c>
      <c r="E44" s="30" t="s">
        <v>91</v>
      </c>
      <c r="F44" s="30" t="s">
        <v>26</v>
      </c>
    </row>
    <row r="45" ht="16.5" spans="1:6">
      <c r="A45" s="19"/>
      <c r="B45" s="19"/>
      <c r="C45" s="19"/>
      <c r="D45" s="30" t="str">
        <f>"399357"</f>
        <v>399357</v>
      </c>
      <c r="E45" s="30" t="s">
        <v>92</v>
      </c>
      <c r="F45" s="30" t="s">
        <v>26</v>
      </c>
    </row>
    <row r="46" ht="16.5" spans="1:6">
      <c r="A46" s="19"/>
      <c r="B46" s="19"/>
      <c r="C46" s="19"/>
      <c r="D46" s="30" t="str">
        <f>"399324"</f>
        <v>399324</v>
      </c>
      <c r="E46" s="30" t="s">
        <v>93</v>
      </c>
      <c r="F46" s="30" t="s">
        <v>26</v>
      </c>
    </row>
    <row r="47" ht="16.5" spans="1:6">
      <c r="A47" s="19"/>
      <c r="B47" s="19"/>
      <c r="C47" s="19"/>
      <c r="D47" s="19"/>
      <c r="E47" s="19"/>
      <c r="F47" s="19"/>
    </row>
    <row r="48" ht="16.5" spans="1:6">
      <c r="A48" s="19"/>
      <c r="B48" s="19"/>
      <c r="C48" s="19"/>
      <c r="D48" s="19"/>
      <c r="E48" s="19"/>
      <c r="F48" s="19"/>
    </row>
    <row r="49" ht="16.5" spans="1:6">
      <c r="A49" s="19"/>
      <c r="B49" s="19"/>
      <c r="C49" s="19"/>
      <c r="D49" s="19"/>
      <c r="E49" s="19"/>
      <c r="F49" s="19"/>
    </row>
    <row r="50" ht="16.5" spans="1:6">
      <c r="A50" s="19"/>
      <c r="B50" s="19"/>
      <c r="C50" s="19"/>
      <c r="D50" s="19"/>
      <c r="E50" s="19"/>
      <c r="F50" s="19"/>
    </row>
    <row r="51" ht="16.5" spans="1:6">
      <c r="A51" s="19"/>
      <c r="B51" s="19"/>
      <c r="C51" s="19"/>
      <c r="D51" s="19"/>
      <c r="E51" s="19"/>
      <c r="F51" s="19"/>
    </row>
    <row r="52" ht="16.5" spans="1:6">
      <c r="A52" s="19"/>
      <c r="B52" s="19"/>
      <c r="C52" s="19"/>
      <c r="D52" s="19"/>
      <c r="E52" s="19"/>
      <c r="F52" s="19"/>
    </row>
    <row r="53" ht="16.5" spans="1:6">
      <c r="A53" s="19"/>
      <c r="B53" s="19"/>
      <c r="C53" s="19"/>
      <c r="D53" s="19"/>
      <c r="E53" s="19"/>
      <c r="F53" s="19"/>
    </row>
    <row r="54" ht="16.5" spans="1:6">
      <c r="A54" s="19"/>
      <c r="B54" s="19"/>
      <c r="C54" s="19"/>
      <c r="D54" s="19"/>
      <c r="E54" s="19"/>
      <c r="F54" s="19"/>
    </row>
    <row r="55" ht="16.5" spans="1:6">
      <c r="A55" s="19"/>
      <c r="B55" s="19"/>
      <c r="C55" s="19"/>
      <c r="D55" s="19"/>
      <c r="E55" s="19"/>
      <c r="F55" s="19"/>
    </row>
    <row r="56" ht="16.5" spans="1:6">
      <c r="A56" s="19"/>
      <c r="B56" s="19"/>
      <c r="C56" s="19"/>
      <c r="D56" s="19"/>
      <c r="E56" s="19"/>
      <c r="F56" s="19"/>
    </row>
    <row r="57" ht="16.5" spans="1:6">
      <c r="A57" s="19"/>
      <c r="B57" s="19"/>
      <c r="C57" s="19"/>
      <c r="D57" s="19"/>
      <c r="E57" s="19"/>
      <c r="F57" s="19"/>
    </row>
    <row r="58" ht="16.5" spans="1:6">
      <c r="A58" s="19"/>
      <c r="B58" s="19"/>
      <c r="C58" s="19"/>
      <c r="D58" s="19"/>
      <c r="E58" s="19"/>
      <c r="F58" s="19"/>
    </row>
    <row r="59" ht="16.5" spans="1:3">
      <c r="A59" s="19"/>
      <c r="B59" s="19"/>
      <c r="C59" s="19"/>
    </row>
    <row r="60" ht="16.5" spans="1:3">
      <c r="A60" s="19"/>
      <c r="B60" s="19"/>
      <c r="C60" s="19"/>
    </row>
    <row r="61" ht="16.5" spans="1:3">
      <c r="A61" s="19"/>
      <c r="B61" s="19"/>
      <c r="C61" s="19"/>
    </row>
    <row r="62" ht="16.5" spans="1:3">
      <c r="A62" s="19"/>
      <c r="B62" s="19"/>
      <c r="C62" s="19"/>
    </row>
    <row r="63" ht="16.5" spans="1:3">
      <c r="A63" s="19"/>
      <c r="B63" s="19"/>
      <c r="C63" s="19"/>
    </row>
    <row r="64" ht="16.5" spans="1:3">
      <c r="A64" s="19"/>
      <c r="B64" s="19"/>
      <c r="C64" s="19"/>
    </row>
    <row r="65" ht="16.5" spans="1:3">
      <c r="A65" s="19"/>
      <c r="B65" s="19"/>
      <c r="C65" s="19"/>
    </row>
    <row r="66" ht="16.5" spans="1:3">
      <c r="A66" s="19"/>
      <c r="B66" s="19"/>
      <c r="C66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1" t="s">
        <v>95</v>
      </c>
      <c r="L1" s="1"/>
      <c r="M1" s="1"/>
      <c r="N1" s="1"/>
      <c r="O1" s="1"/>
      <c r="P1" s="1"/>
      <c r="Q1" s="1"/>
      <c r="R1" s="1"/>
    </row>
    <row r="2" ht="22.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1" t="s">
        <v>106</v>
      </c>
      <c r="L2" s="11" t="s">
        <v>107</v>
      </c>
      <c r="M2" s="11" t="s">
        <v>108</v>
      </c>
      <c r="N2" s="11" t="s">
        <v>109</v>
      </c>
      <c r="O2" s="11" t="s">
        <v>110</v>
      </c>
      <c r="P2" s="11" t="s">
        <v>111</v>
      </c>
      <c r="Q2" s="11" t="s">
        <v>112</v>
      </c>
      <c r="R2" s="11" t="s">
        <v>113</v>
      </c>
    </row>
    <row r="3" ht="16.5" spans="1:18">
      <c r="A3" s="15">
        <v>61</v>
      </c>
      <c r="B3" s="15" t="s">
        <v>114</v>
      </c>
      <c r="C3" s="15">
        <v>173.543</v>
      </c>
      <c r="D3" s="15">
        <v>176.229</v>
      </c>
      <c r="E3" s="15">
        <v>1</v>
      </c>
      <c r="F3" s="16">
        <v>0</v>
      </c>
      <c r="G3" s="16">
        <v>0</v>
      </c>
      <c r="H3" s="16">
        <v>1</v>
      </c>
      <c r="I3" s="16">
        <v>0.047</v>
      </c>
      <c r="J3" s="16">
        <v>1.571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0.311</v>
      </c>
      <c r="Q3" s="20">
        <v>0</v>
      </c>
      <c r="R3" s="20">
        <v>0</v>
      </c>
    </row>
    <row r="4" ht="16.5" spans="1:18">
      <c r="A4" s="15">
        <v>133</v>
      </c>
      <c r="B4" s="15" t="s">
        <v>115</v>
      </c>
      <c r="C4" s="15">
        <v>4132.993</v>
      </c>
      <c r="D4" s="15">
        <v>5081.094</v>
      </c>
      <c r="E4" s="15">
        <v>1</v>
      </c>
      <c r="F4" s="16">
        <v>0</v>
      </c>
      <c r="G4" s="16">
        <v>0</v>
      </c>
      <c r="H4" s="16">
        <v>1</v>
      </c>
      <c r="I4" s="16">
        <v>0.449</v>
      </c>
      <c r="J4" s="16">
        <v>19.025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0.326</v>
      </c>
      <c r="Q4" s="20">
        <v>0</v>
      </c>
      <c r="R4" s="20">
        <v>0</v>
      </c>
    </row>
    <row r="5" ht="16.5" spans="1:18">
      <c r="A5" s="15">
        <v>867</v>
      </c>
      <c r="B5" s="15" t="s">
        <v>116</v>
      </c>
      <c r="C5" s="15">
        <v>1871.883</v>
      </c>
      <c r="D5" s="15">
        <v>2219.814</v>
      </c>
      <c r="E5" s="15">
        <v>1</v>
      </c>
      <c r="F5" s="16">
        <v>0</v>
      </c>
      <c r="G5" s="16">
        <v>0</v>
      </c>
      <c r="H5" s="16">
        <v>1</v>
      </c>
      <c r="I5" s="16">
        <v>0.89</v>
      </c>
      <c r="J5" s="16">
        <v>16.425</v>
      </c>
      <c r="K5" s="20">
        <v>4</v>
      </c>
      <c r="L5" s="20">
        <v>0</v>
      </c>
      <c r="M5" s="20">
        <v>0</v>
      </c>
      <c r="N5" s="20">
        <v>1</v>
      </c>
      <c r="O5" s="20">
        <v>0</v>
      </c>
      <c r="P5" s="20">
        <v>-0.689</v>
      </c>
      <c r="Q5" s="20">
        <v>0</v>
      </c>
      <c r="R5" s="20">
        <v>0</v>
      </c>
    </row>
    <row r="6" ht="16.5" spans="1:18">
      <c r="A6" s="15">
        <v>911</v>
      </c>
      <c r="B6" s="15" t="s">
        <v>117</v>
      </c>
      <c r="C6" s="15">
        <v>6056.39</v>
      </c>
      <c r="D6" s="15">
        <v>6603.876</v>
      </c>
      <c r="E6" s="15">
        <v>1</v>
      </c>
      <c r="F6" s="16">
        <v>0</v>
      </c>
      <c r="G6" s="16">
        <v>0</v>
      </c>
      <c r="H6" s="16">
        <v>1</v>
      </c>
      <c r="I6" s="16">
        <v>0.961</v>
      </c>
      <c r="J6" s="16">
        <v>9.172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0.726</v>
      </c>
      <c r="Q6" s="20">
        <v>0</v>
      </c>
      <c r="R6" s="20">
        <v>0</v>
      </c>
    </row>
    <row r="7" ht="16.5" spans="1:18">
      <c r="A7" s="15">
        <v>989</v>
      </c>
      <c r="B7" s="15" t="s">
        <v>118</v>
      </c>
      <c r="C7" s="15">
        <v>4907.876</v>
      </c>
      <c r="D7" s="15">
        <v>5475.024</v>
      </c>
      <c r="E7" s="15">
        <v>1</v>
      </c>
      <c r="F7" s="16">
        <v>0</v>
      </c>
      <c r="G7" s="16">
        <v>0</v>
      </c>
      <c r="H7" s="16">
        <v>1</v>
      </c>
      <c r="I7" s="16">
        <v>0.383</v>
      </c>
      <c r="J7" s="16">
        <v>10.702</v>
      </c>
      <c r="K7" s="20">
        <v>4</v>
      </c>
      <c r="L7" s="20">
        <v>0</v>
      </c>
      <c r="M7" s="20">
        <v>0</v>
      </c>
      <c r="N7" s="20">
        <v>0</v>
      </c>
      <c r="O7" s="20">
        <v>0</v>
      </c>
      <c r="P7" s="20">
        <v>-1.174</v>
      </c>
      <c r="Q7" s="20">
        <v>0</v>
      </c>
      <c r="R7" s="20">
        <v>0</v>
      </c>
    </row>
    <row r="8" ht="16.5" spans="1:18">
      <c r="A8" s="17">
        <v>13</v>
      </c>
      <c r="B8" s="17" t="s">
        <v>119</v>
      </c>
      <c r="C8" s="17">
        <v>292.32</v>
      </c>
      <c r="D8" s="17">
        <v>295.228</v>
      </c>
      <c r="E8" s="17">
        <v>0</v>
      </c>
      <c r="F8" s="17">
        <v>0</v>
      </c>
      <c r="G8" s="17">
        <v>0</v>
      </c>
      <c r="H8" s="17">
        <v>1</v>
      </c>
      <c r="I8" s="16">
        <v>0.297</v>
      </c>
      <c r="J8" s="16">
        <v>1.279</v>
      </c>
      <c r="K8" s="20">
        <v>0</v>
      </c>
      <c r="L8" s="20">
        <v>1</v>
      </c>
      <c r="M8" s="20">
        <v>0</v>
      </c>
      <c r="N8" s="20">
        <v>0</v>
      </c>
      <c r="O8" s="20">
        <v>0</v>
      </c>
      <c r="P8" s="20">
        <v>-2.665</v>
      </c>
      <c r="Q8" s="20">
        <v>-1</v>
      </c>
      <c r="R8" s="20">
        <v>0</v>
      </c>
    </row>
    <row r="9" ht="16.5" spans="1:18">
      <c r="A9" s="17">
        <v>22</v>
      </c>
      <c r="B9" s="17" t="s">
        <v>120</v>
      </c>
      <c r="C9" s="17">
        <v>245.34</v>
      </c>
      <c r="D9" s="17">
        <v>247.7</v>
      </c>
      <c r="E9" s="17">
        <v>0</v>
      </c>
      <c r="F9" s="17">
        <v>0</v>
      </c>
      <c r="G9" s="17">
        <v>0</v>
      </c>
      <c r="H9" s="17">
        <v>1</v>
      </c>
      <c r="I9" s="16">
        <v>0.291</v>
      </c>
      <c r="J9" s="16">
        <v>1.241</v>
      </c>
      <c r="K9" s="20">
        <v>2</v>
      </c>
      <c r="L9" s="20">
        <v>0</v>
      </c>
      <c r="M9" s="20">
        <v>0</v>
      </c>
      <c r="N9" s="20">
        <v>1</v>
      </c>
      <c r="O9" s="20">
        <v>0</v>
      </c>
      <c r="P9" s="20">
        <v>-2.762</v>
      </c>
      <c r="Q9" s="20">
        <v>0</v>
      </c>
      <c r="R9" s="20">
        <v>0</v>
      </c>
    </row>
    <row r="10" ht="16.5" spans="1:18">
      <c r="A10" s="17">
        <v>101</v>
      </c>
      <c r="B10" s="17" t="s">
        <v>121</v>
      </c>
      <c r="C10" s="17">
        <v>243.358</v>
      </c>
      <c r="D10" s="17">
        <v>245.709</v>
      </c>
      <c r="E10" s="17">
        <v>0</v>
      </c>
      <c r="F10" s="17">
        <v>0</v>
      </c>
      <c r="G10" s="17">
        <v>0</v>
      </c>
      <c r="H10" s="17">
        <v>1</v>
      </c>
      <c r="I10" s="16">
        <v>0.285</v>
      </c>
      <c r="J10" s="16">
        <v>1.239</v>
      </c>
      <c r="K10" s="20">
        <v>4</v>
      </c>
      <c r="L10" s="20">
        <v>0</v>
      </c>
      <c r="M10" s="20">
        <v>0</v>
      </c>
      <c r="N10" s="20">
        <v>0</v>
      </c>
      <c r="O10" s="20">
        <v>0</v>
      </c>
      <c r="P10" s="20">
        <v>0.265</v>
      </c>
      <c r="Q10" s="20">
        <v>0</v>
      </c>
      <c r="R10" s="20">
        <v>-1</v>
      </c>
    </row>
    <row r="11" ht="16.5" spans="1:18">
      <c r="A11" s="17">
        <v>116</v>
      </c>
      <c r="B11" s="17" t="s">
        <v>122</v>
      </c>
      <c r="C11" s="17">
        <v>193.36</v>
      </c>
      <c r="D11" s="17">
        <v>195.663</v>
      </c>
      <c r="E11" s="17">
        <v>0</v>
      </c>
      <c r="F11" s="17">
        <v>0</v>
      </c>
      <c r="G11" s="17">
        <v>0</v>
      </c>
      <c r="H11" s="17">
        <v>1</v>
      </c>
      <c r="I11" s="16">
        <v>0.229</v>
      </c>
      <c r="J11" s="16">
        <v>1.404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0.07</v>
      </c>
      <c r="Q11" s="20">
        <v>0</v>
      </c>
      <c r="R11" s="20">
        <v>0</v>
      </c>
    </row>
    <row r="12" ht="16.5" spans="1:18">
      <c r="A12" s="17">
        <v>832</v>
      </c>
      <c r="B12" s="17" t="s">
        <v>123</v>
      </c>
      <c r="C12" s="17">
        <v>402.205</v>
      </c>
      <c r="D12" s="17">
        <v>430.61</v>
      </c>
      <c r="E12" s="17">
        <v>0</v>
      </c>
      <c r="F12" s="17">
        <v>0</v>
      </c>
      <c r="G12" s="17">
        <v>0</v>
      </c>
      <c r="H12" s="17">
        <v>1</v>
      </c>
      <c r="I12" s="16">
        <v>0.155</v>
      </c>
      <c r="J12" s="16">
        <v>6.742</v>
      </c>
      <c r="K12" s="20">
        <v>3</v>
      </c>
      <c r="L12" s="20">
        <v>0</v>
      </c>
      <c r="M12" s="20">
        <v>0</v>
      </c>
      <c r="N12" s="20">
        <v>-1</v>
      </c>
      <c r="O12" s="20">
        <v>0</v>
      </c>
      <c r="P12" s="20">
        <v>2.444</v>
      </c>
      <c r="Q12" s="20">
        <v>0</v>
      </c>
      <c r="R12" s="20">
        <v>0</v>
      </c>
    </row>
    <row r="13" ht="16.5" spans="1:18">
      <c r="A13" s="17">
        <v>851</v>
      </c>
      <c r="B13" s="17" t="s">
        <v>124</v>
      </c>
      <c r="C13" s="17">
        <v>13896.987</v>
      </c>
      <c r="D13" s="17">
        <v>15485.65</v>
      </c>
      <c r="E13" s="17">
        <v>0</v>
      </c>
      <c r="F13" s="17">
        <v>0</v>
      </c>
      <c r="G13" s="17">
        <v>0</v>
      </c>
      <c r="H13" s="17">
        <v>1</v>
      </c>
      <c r="I13" s="16">
        <v>1.262</v>
      </c>
      <c r="J13" s="16">
        <v>11.391</v>
      </c>
      <c r="K13" s="20">
        <v>3</v>
      </c>
      <c r="L13" s="20">
        <v>0</v>
      </c>
      <c r="M13" s="20">
        <v>0</v>
      </c>
      <c r="N13" s="20">
        <v>-1</v>
      </c>
      <c r="O13" s="20">
        <v>0</v>
      </c>
      <c r="P13" s="20">
        <v>2.446</v>
      </c>
      <c r="Q13" s="20">
        <v>0</v>
      </c>
      <c r="R13" s="20">
        <v>0</v>
      </c>
    </row>
    <row r="14" ht="16.5" spans="1:18">
      <c r="A14" s="17">
        <v>869</v>
      </c>
      <c r="B14" s="17" t="s">
        <v>125</v>
      </c>
      <c r="C14" s="17">
        <v>2997.379</v>
      </c>
      <c r="D14" s="17">
        <v>3493.126</v>
      </c>
      <c r="E14" s="17">
        <v>0</v>
      </c>
      <c r="F14" s="17">
        <v>0</v>
      </c>
      <c r="G14" s="17">
        <v>0</v>
      </c>
      <c r="H14" s="17">
        <v>1</v>
      </c>
      <c r="I14" s="16">
        <v>4.392</v>
      </c>
      <c r="J14" s="16">
        <v>17.96</v>
      </c>
      <c r="K14" s="20">
        <v>2</v>
      </c>
      <c r="L14" s="20">
        <v>0</v>
      </c>
      <c r="M14" s="20">
        <v>0</v>
      </c>
      <c r="N14" s="20">
        <v>0</v>
      </c>
      <c r="O14" s="20">
        <v>0</v>
      </c>
      <c r="P14" s="20">
        <v>0.062</v>
      </c>
      <c r="Q14" s="20">
        <v>0</v>
      </c>
      <c r="R14" s="20">
        <v>0</v>
      </c>
    </row>
    <row r="15" ht="16.5" spans="1:18">
      <c r="A15" s="17">
        <v>923</v>
      </c>
      <c r="B15" s="17" t="s">
        <v>126</v>
      </c>
      <c r="C15" s="17">
        <v>245.877</v>
      </c>
      <c r="D15" s="17">
        <v>248.329</v>
      </c>
      <c r="E15" s="17">
        <v>0</v>
      </c>
      <c r="F15" s="17">
        <v>0</v>
      </c>
      <c r="G15" s="17">
        <v>0</v>
      </c>
      <c r="H15" s="17">
        <v>1</v>
      </c>
      <c r="I15" s="16">
        <v>0.241</v>
      </c>
      <c r="J15" s="16">
        <v>1.226</v>
      </c>
      <c r="K15" s="20">
        <v>3</v>
      </c>
      <c r="L15" s="20">
        <v>0</v>
      </c>
      <c r="M15" s="20">
        <v>0</v>
      </c>
      <c r="N15" s="20">
        <v>0</v>
      </c>
      <c r="O15" s="20">
        <v>0</v>
      </c>
      <c r="P15" s="20">
        <v>0.005</v>
      </c>
      <c r="Q15" s="20">
        <v>0</v>
      </c>
      <c r="R15" s="20">
        <v>0</v>
      </c>
    </row>
    <row r="16" ht="16.5" spans="1:18">
      <c r="A16" s="17">
        <v>399289</v>
      </c>
      <c r="B16" s="17" t="s">
        <v>127</v>
      </c>
      <c r="C16" s="17">
        <v>116.718</v>
      </c>
      <c r="D16" s="17">
        <v>117.867</v>
      </c>
      <c r="E16" s="17">
        <v>0</v>
      </c>
      <c r="F16" s="17">
        <v>0</v>
      </c>
      <c r="G16" s="17">
        <v>0</v>
      </c>
      <c r="H16" s="17">
        <v>1</v>
      </c>
      <c r="I16" s="16">
        <v>0.363</v>
      </c>
      <c r="J16" s="16">
        <v>1.335</v>
      </c>
      <c r="K16" s="20">
        <v>4</v>
      </c>
      <c r="L16" s="20">
        <v>0</v>
      </c>
      <c r="M16" s="20">
        <v>-1</v>
      </c>
      <c r="N16" s="20">
        <v>1</v>
      </c>
      <c r="O16" s="20">
        <v>0</v>
      </c>
      <c r="P16" s="20">
        <v>-0.952</v>
      </c>
      <c r="Q16" s="20">
        <v>0</v>
      </c>
      <c r="R16" s="20">
        <v>0</v>
      </c>
    </row>
    <row r="17" ht="16.5" spans="1:18">
      <c r="A17" s="17">
        <v>399290</v>
      </c>
      <c r="B17" s="17" t="s">
        <v>128</v>
      </c>
      <c r="C17" s="17">
        <v>155.591</v>
      </c>
      <c r="D17" s="17">
        <v>167.142</v>
      </c>
      <c r="E17" s="17">
        <v>0</v>
      </c>
      <c r="F17" s="17">
        <v>0</v>
      </c>
      <c r="G17" s="17">
        <v>0</v>
      </c>
      <c r="H17" s="17">
        <v>1</v>
      </c>
      <c r="I17" s="16">
        <v>0.235</v>
      </c>
      <c r="J17" s="16">
        <v>7.129</v>
      </c>
      <c r="K17" s="20">
        <v>3</v>
      </c>
      <c r="L17" s="20">
        <v>0</v>
      </c>
      <c r="M17" s="20">
        <v>0</v>
      </c>
      <c r="N17" s="20">
        <v>-1</v>
      </c>
      <c r="O17" s="20">
        <v>0</v>
      </c>
      <c r="P17" s="20">
        <v>0.169</v>
      </c>
      <c r="Q17" s="20">
        <v>0</v>
      </c>
      <c r="R17" s="20">
        <v>0</v>
      </c>
    </row>
    <row r="18" ht="16.5" spans="1:18">
      <c r="A18" s="17">
        <v>399298</v>
      </c>
      <c r="B18" s="17" t="s">
        <v>129</v>
      </c>
      <c r="C18" s="17">
        <v>206.666</v>
      </c>
      <c r="D18" s="17">
        <v>208.967</v>
      </c>
      <c r="E18" s="17">
        <v>0</v>
      </c>
      <c r="F18" s="17">
        <v>0</v>
      </c>
      <c r="G18" s="17">
        <v>0</v>
      </c>
      <c r="H18" s="17">
        <v>1</v>
      </c>
      <c r="I18" s="16">
        <v>0.252</v>
      </c>
      <c r="J18" s="16">
        <v>1.35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0.274</v>
      </c>
      <c r="Q18" s="20">
        <v>0</v>
      </c>
      <c r="R18" s="20">
        <v>0</v>
      </c>
    </row>
    <row r="19" ht="16.5" spans="1:18">
      <c r="A19" s="17">
        <v>399299</v>
      </c>
      <c r="B19" s="17" t="s">
        <v>130</v>
      </c>
      <c r="C19" s="17">
        <v>238.014</v>
      </c>
      <c r="D19" s="17">
        <v>240.483</v>
      </c>
      <c r="E19" s="17">
        <v>0</v>
      </c>
      <c r="F19" s="17">
        <v>0</v>
      </c>
      <c r="G19" s="17">
        <v>0</v>
      </c>
      <c r="H19" s="17">
        <v>1</v>
      </c>
      <c r="I19" s="16">
        <v>0.098</v>
      </c>
      <c r="J19" s="16">
        <v>1.124</v>
      </c>
      <c r="K19" s="20">
        <v>3</v>
      </c>
      <c r="L19" s="20">
        <v>0</v>
      </c>
      <c r="M19" s="20">
        <v>0</v>
      </c>
      <c r="N19" s="20">
        <v>-1</v>
      </c>
      <c r="O19" s="20">
        <v>0</v>
      </c>
      <c r="P19" s="20">
        <v>-3.279</v>
      </c>
      <c r="Q19" s="20">
        <v>0</v>
      </c>
      <c r="R19" s="20">
        <v>0</v>
      </c>
    </row>
    <row r="20" ht="16.5" spans="1:18">
      <c r="A20" s="17">
        <v>399301</v>
      </c>
      <c r="B20" s="17" t="s">
        <v>131</v>
      </c>
      <c r="C20" s="17">
        <v>210.395</v>
      </c>
      <c r="D20" s="17">
        <v>212.737</v>
      </c>
      <c r="E20" s="17">
        <v>0</v>
      </c>
      <c r="F20" s="17">
        <v>0</v>
      </c>
      <c r="G20" s="17">
        <v>0</v>
      </c>
      <c r="H20" s="17">
        <v>1</v>
      </c>
      <c r="I20" s="16">
        <v>0.251</v>
      </c>
      <c r="J20" s="16">
        <v>1.349</v>
      </c>
      <c r="K20" s="20">
        <v>4</v>
      </c>
      <c r="L20" s="20">
        <v>0</v>
      </c>
      <c r="M20" s="20">
        <v>0</v>
      </c>
      <c r="N20" s="20">
        <v>0</v>
      </c>
      <c r="O20" s="20">
        <v>0</v>
      </c>
      <c r="P20" s="20">
        <v>-0.084</v>
      </c>
      <c r="Q20" s="20">
        <v>0</v>
      </c>
      <c r="R20" s="20">
        <v>0</v>
      </c>
    </row>
    <row r="21" ht="16.5" spans="1:18">
      <c r="A21" s="17">
        <v>399302</v>
      </c>
      <c r="B21" s="17" t="s">
        <v>132</v>
      </c>
      <c r="C21" s="17">
        <v>214.358</v>
      </c>
      <c r="D21" s="17">
        <v>216.976</v>
      </c>
      <c r="E21" s="17">
        <v>0</v>
      </c>
      <c r="F21" s="17">
        <v>0</v>
      </c>
      <c r="G21" s="17">
        <v>0</v>
      </c>
      <c r="H21" s="17">
        <v>1</v>
      </c>
      <c r="I21" s="16">
        <v>0.013</v>
      </c>
      <c r="J21" s="16">
        <v>1.219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0.804</v>
      </c>
      <c r="Q21" s="20">
        <v>0</v>
      </c>
      <c r="R21" s="20">
        <v>0</v>
      </c>
    </row>
    <row r="22" ht="16.5" spans="1:18">
      <c r="A22" s="17">
        <v>399307</v>
      </c>
      <c r="B22" s="17" t="s">
        <v>133</v>
      </c>
      <c r="C22" s="17">
        <v>284.489</v>
      </c>
      <c r="D22" s="17">
        <v>309.633</v>
      </c>
      <c r="E22" s="17">
        <v>0</v>
      </c>
      <c r="F22" s="17">
        <v>0</v>
      </c>
      <c r="G22" s="17">
        <v>0</v>
      </c>
      <c r="H22" s="17">
        <v>1</v>
      </c>
      <c r="I22" s="16">
        <v>0.252</v>
      </c>
      <c r="J22" s="16">
        <v>8.352</v>
      </c>
      <c r="K22" s="20">
        <v>4</v>
      </c>
      <c r="L22" s="20">
        <v>0</v>
      </c>
      <c r="M22" s="20">
        <v>0</v>
      </c>
      <c r="N22" s="20">
        <v>-1</v>
      </c>
      <c r="O22" s="20">
        <v>0</v>
      </c>
      <c r="P22" s="20">
        <v>-0.081</v>
      </c>
      <c r="Q22" s="20">
        <v>0</v>
      </c>
      <c r="R22" s="20">
        <v>0</v>
      </c>
    </row>
    <row r="23" ht="16.5" spans="1:18">
      <c r="A23" s="17">
        <v>399413</v>
      </c>
      <c r="B23" s="17" t="s">
        <v>134</v>
      </c>
      <c r="C23" s="17">
        <v>149.429</v>
      </c>
      <c r="D23" s="17">
        <v>159.974</v>
      </c>
      <c r="E23" s="17">
        <v>0</v>
      </c>
      <c r="F23" s="17">
        <v>0</v>
      </c>
      <c r="G23" s="17">
        <v>0</v>
      </c>
      <c r="H23" s="17">
        <v>1</v>
      </c>
      <c r="I23" s="16">
        <v>0.163</v>
      </c>
      <c r="J23" s="16">
        <v>6.744</v>
      </c>
      <c r="K23" s="20">
        <v>2</v>
      </c>
      <c r="L23" s="20">
        <v>1</v>
      </c>
      <c r="M23" s="20">
        <v>1</v>
      </c>
      <c r="N23" s="20">
        <v>-1</v>
      </c>
      <c r="O23" s="20">
        <v>0</v>
      </c>
      <c r="P23" s="20">
        <v>0.005</v>
      </c>
      <c r="Q23" s="20">
        <v>0</v>
      </c>
      <c r="R23" s="20">
        <v>0</v>
      </c>
    </row>
    <row r="24" ht="16.5" spans="1:18">
      <c r="A24" s="17">
        <v>399416</v>
      </c>
      <c r="B24" s="17" t="s">
        <v>135</v>
      </c>
      <c r="C24" s="17">
        <v>3130.947</v>
      </c>
      <c r="D24" s="17">
        <v>3676.217</v>
      </c>
      <c r="E24" s="17">
        <v>0</v>
      </c>
      <c r="F24" s="17">
        <v>0</v>
      </c>
      <c r="G24" s="17">
        <v>0</v>
      </c>
      <c r="H24" s="17">
        <v>1</v>
      </c>
      <c r="I24" s="16">
        <v>1.006</v>
      </c>
      <c r="J24" s="16">
        <v>15.689</v>
      </c>
      <c r="K24" s="20">
        <v>3</v>
      </c>
      <c r="L24" s="20">
        <v>0</v>
      </c>
      <c r="M24" s="20">
        <v>0</v>
      </c>
      <c r="N24" s="20">
        <v>0</v>
      </c>
      <c r="O24" s="20">
        <v>-1</v>
      </c>
      <c r="P24" s="20">
        <v>-0.94</v>
      </c>
      <c r="Q24" s="20">
        <v>1</v>
      </c>
      <c r="R24" s="20">
        <v>0</v>
      </c>
    </row>
    <row r="25" ht="16.5" spans="1:18">
      <c r="A25" s="17">
        <v>399427</v>
      </c>
      <c r="B25" s="17" t="s">
        <v>136</v>
      </c>
      <c r="C25" s="17">
        <v>2139.628</v>
      </c>
      <c r="D25" s="17">
        <v>2475.492</v>
      </c>
      <c r="E25" s="17">
        <v>0</v>
      </c>
      <c r="F25" s="17">
        <v>0</v>
      </c>
      <c r="G25" s="17">
        <v>0</v>
      </c>
      <c r="H25" s="17">
        <v>1</v>
      </c>
      <c r="I25" s="16">
        <v>1.685</v>
      </c>
      <c r="J25" s="16">
        <v>15.024</v>
      </c>
      <c r="K25" s="20">
        <v>2</v>
      </c>
      <c r="L25" s="20">
        <v>2</v>
      </c>
      <c r="M25" s="20">
        <v>0</v>
      </c>
      <c r="N25" s="20">
        <v>0</v>
      </c>
      <c r="O25" s="20">
        <v>0</v>
      </c>
      <c r="P25" s="20">
        <v>-4.145</v>
      </c>
      <c r="Q25" s="20">
        <v>0</v>
      </c>
      <c r="R25" s="20">
        <v>0</v>
      </c>
    </row>
    <row r="26" ht="16.5" spans="1:18">
      <c r="A26" s="17">
        <v>399428</v>
      </c>
      <c r="B26" s="17" t="s">
        <v>137</v>
      </c>
      <c r="C26" s="17">
        <v>2644.234</v>
      </c>
      <c r="D26" s="17">
        <v>3233.946</v>
      </c>
      <c r="E26" s="17">
        <v>0</v>
      </c>
      <c r="F26" s="17">
        <v>0</v>
      </c>
      <c r="G26" s="17">
        <v>0</v>
      </c>
      <c r="H26" s="17">
        <v>1</v>
      </c>
      <c r="I26" s="16">
        <v>0.147</v>
      </c>
      <c r="J26" s="16">
        <v>18.355</v>
      </c>
      <c r="K26" s="20">
        <v>1</v>
      </c>
      <c r="L26" s="20">
        <v>0</v>
      </c>
      <c r="M26" s="20">
        <v>-1</v>
      </c>
      <c r="N26" s="20">
        <v>1</v>
      </c>
      <c r="O26" s="20">
        <v>0</v>
      </c>
      <c r="P26" s="20">
        <v>0.037</v>
      </c>
      <c r="Q26" s="20">
        <v>0</v>
      </c>
      <c r="R26" s="20">
        <v>0</v>
      </c>
    </row>
    <row r="27" ht="16.5" spans="1:18">
      <c r="A27" s="17">
        <v>399616</v>
      </c>
      <c r="B27" s="17" t="s">
        <v>138</v>
      </c>
      <c r="C27" s="17">
        <v>5779.825</v>
      </c>
      <c r="D27" s="17">
        <v>6613.593</v>
      </c>
      <c r="E27" s="17">
        <v>0</v>
      </c>
      <c r="F27" s="17">
        <v>0</v>
      </c>
      <c r="G27" s="17">
        <v>0</v>
      </c>
      <c r="H27" s="17">
        <v>1</v>
      </c>
      <c r="I27" s="16">
        <v>0.961</v>
      </c>
      <c r="J27" s="16">
        <v>13.447</v>
      </c>
      <c r="K27" s="20">
        <v>2</v>
      </c>
      <c r="L27" s="20">
        <v>1</v>
      </c>
      <c r="M27" s="20">
        <v>0</v>
      </c>
      <c r="N27" s="20">
        <v>-1</v>
      </c>
      <c r="O27" s="20">
        <v>0</v>
      </c>
      <c r="P27" s="20">
        <v>1.657</v>
      </c>
      <c r="Q27" s="20">
        <v>0</v>
      </c>
      <c r="R27" s="20">
        <v>0</v>
      </c>
    </row>
    <row r="28" ht="16.5" spans="1:18">
      <c r="A28" s="17">
        <v>399683</v>
      </c>
      <c r="B28" s="17" t="s">
        <v>139</v>
      </c>
      <c r="C28" s="17">
        <v>1696.21</v>
      </c>
      <c r="D28" s="17">
        <v>1923.089</v>
      </c>
      <c r="E28" s="17">
        <v>0</v>
      </c>
      <c r="F28" s="17">
        <v>0</v>
      </c>
      <c r="G28" s="17">
        <v>0</v>
      </c>
      <c r="H28" s="17">
        <v>1</v>
      </c>
      <c r="I28" s="16">
        <v>2.037</v>
      </c>
      <c r="J28" s="16">
        <v>13.594</v>
      </c>
      <c r="K28" s="20">
        <v>4</v>
      </c>
      <c r="L28" s="20">
        <v>0</v>
      </c>
      <c r="M28" s="20">
        <v>0</v>
      </c>
      <c r="N28" s="20">
        <v>0</v>
      </c>
      <c r="O28" s="20">
        <v>0</v>
      </c>
      <c r="P28" s="20">
        <v>-2.031</v>
      </c>
      <c r="Q28" s="20">
        <v>0</v>
      </c>
      <c r="R28" s="20">
        <v>-1</v>
      </c>
    </row>
    <row r="29" ht="16.5" spans="1:18">
      <c r="A29" s="17">
        <v>980028</v>
      </c>
      <c r="B29" s="17" t="s">
        <v>140</v>
      </c>
      <c r="C29" s="17">
        <v>10947.888</v>
      </c>
      <c r="D29" s="17">
        <v>11976.562</v>
      </c>
      <c r="E29" s="17">
        <v>0</v>
      </c>
      <c r="F29" s="17">
        <v>0</v>
      </c>
      <c r="G29" s="17">
        <v>0</v>
      </c>
      <c r="H29" s="17">
        <v>1</v>
      </c>
      <c r="I29" s="16">
        <v>1.147</v>
      </c>
      <c r="J29" s="16">
        <v>9.638</v>
      </c>
      <c r="K29" s="20">
        <v>3</v>
      </c>
      <c r="L29" s="20">
        <v>0</v>
      </c>
      <c r="M29" s="20">
        <v>0</v>
      </c>
      <c r="N29" s="20">
        <v>-1</v>
      </c>
      <c r="O29" s="20">
        <v>0</v>
      </c>
      <c r="P29" s="20">
        <v>1.183</v>
      </c>
      <c r="Q29" s="20">
        <v>0</v>
      </c>
      <c r="R29" s="20">
        <v>0</v>
      </c>
    </row>
    <row r="30" ht="16.5" spans="1:18">
      <c r="A30" s="17">
        <v>980035</v>
      </c>
      <c r="B30" s="17" t="s">
        <v>141</v>
      </c>
      <c r="C30" s="17">
        <v>1487.51</v>
      </c>
      <c r="D30" s="17">
        <v>1639.205</v>
      </c>
      <c r="E30" s="17">
        <v>0</v>
      </c>
      <c r="F30" s="17">
        <v>0</v>
      </c>
      <c r="G30" s="17">
        <v>0</v>
      </c>
      <c r="H30" s="17">
        <v>1</v>
      </c>
      <c r="I30" s="16">
        <v>2.761</v>
      </c>
      <c r="J30" s="16">
        <v>11.76</v>
      </c>
      <c r="K30" s="20">
        <v>3</v>
      </c>
      <c r="L30" s="20">
        <v>0</v>
      </c>
      <c r="M30" s="20">
        <v>0</v>
      </c>
      <c r="N30" s="20">
        <v>-1</v>
      </c>
      <c r="O30" s="20">
        <v>0</v>
      </c>
      <c r="P30" s="20">
        <v>-0.938</v>
      </c>
      <c r="Q30" s="20">
        <v>0</v>
      </c>
      <c r="R30" s="20">
        <v>0</v>
      </c>
    </row>
    <row r="31" ht="16.5" spans="1:18">
      <c r="A31" s="17">
        <v>980068</v>
      </c>
      <c r="B31" s="17" t="s">
        <v>142</v>
      </c>
      <c r="C31" s="17">
        <v>2541.868</v>
      </c>
      <c r="D31" s="17">
        <v>2939.863</v>
      </c>
      <c r="E31" s="17">
        <v>0</v>
      </c>
      <c r="F31" s="17">
        <v>0</v>
      </c>
      <c r="G31" s="17">
        <v>0</v>
      </c>
      <c r="H31" s="17">
        <v>1</v>
      </c>
      <c r="I31" s="16">
        <v>0.753</v>
      </c>
      <c r="J31" s="16">
        <v>14.189</v>
      </c>
      <c r="K31" s="20">
        <v>2</v>
      </c>
      <c r="L31" s="20">
        <v>0</v>
      </c>
      <c r="M31" s="20">
        <v>-1</v>
      </c>
      <c r="N31" s="20">
        <v>1</v>
      </c>
      <c r="O31" s="20">
        <v>0</v>
      </c>
      <c r="P31" s="20">
        <v>-2.298</v>
      </c>
      <c r="Q31" s="20">
        <v>0</v>
      </c>
      <c r="R31" s="20">
        <v>0</v>
      </c>
    </row>
    <row r="32" ht="16.5" spans="1:18">
      <c r="A32" s="18">
        <v>963</v>
      </c>
      <c r="B32" s="18" t="s">
        <v>143</v>
      </c>
      <c r="C32" s="18">
        <v>5968.856</v>
      </c>
      <c r="D32" s="18">
        <v>6657.234</v>
      </c>
      <c r="E32" s="18">
        <v>0</v>
      </c>
      <c r="F32" s="18">
        <v>0</v>
      </c>
      <c r="G32" s="18">
        <v>1</v>
      </c>
      <c r="H32" s="16">
        <v>0</v>
      </c>
      <c r="I32" s="16">
        <v>0</v>
      </c>
      <c r="J32" s="16">
        <v>0</v>
      </c>
      <c r="K32" s="20">
        <v>3</v>
      </c>
      <c r="L32" s="20">
        <v>2</v>
      </c>
      <c r="M32" s="20">
        <v>0</v>
      </c>
      <c r="N32" s="20">
        <v>0</v>
      </c>
      <c r="O32" s="20">
        <v>0</v>
      </c>
      <c r="P32" s="20">
        <v>-2.024</v>
      </c>
      <c r="Q32" s="20">
        <v>0</v>
      </c>
      <c r="R32" s="20">
        <v>-1</v>
      </c>
    </row>
    <row r="33" ht="16.5" spans="1:18">
      <c r="A33" s="18">
        <v>399621</v>
      </c>
      <c r="B33" s="18" t="s">
        <v>144</v>
      </c>
      <c r="C33" s="18">
        <v>4641.775</v>
      </c>
      <c r="D33" s="18">
        <v>5663.758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0">
        <v>2</v>
      </c>
      <c r="L33" s="20">
        <v>0</v>
      </c>
      <c r="M33" s="20">
        <v>0</v>
      </c>
      <c r="N33" s="20">
        <v>0</v>
      </c>
      <c r="O33" s="20">
        <v>0</v>
      </c>
      <c r="P33" s="20">
        <v>-0.952</v>
      </c>
      <c r="Q33" s="20">
        <v>0</v>
      </c>
      <c r="R33" s="20">
        <v>0</v>
      </c>
    </row>
    <row r="34" ht="16.5" spans="1:18">
      <c r="A34" s="18">
        <v>399688</v>
      </c>
      <c r="B34" s="18" t="s">
        <v>145</v>
      </c>
      <c r="C34" s="18">
        <v>2242.809</v>
      </c>
      <c r="D34" s="18">
        <v>2761.639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0">
        <v>3</v>
      </c>
      <c r="L34" s="20">
        <v>0</v>
      </c>
      <c r="M34" s="20">
        <v>0</v>
      </c>
      <c r="N34" s="20">
        <v>0</v>
      </c>
      <c r="O34" s="20">
        <v>0</v>
      </c>
      <c r="P34" s="20">
        <v>3.039</v>
      </c>
      <c r="Q34" s="20">
        <v>0</v>
      </c>
      <c r="R34" s="20">
        <v>0</v>
      </c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20"/>
      <c r="L112" s="20"/>
      <c r="M112" s="20"/>
      <c r="N112" s="20"/>
      <c r="O112" s="20"/>
      <c r="P112" s="20"/>
      <c r="Q112" s="20"/>
      <c r="R112" s="20"/>
    </row>
    <row r="113" ht="16.5" spans="1:18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20"/>
      <c r="L113" s="20"/>
      <c r="M113" s="20"/>
      <c r="N113" s="20"/>
      <c r="O113" s="20"/>
      <c r="P113" s="20"/>
      <c r="Q113" s="20"/>
      <c r="R113" s="20"/>
    </row>
    <row r="114" ht="16.5" spans="1:18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20"/>
      <c r="L114" s="20"/>
      <c r="M114" s="20"/>
      <c r="N114" s="20"/>
      <c r="O114" s="20"/>
      <c r="P114" s="20"/>
      <c r="Q114" s="20"/>
      <c r="R114" s="20"/>
    </row>
    <row r="115" ht="16.5" spans="1:18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20"/>
      <c r="L115" s="20"/>
      <c r="M115" s="20"/>
      <c r="N115" s="20"/>
      <c r="O115" s="20"/>
      <c r="P115" s="20"/>
      <c r="Q115" s="20"/>
      <c r="R115" s="20"/>
    </row>
    <row r="116" ht="16.5" spans="1:18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20"/>
      <c r="L116" s="20"/>
      <c r="M116" s="20"/>
      <c r="N116" s="20"/>
      <c r="O116" s="20"/>
      <c r="P116" s="20"/>
      <c r="Q116" s="20"/>
      <c r="R116" s="20"/>
    </row>
    <row r="117" ht="16.5" spans="1:18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20"/>
      <c r="L117" s="20"/>
      <c r="M117" s="20"/>
      <c r="N117" s="20"/>
      <c r="O117" s="20"/>
      <c r="P117" s="20"/>
      <c r="Q117" s="20"/>
      <c r="R117" s="20"/>
    </row>
    <row r="118" ht="16.5" spans="1:18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20"/>
      <c r="L118" s="20"/>
      <c r="M118" s="20"/>
      <c r="N118" s="20"/>
      <c r="O118" s="20"/>
      <c r="P118" s="20"/>
      <c r="Q118" s="20"/>
      <c r="R118" s="20"/>
    </row>
    <row r="119" ht="16.5" spans="1:18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20"/>
      <c r="L119" s="20"/>
      <c r="M119" s="20"/>
      <c r="N119" s="20"/>
      <c r="O119" s="20"/>
      <c r="P119" s="20"/>
      <c r="Q119" s="20"/>
      <c r="R119" s="20"/>
    </row>
    <row r="120" ht="16.5" spans="1:18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20"/>
      <c r="L120" s="20"/>
      <c r="M120" s="20"/>
      <c r="N120" s="20"/>
      <c r="O120" s="20"/>
      <c r="P120" s="20"/>
      <c r="Q120" s="20"/>
      <c r="R120" s="20"/>
    </row>
    <row r="121" ht="16.5" spans="1:18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20"/>
      <c r="L121" s="20"/>
      <c r="M121" s="20"/>
      <c r="N121" s="20"/>
      <c r="O121" s="20"/>
      <c r="P121" s="20"/>
      <c r="Q121" s="20"/>
      <c r="R121" s="20"/>
    </row>
    <row r="122" ht="16.5" spans="1:18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20"/>
      <c r="L122" s="20"/>
      <c r="M122" s="20"/>
      <c r="N122" s="20"/>
      <c r="O122" s="20"/>
      <c r="P122" s="20"/>
      <c r="Q122" s="20"/>
      <c r="R122" s="20"/>
    </row>
    <row r="123" ht="16.5" spans="1:18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20"/>
      <c r="L123" s="20"/>
      <c r="M123" s="20"/>
      <c r="N123" s="20"/>
      <c r="O123" s="20"/>
      <c r="P123" s="20"/>
      <c r="Q123" s="20"/>
      <c r="R123" s="20"/>
    </row>
    <row r="124" ht="16.5" spans="1:18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20"/>
      <c r="L124" s="20"/>
      <c r="M124" s="20"/>
      <c r="N124" s="20"/>
      <c r="O124" s="20"/>
      <c r="P124" s="20"/>
      <c r="Q124" s="20"/>
      <c r="R124" s="20"/>
    </row>
    <row r="125" ht="16.5" spans="1:18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20"/>
      <c r="L125" s="20"/>
      <c r="M125" s="20"/>
      <c r="N125" s="20"/>
      <c r="O125" s="20"/>
      <c r="P125" s="20"/>
      <c r="Q125" s="20"/>
      <c r="R125" s="20"/>
    </row>
    <row r="126" ht="16.5" spans="1:18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20"/>
      <c r="L126" s="20"/>
      <c r="M126" s="20"/>
      <c r="N126" s="20"/>
      <c r="O126" s="20"/>
      <c r="P126" s="20"/>
      <c r="Q126" s="20"/>
      <c r="R126" s="20"/>
    </row>
    <row r="127" ht="16.5" spans="1:18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20"/>
      <c r="L127" s="20"/>
      <c r="M127" s="20"/>
      <c r="N127" s="20"/>
      <c r="O127" s="20"/>
      <c r="P127" s="20"/>
      <c r="Q127" s="20"/>
      <c r="R127" s="20"/>
    </row>
    <row r="128" ht="16.5" spans="1:18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20"/>
      <c r="L128" s="20"/>
      <c r="M128" s="20"/>
      <c r="N128" s="20"/>
      <c r="O128" s="20"/>
      <c r="P128" s="20"/>
      <c r="Q128" s="20"/>
      <c r="R128" s="20"/>
    </row>
    <row r="129" ht="16.5" spans="1:18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20"/>
      <c r="L129" s="20"/>
      <c r="M129" s="20"/>
      <c r="N129" s="20"/>
      <c r="O129" s="20"/>
      <c r="P129" s="20"/>
      <c r="Q129" s="20"/>
      <c r="R129" s="20"/>
    </row>
    <row r="130" ht="16.5" spans="1:18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20"/>
      <c r="L130" s="20"/>
      <c r="M130" s="20"/>
      <c r="N130" s="20"/>
      <c r="O130" s="20"/>
      <c r="P130" s="20"/>
      <c r="Q130" s="20"/>
      <c r="R130" s="20"/>
    </row>
    <row r="131" ht="16.5" spans="1:18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20"/>
      <c r="L131" s="20"/>
      <c r="M131" s="20"/>
      <c r="N131" s="20"/>
      <c r="O131" s="20"/>
      <c r="P131" s="20"/>
      <c r="Q131" s="20"/>
      <c r="R131" s="20"/>
    </row>
    <row r="132" ht="16.5" spans="1:18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20"/>
      <c r="L132" s="20"/>
      <c r="M132" s="20"/>
      <c r="N132" s="20"/>
      <c r="O132" s="20"/>
      <c r="P132" s="20"/>
      <c r="Q132" s="20"/>
      <c r="R132" s="20"/>
    </row>
    <row r="133" ht="16.5" spans="1:18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20"/>
      <c r="L133" s="20"/>
      <c r="M133" s="20"/>
      <c r="N133" s="20"/>
      <c r="O133" s="20"/>
      <c r="P133" s="20"/>
      <c r="Q133" s="20"/>
      <c r="R133" s="20"/>
    </row>
    <row r="134" ht="16.5" spans="1:18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20"/>
      <c r="L134" s="20"/>
      <c r="M134" s="20"/>
      <c r="N134" s="20"/>
      <c r="O134" s="20"/>
      <c r="P134" s="20"/>
      <c r="Q134" s="20"/>
      <c r="R134" s="20"/>
    </row>
    <row r="135" ht="16.5" spans="1:18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20"/>
      <c r="L135" s="20"/>
      <c r="M135" s="20"/>
      <c r="N135" s="20"/>
      <c r="O135" s="20"/>
      <c r="P135" s="20"/>
      <c r="Q135" s="20"/>
      <c r="R135" s="20"/>
    </row>
    <row r="136" ht="16.5" spans="1:18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20"/>
      <c r="L136" s="20"/>
      <c r="M136" s="20"/>
      <c r="N136" s="20"/>
      <c r="O136" s="20"/>
      <c r="P136" s="20"/>
      <c r="Q136" s="20"/>
      <c r="R136" s="20"/>
    </row>
    <row r="137" ht="16.5" spans="1:18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20"/>
      <c r="L137" s="20"/>
      <c r="M137" s="20"/>
      <c r="N137" s="20"/>
      <c r="O137" s="20"/>
      <c r="P137" s="20"/>
      <c r="Q137" s="20"/>
      <c r="R137" s="20"/>
    </row>
    <row r="138" ht="16.5" spans="1:18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20"/>
      <c r="L138" s="20"/>
      <c r="M138" s="20"/>
      <c r="N138" s="20"/>
      <c r="O138" s="20"/>
      <c r="P138" s="20"/>
      <c r="Q138" s="20"/>
      <c r="R138" s="20"/>
    </row>
    <row r="139" ht="16.5" spans="1:18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20"/>
      <c r="L139" s="20"/>
      <c r="M139" s="20"/>
      <c r="N139" s="20"/>
      <c r="O139" s="20"/>
      <c r="P139" s="20"/>
      <c r="Q139" s="20"/>
      <c r="R139" s="20"/>
    </row>
    <row r="140" ht="16.5" spans="1:18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20"/>
      <c r="L140" s="20"/>
      <c r="M140" s="20"/>
      <c r="N140" s="20"/>
      <c r="O140" s="20"/>
      <c r="P140" s="20"/>
      <c r="Q140" s="20"/>
      <c r="R140" s="20"/>
    </row>
    <row r="141" ht="16.5" spans="1:18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20"/>
      <c r="L141" s="20"/>
      <c r="M141" s="20"/>
      <c r="N141" s="20"/>
      <c r="O141" s="20"/>
      <c r="P141" s="20"/>
      <c r="Q141" s="20"/>
      <c r="R141" s="20"/>
    </row>
    <row r="142" ht="16.5" spans="1:18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20"/>
      <c r="L142" s="20"/>
      <c r="M142" s="20"/>
      <c r="N142" s="20"/>
      <c r="O142" s="20"/>
      <c r="P142" s="20"/>
      <c r="Q142" s="20"/>
      <c r="R142" s="20"/>
    </row>
    <row r="143" ht="16.5" spans="1:18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20"/>
      <c r="L143" s="20"/>
      <c r="M143" s="20"/>
      <c r="N143" s="20"/>
      <c r="O143" s="20"/>
      <c r="P143" s="20"/>
      <c r="Q143" s="20"/>
      <c r="R143" s="20"/>
    </row>
    <row r="144" ht="16.5" spans="1:18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20"/>
      <c r="L144" s="20"/>
      <c r="M144" s="20"/>
      <c r="N144" s="20"/>
      <c r="O144" s="20"/>
      <c r="P144" s="20"/>
      <c r="Q144" s="20"/>
      <c r="R144" s="20"/>
    </row>
    <row r="145" ht="16.5" spans="1:18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20"/>
      <c r="L145" s="20"/>
      <c r="M145" s="20"/>
      <c r="N145" s="20"/>
      <c r="O145" s="20"/>
      <c r="P145" s="20"/>
      <c r="Q145" s="20"/>
      <c r="R145" s="20"/>
    </row>
    <row r="146" ht="16.5" spans="1:18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20"/>
      <c r="L146" s="20"/>
      <c r="M146" s="20"/>
      <c r="N146" s="20"/>
      <c r="O146" s="20"/>
      <c r="P146" s="20"/>
      <c r="Q146" s="20"/>
      <c r="R146" s="20"/>
    </row>
    <row r="147" ht="16.5" spans="1:18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20"/>
      <c r="L147" s="20"/>
      <c r="M147" s="20"/>
      <c r="N147" s="20"/>
      <c r="O147" s="20"/>
      <c r="P147" s="20"/>
      <c r="Q147" s="20"/>
      <c r="R147" s="20"/>
    </row>
    <row r="148" ht="16.5" spans="1:18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20"/>
      <c r="L148" s="20"/>
      <c r="M148" s="20"/>
      <c r="N148" s="20"/>
      <c r="O148" s="20"/>
      <c r="P148" s="20"/>
      <c r="Q148" s="20"/>
      <c r="R148" s="20"/>
    </row>
    <row r="149" ht="16.5" spans="1:18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20"/>
      <c r="L149" s="20"/>
      <c r="M149" s="20"/>
      <c r="N149" s="20"/>
      <c r="O149" s="20"/>
      <c r="P149" s="20"/>
      <c r="Q149" s="20"/>
      <c r="R149" s="20"/>
    </row>
    <row r="150" ht="16.5" spans="1:18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20"/>
      <c r="L150" s="20"/>
      <c r="M150" s="20"/>
      <c r="N150" s="20"/>
      <c r="O150" s="20"/>
      <c r="P150" s="20"/>
      <c r="Q150" s="20"/>
      <c r="R150" s="20"/>
    </row>
    <row r="151" ht="16.5" spans="1:18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20"/>
      <c r="L151" s="20"/>
      <c r="M151" s="20"/>
      <c r="N151" s="20"/>
      <c r="O151" s="20"/>
      <c r="P151" s="20"/>
      <c r="Q151" s="20"/>
      <c r="R151" s="20"/>
    </row>
    <row r="152" ht="16.5" spans="1:18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20"/>
      <c r="L152" s="20"/>
      <c r="M152" s="20"/>
      <c r="N152" s="20"/>
      <c r="O152" s="20"/>
      <c r="P152" s="20"/>
      <c r="Q152" s="20"/>
      <c r="R152" s="20"/>
    </row>
    <row r="153" ht="16.5" spans="1:18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20"/>
      <c r="L153" s="20"/>
      <c r="M153" s="20"/>
      <c r="N153" s="20"/>
      <c r="O153" s="20"/>
      <c r="P153" s="20"/>
      <c r="Q153" s="20"/>
      <c r="R153" s="20"/>
    </row>
    <row r="154" ht="16.5" spans="1:18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20"/>
      <c r="L154" s="20"/>
      <c r="M154" s="20"/>
      <c r="N154" s="20"/>
      <c r="O154" s="20"/>
      <c r="P154" s="20"/>
      <c r="Q154" s="20"/>
      <c r="R154" s="20"/>
    </row>
    <row r="155" ht="16.5" spans="1:18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20"/>
      <c r="L155" s="20"/>
      <c r="M155" s="20"/>
      <c r="N155" s="20"/>
      <c r="O155" s="20"/>
      <c r="P155" s="20"/>
      <c r="Q155" s="20"/>
      <c r="R155" s="20"/>
    </row>
    <row r="156" ht="16.5" spans="1:18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20"/>
      <c r="L156" s="20"/>
      <c r="M156" s="20"/>
      <c r="N156" s="20"/>
      <c r="O156" s="20"/>
      <c r="P156" s="20"/>
      <c r="Q156" s="20"/>
      <c r="R156" s="20"/>
    </row>
    <row r="157" ht="16.5" spans="1:18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20"/>
      <c r="L157" s="20"/>
      <c r="M157" s="20"/>
      <c r="N157" s="20"/>
      <c r="O157" s="20"/>
      <c r="P157" s="20"/>
      <c r="Q157" s="20"/>
      <c r="R157" s="20"/>
    </row>
    <row r="158" ht="16.5" spans="1:18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20"/>
      <c r="L158" s="20"/>
      <c r="M158" s="20"/>
      <c r="N158" s="20"/>
      <c r="O158" s="20"/>
      <c r="P158" s="20"/>
      <c r="Q158" s="20"/>
      <c r="R158" s="20"/>
    </row>
    <row r="159" ht="16.5" spans="1:18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20"/>
      <c r="L159" s="20"/>
      <c r="M159" s="20"/>
      <c r="N159" s="20"/>
      <c r="O159" s="20"/>
      <c r="P159" s="20"/>
      <c r="Q159" s="20"/>
      <c r="R159" s="20"/>
    </row>
    <row r="160" ht="16.5" spans="1:18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20"/>
      <c r="L160" s="20"/>
      <c r="M160" s="20"/>
      <c r="N160" s="20"/>
      <c r="O160" s="20"/>
      <c r="P160" s="20"/>
      <c r="Q160" s="20"/>
      <c r="R160" s="20"/>
    </row>
    <row r="161" ht="16.5" spans="1:18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20"/>
      <c r="L161" s="20"/>
      <c r="M161" s="20"/>
      <c r="N161" s="20"/>
      <c r="O161" s="20"/>
      <c r="P161" s="20"/>
      <c r="Q161" s="20"/>
      <c r="R161" s="20"/>
    </row>
    <row r="162" ht="16.5" spans="1:18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20"/>
      <c r="L162" s="20"/>
      <c r="M162" s="20"/>
      <c r="N162" s="20"/>
      <c r="O162" s="20"/>
      <c r="P162" s="20"/>
      <c r="Q162" s="20"/>
      <c r="R162" s="20"/>
    </row>
    <row r="163" ht="16.5" spans="1:18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20"/>
      <c r="L163" s="20"/>
      <c r="M163" s="20"/>
      <c r="N163" s="20"/>
      <c r="O163" s="20"/>
      <c r="P163" s="20"/>
      <c r="Q163" s="20"/>
      <c r="R163" s="20"/>
    </row>
    <row r="164" ht="16.5" spans="1:18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20"/>
      <c r="L164" s="20"/>
      <c r="M164" s="20"/>
      <c r="N164" s="20"/>
      <c r="O164" s="20"/>
      <c r="P164" s="20"/>
      <c r="Q164" s="20"/>
      <c r="R164" s="20"/>
    </row>
    <row r="165" ht="16.5" spans="1:18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20"/>
      <c r="L165" s="20"/>
      <c r="M165" s="20"/>
      <c r="N165" s="20"/>
      <c r="O165" s="20"/>
      <c r="P165" s="20"/>
      <c r="Q165" s="20"/>
      <c r="R165" s="20"/>
    </row>
    <row r="166" ht="16.5" spans="1:18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20"/>
      <c r="L166" s="20"/>
      <c r="M166" s="20"/>
      <c r="N166" s="20"/>
      <c r="O166" s="20"/>
      <c r="P166" s="20"/>
      <c r="Q166" s="20"/>
      <c r="R166" s="20"/>
    </row>
    <row r="167" ht="16.5" spans="1:18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20"/>
      <c r="L167" s="20"/>
      <c r="M167" s="20"/>
      <c r="N167" s="20"/>
      <c r="O167" s="20"/>
      <c r="P167" s="20"/>
      <c r="Q167" s="20"/>
      <c r="R167" s="20"/>
    </row>
    <row r="168" ht="16.5" spans="1:18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20"/>
      <c r="L168" s="20"/>
      <c r="M168" s="20"/>
      <c r="N168" s="20"/>
      <c r="O168" s="20"/>
      <c r="P168" s="20"/>
      <c r="Q168" s="20"/>
      <c r="R168" s="20"/>
    </row>
    <row r="169" ht="16.5" spans="1:18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20"/>
      <c r="L169" s="20"/>
      <c r="M169" s="20"/>
      <c r="N169" s="20"/>
      <c r="O169" s="20"/>
      <c r="P169" s="20"/>
      <c r="Q169" s="20"/>
      <c r="R169" s="20"/>
    </row>
    <row r="170" ht="16.5" spans="1:18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20"/>
      <c r="L170" s="20"/>
      <c r="M170" s="20"/>
      <c r="N170" s="20"/>
      <c r="O170" s="20"/>
      <c r="P170" s="20"/>
      <c r="Q170" s="20"/>
      <c r="R170" s="20"/>
    </row>
    <row r="171" ht="16.5" spans="1:18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20"/>
      <c r="L171" s="20"/>
      <c r="M171" s="20"/>
      <c r="N171" s="20"/>
      <c r="O171" s="20"/>
      <c r="P171" s="20"/>
      <c r="Q171" s="20"/>
      <c r="R171" s="20"/>
    </row>
    <row r="172" ht="16.5" spans="1:18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20"/>
      <c r="L172" s="20"/>
      <c r="M172" s="20"/>
      <c r="N172" s="20"/>
      <c r="O172" s="20"/>
      <c r="P172" s="20"/>
      <c r="Q172" s="20"/>
      <c r="R172" s="20"/>
    </row>
    <row r="173" ht="16.5" spans="1:18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20"/>
      <c r="L173" s="20"/>
      <c r="M173" s="20"/>
      <c r="N173" s="20"/>
      <c r="O173" s="20"/>
      <c r="P173" s="20"/>
      <c r="Q173" s="20"/>
      <c r="R173" s="20"/>
    </row>
    <row r="174" ht="16.5" spans="1:18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20"/>
      <c r="L174" s="20"/>
      <c r="M174" s="20"/>
      <c r="N174" s="20"/>
      <c r="O174" s="20"/>
      <c r="P174" s="20"/>
      <c r="Q174" s="20"/>
      <c r="R174" s="20"/>
    </row>
    <row r="175" ht="16.5" spans="1:18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20"/>
      <c r="L175" s="20"/>
      <c r="M175" s="20"/>
      <c r="N175" s="20"/>
      <c r="O175" s="20"/>
      <c r="P175" s="20"/>
      <c r="Q175" s="20"/>
      <c r="R175" s="20"/>
    </row>
    <row r="176" ht="16.5" spans="1:18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20"/>
      <c r="L176" s="20"/>
      <c r="M176" s="20"/>
      <c r="N176" s="20"/>
      <c r="O176" s="20"/>
      <c r="P176" s="20"/>
      <c r="Q176" s="20"/>
      <c r="R176" s="20"/>
    </row>
    <row r="177" ht="16.5" spans="1:18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20"/>
      <c r="L177" s="20"/>
      <c r="M177" s="20"/>
      <c r="N177" s="20"/>
      <c r="O177" s="20"/>
      <c r="P177" s="20"/>
      <c r="Q177" s="20"/>
      <c r="R177" s="20"/>
    </row>
    <row r="178" ht="16.5" spans="1:18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20"/>
      <c r="L178" s="20"/>
      <c r="M178" s="20"/>
      <c r="N178" s="20"/>
      <c r="O178" s="20"/>
      <c r="P178" s="20"/>
      <c r="Q178" s="20"/>
      <c r="R178" s="20"/>
    </row>
    <row r="179" ht="16.5" spans="1:18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20"/>
      <c r="L179" s="20"/>
      <c r="M179" s="20"/>
      <c r="N179" s="20"/>
      <c r="O179" s="20"/>
      <c r="P179" s="20"/>
      <c r="Q179" s="20"/>
      <c r="R179" s="20"/>
    </row>
    <row r="180" ht="16.5" spans="1:18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20"/>
      <c r="L180" s="20"/>
      <c r="M180" s="20"/>
      <c r="N180" s="20"/>
      <c r="O180" s="20"/>
      <c r="P180" s="20"/>
      <c r="Q180" s="20"/>
      <c r="R180" s="20"/>
    </row>
    <row r="181" ht="16.5" spans="1:18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20"/>
      <c r="L181" s="20"/>
      <c r="M181" s="20"/>
      <c r="N181" s="20"/>
      <c r="O181" s="20"/>
      <c r="P181" s="20"/>
      <c r="Q181" s="20"/>
      <c r="R181" s="20"/>
    </row>
    <row r="182" ht="16.5" spans="1:18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20"/>
      <c r="L182" s="20"/>
      <c r="M182" s="20"/>
      <c r="N182" s="20"/>
      <c r="O182" s="20"/>
      <c r="P182" s="20"/>
      <c r="Q182" s="20"/>
      <c r="R182" s="20"/>
    </row>
    <row r="183" ht="16.5" spans="1:18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20"/>
      <c r="L183" s="20"/>
      <c r="M183" s="20"/>
      <c r="N183" s="20"/>
      <c r="O183" s="20"/>
      <c r="P183" s="20"/>
      <c r="Q183" s="20"/>
      <c r="R183" s="20"/>
    </row>
    <row r="184" ht="16.5" spans="1:18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20"/>
      <c r="L184" s="20"/>
      <c r="M184" s="20"/>
      <c r="N184" s="20"/>
      <c r="O184" s="20"/>
      <c r="P184" s="20"/>
      <c r="Q184" s="20"/>
      <c r="R184" s="20"/>
    </row>
    <row r="185" ht="16.5" spans="1:18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20"/>
      <c r="L185" s="20"/>
      <c r="M185" s="20"/>
      <c r="N185" s="20"/>
      <c r="O185" s="20"/>
      <c r="P185" s="20"/>
      <c r="Q185" s="20"/>
      <c r="R185" s="20"/>
    </row>
    <row r="186" ht="16.5" spans="1:18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20"/>
      <c r="L186" s="20"/>
      <c r="M186" s="20"/>
      <c r="N186" s="20"/>
      <c r="O186" s="20"/>
      <c r="P186" s="20"/>
      <c r="Q186" s="20"/>
      <c r="R186" s="20"/>
    </row>
    <row r="187" ht="16.5" spans="1:18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20"/>
      <c r="L187" s="20"/>
      <c r="M187" s="20"/>
      <c r="N187" s="20"/>
      <c r="O187" s="20"/>
      <c r="P187" s="20"/>
      <c r="Q187" s="20"/>
      <c r="R187" s="20"/>
    </row>
    <row r="188" ht="16.5" spans="1:18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20"/>
      <c r="L188" s="20"/>
      <c r="M188" s="20"/>
      <c r="N188" s="20"/>
      <c r="O188" s="20"/>
      <c r="P188" s="20"/>
      <c r="Q188" s="20"/>
      <c r="R188" s="20"/>
    </row>
    <row r="189" ht="16.5" spans="1:18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20"/>
      <c r="L189" s="20"/>
      <c r="M189" s="20"/>
      <c r="N189" s="20"/>
      <c r="O189" s="20"/>
      <c r="P189" s="20"/>
      <c r="Q189" s="20"/>
      <c r="R189" s="20"/>
    </row>
    <row r="190" ht="16.5" spans="1:18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20"/>
      <c r="L190" s="20"/>
      <c r="M190" s="20"/>
      <c r="N190" s="20"/>
      <c r="O190" s="20"/>
      <c r="P190" s="20"/>
      <c r="Q190" s="20"/>
      <c r="R190" s="20"/>
    </row>
    <row r="191" ht="16.5" spans="1:18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20"/>
      <c r="L191" s="20"/>
      <c r="M191" s="20"/>
      <c r="N191" s="20"/>
      <c r="O191" s="20"/>
      <c r="P191" s="20"/>
      <c r="Q191" s="20"/>
      <c r="R191" s="20"/>
    </row>
    <row r="192" ht="16.5" spans="1:18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20"/>
      <c r="L192" s="20"/>
      <c r="M192" s="20"/>
      <c r="N192" s="20"/>
      <c r="O192" s="20"/>
      <c r="P192" s="20"/>
      <c r="Q192" s="20"/>
      <c r="R192" s="20"/>
    </row>
    <row r="193" ht="16.5" spans="1:18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20"/>
      <c r="L193" s="20"/>
      <c r="M193" s="20"/>
      <c r="N193" s="20"/>
      <c r="O193" s="20"/>
      <c r="P193" s="20"/>
      <c r="Q193" s="20"/>
      <c r="R193" s="20"/>
    </row>
    <row r="194" ht="16.5" spans="1:18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20"/>
      <c r="L194" s="20"/>
      <c r="M194" s="20"/>
      <c r="N194" s="20"/>
      <c r="O194" s="20"/>
      <c r="P194" s="20"/>
      <c r="Q194" s="20"/>
      <c r="R194" s="20"/>
    </row>
    <row r="195" ht="16.5" spans="1:18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20"/>
      <c r="L195" s="20"/>
      <c r="M195" s="20"/>
      <c r="N195" s="20"/>
      <c r="O195" s="20"/>
      <c r="P195" s="20"/>
      <c r="Q195" s="20"/>
      <c r="R195" s="20"/>
    </row>
    <row r="196" ht="16.5" spans="1:18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20"/>
      <c r="L196" s="20"/>
      <c r="M196" s="20"/>
      <c r="N196" s="20"/>
      <c r="O196" s="20"/>
      <c r="P196" s="20"/>
      <c r="Q196" s="20"/>
      <c r="R196" s="20"/>
    </row>
    <row r="197" ht="16.5" spans="1:18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20"/>
      <c r="L197" s="20"/>
      <c r="M197" s="20"/>
      <c r="N197" s="20"/>
      <c r="O197" s="20"/>
      <c r="P197" s="20"/>
      <c r="Q197" s="20"/>
      <c r="R197" s="20"/>
    </row>
    <row r="198" ht="16.5" spans="1:18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20"/>
      <c r="L198" s="20"/>
      <c r="M198" s="20"/>
      <c r="N198" s="20"/>
      <c r="O198" s="20"/>
      <c r="P198" s="20"/>
      <c r="Q198" s="20"/>
      <c r="R198" s="20"/>
    </row>
    <row r="199" ht="16.5" spans="1:18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20"/>
      <c r="L199" s="20"/>
      <c r="M199" s="20"/>
      <c r="N199" s="20"/>
      <c r="O199" s="20"/>
      <c r="P199" s="20"/>
      <c r="Q199" s="20"/>
      <c r="R199" s="20"/>
    </row>
    <row r="200" ht="16.5" spans="1:18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20"/>
      <c r="L200" s="20"/>
      <c r="M200" s="20"/>
      <c r="N200" s="20"/>
      <c r="O200" s="20"/>
      <c r="P200" s="20"/>
      <c r="Q200" s="20"/>
      <c r="R200" s="20"/>
    </row>
    <row r="201" ht="16.5" spans="1:18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20"/>
      <c r="L201" s="20"/>
      <c r="M201" s="20"/>
      <c r="N201" s="20"/>
      <c r="O201" s="20"/>
      <c r="P201" s="20"/>
      <c r="Q201" s="20"/>
      <c r="R201" s="20"/>
    </row>
    <row r="202" ht="16.5" spans="1:18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20"/>
      <c r="L202" s="20"/>
      <c r="M202" s="20"/>
      <c r="N202" s="20"/>
      <c r="O202" s="20"/>
      <c r="P202" s="20"/>
      <c r="Q202" s="20"/>
      <c r="R202" s="20"/>
    </row>
    <row r="203" ht="16.5" spans="1:18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20"/>
      <c r="L203" s="20"/>
      <c r="M203" s="20"/>
      <c r="N203" s="20"/>
      <c r="O203" s="20"/>
      <c r="P203" s="20"/>
      <c r="Q203" s="20"/>
      <c r="R203" s="20"/>
    </row>
    <row r="204" ht="16.5" spans="1:18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20"/>
      <c r="L204" s="20"/>
      <c r="M204" s="20"/>
      <c r="N204" s="20"/>
      <c r="O204" s="20"/>
      <c r="P204" s="20"/>
      <c r="Q204" s="20"/>
      <c r="R204" s="20"/>
    </row>
    <row r="205" ht="16.5" spans="1:18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20"/>
      <c r="L205" s="20"/>
      <c r="M205" s="20"/>
      <c r="N205" s="20"/>
      <c r="O205" s="20"/>
      <c r="P205" s="20"/>
      <c r="Q205" s="20"/>
      <c r="R205" s="20"/>
    </row>
    <row r="206" ht="16.5" spans="1:18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20"/>
      <c r="L206" s="20"/>
      <c r="M206" s="20"/>
      <c r="N206" s="20"/>
      <c r="O206" s="20"/>
      <c r="P206" s="20"/>
      <c r="Q206" s="20"/>
      <c r="R206" s="20"/>
    </row>
    <row r="207" ht="16.5" spans="1:18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20"/>
      <c r="L207" s="20"/>
      <c r="M207" s="20"/>
      <c r="N207" s="20"/>
      <c r="O207" s="20"/>
      <c r="P207" s="20"/>
      <c r="Q207" s="20"/>
      <c r="R207" s="20"/>
    </row>
    <row r="208" ht="16.5" spans="1:18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20"/>
      <c r="L208" s="20"/>
      <c r="M208" s="20"/>
      <c r="N208" s="20"/>
      <c r="O208" s="20"/>
      <c r="P208" s="20"/>
      <c r="Q208" s="20"/>
      <c r="R208" s="20"/>
    </row>
    <row r="209" ht="16.5" spans="1:18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20"/>
      <c r="L209" s="20"/>
      <c r="M209" s="20"/>
      <c r="N209" s="20"/>
      <c r="O209" s="20"/>
      <c r="P209" s="20"/>
      <c r="Q209" s="20"/>
      <c r="R209" s="20"/>
    </row>
    <row r="210" ht="16.5" spans="1:18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20"/>
      <c r="L210" s="20"/>
      <c r="M210" s="20"/>
      <c r="N210" s="20"/>
      <c r="O210" s="20"/>
      <c r="P210" s="20"/>
      <c r="Q210" s="20"/>
      <c r="R210" s="20"/>
    </row>
    <row r="211" ht="16.5" spans="1:18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20"/>
      <c r="L211" s="20"/>
      <c r="M211" s="20"/>
      <c r="N211" s="20"/>
      <c r="O211" s="20"/>
      <c r="P211" s="20"/>
      <c r="Q211" s="20"/>
      <c r="R211" s="20"/>
    </row>
    <row r="212" ht="16.5" spans="1:18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20"/>
      <c r="L212" s="20"/>
      <c r="M212" s="20"/>
      <c r="N212" s="20"/>
      <c r="O212" s="20"/>
      <c r="P212" s="20"/>
      <c r="Q212" s="20"/>
      <c r="R212" s="20"/>
    </row>
    <row r="213" ht="16.5" spans="1:18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20"/>
      <c r="L213" s="20"/>
      <c r="M213" s="20"/>
      <c r="N213" s="20"/>
      <c r="O213" s="20"/>
      <c r="P213" s="20"/>
      <c r="Q213" s="20"/>
      <c r="R213" s="20"/>
    </row>
    <row r="214" ht="16.5" spans="1:18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20"/>
      <c r="L214" s="20"/>
      <c r="M214" s="20"/>
      <c r="N214" s="20"/>
      <c r="O214" s="20"/>
      <c r="P214" s="20"/>
      <c r="Q214" s="20"/>
      <c r="R214" s="20"/>
    </row>
    <row r="215" ht="16.5" spans="1:18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20"/>
      <c r="L215" s="20"/>
      <c r="M215" s="20"/>
      <c r="N215" s="20"/>
      <c r="O215" s="20"/>
      <c r="P215" s="20"/>
      <c r="Q215" s="20"/>
      <c r="R215" s="20"/>
    </row>
    <row r="216" ht="16.5" spans="1:18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20"/>
      <c r="L216" s="20"/>
      <c r="M216" s="20"/>
      <c r="N216" s="20"/>
      <c r="O216" s="20"/>
      <c r="P216" s="20"/>
      <c r="Q216" s="20"/>
      <c r="R216" s="20"/>
    </row>
    <row r="217" ht="16.5" spans="1:18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20"/>
      <c r="L217" s="20"/>
      <c r="M217" s="20"/>
      <c r="N217" s="20"/>
      <c r="O217" s="20"/>
      <c r="P217" s="20"/>
      <c r="Q217" s="20"/>
      <c r="R217" s="20"/>
    </row>
    <row r="218" ht="16.5" spans="1:18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20"/>
      <c r="L218" s="20"/>
      <c r="M218" s="20"/>
      <c r="N218" s="20"/>
      <c r="O218" s="20"/>
      <c r="P218" s="20"/>
      <c r="Q218" s="20"/>
      <c r="R218" s="20"/>
    </row>
    <row r="219" ht="16.5" spans="1:18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20"/>
      <c r="L219" s="20"/>
      <c r="M219" s="20"/>
      <c r="N219" s="20"/>
      <c r="O219" s="20"/>
      <c r="P219" s="20"/>
      <c r="Q219" s="20"/>
      <c r="R219" s="20"/>
    </row>
    <row r="220" ht="16.5" spans="1:18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20"/>
      <c r="L220" s="20"/>
      <c r="M220" s="20"/>
      <c r="N220" s="20"/>
      <c r="O220" s="20"/>
      <c r="P220" s="20"/>
      <c r="Q220" s="20"/>
      <c r="R220" s="20"/>
    </row>
    <row r="221" ht="16.5" spans="1:18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20"/>
      <c r="L221" s="20"/>
      <c r="M221" s="20"/>
      <c r="N221" s="20"/>
      <c r="O221" s="20"/>
      <c r="P221" s="20"/>
      <c r="Q221" s="20"/>
      <c r="R221" s="20"/>
    </row>
    <row r="222" ht="16.5" spans="1:18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20"/>
      <c r="L222" s="20"/>
      <c r="M222" s="20"/>
      <c r="N222" s="20"/>
      <c r="O222" s="20"/>
      <c r="P222" s="20"/>
      <c r="Q222" s="20"/>
      <c r="R222" s="20"/>
    </row>
    <row r="223" ht="16.5" spans="1:18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20"/>
      <c r="L223" s="20"/>
      <c r="M223" s="20"/>
      <c r="N223" s="20"/>
      <c r="O223" s="20"/>
      <c r="P223" s="20"/>
      <c r="Q223" s="20"/>
      <c r="R223" s="20"/>
    </row>
    <row r="224" ht="16.5" spans="1:18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20"/>
      <c r="L224" s="20"/>
      <c r="M224" s="20"/>
      <c r="N224" s="20"/>
      <c r="O224" s="20"/>
      <c r="P224" s="20"/>
      <c r="Q224" s="20"/>
      <c r="R224" s="20"/>
    </row>
    <row r="225" ht="16.5" spans="1:18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20"/>
      <c r="L225" s="20"/>
      <c r="M225" s="20"/>
      <c r="N225" s="20"/>
      <c r="O225" s="20"/>
      <c r="P225" s="20"/>
      <c r="Q225" s="20"/>
      <c r="R225" s="20"/>
    </row>
    <row r="226" ht="16.5" spans="1:18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20"/>
      <c r="L226" s="20"/>
      <c r="M226" s="20"/>
      <c r="N226" s="20"/>
      <c r="O226" s="20"/>
      <c r="P226" s="20"/>
      <c r="Q226" s="20"/>
      <c r="R226" s="20"/>
    </row>
    <row r="227" ht="16.5" spans="1:18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20"/>
      <c r="L227" s="20"/>
      <c r="M227" s="20"/>
      <c r="N227" s="20"/>
      <c r="O227" s="20"/>
      <c r="P227" s="20"/>
      <c r="Q227" s="20"/>
      <c r="R227" s="20"/>
    </row>
    <row r="228" ht="16.5" spans="1:18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20"/>
      <c r="L228" s="20"/>
      <c r="M228" s="20"/>
      <c r="N228" s="20"/>
      <c r="O228" s="20"/>
      <c r="P228" s="20"/>
      <c r="Q228" s="20"/>
      <c r="R228" s="20"/>
    </row>
    <row r="229" ht="16.5" spans="1:18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20"/>
      <c r="L229" s="20"/>
      <c r="M229" s="20"/>
      <c r="N229" s="20"/>
      <c r="O229" s="20"/>
      <c r="P229" s="20"/>
      <c r="Q229" s="20"/>
      <c r="R229" s="20"/>
    </row>
    <row r="230" ht="16.5" spans="1:18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20"/>
      <c r="L230" s="20"/>
      <c r="M230" s="20"/>
      <c r="N230" s="20"/>
      <c r="O230" s="20"/>
      <c r="P230" s="20"/>
      <c r="Q230" s="20"/>
      <c r="R230" s="20"/>
    </row>
    <row r="231" ht="16.5" spans="1:18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20"/>
      <c r="L231" s="20"/>
      <c r="M231" s="20"/>
      <c r="N231" s="20"/>
      <c r="O231" s="20"/>
      <c r="P231" s="20"/>
      <c r="Q231" s="20"/>
      <c r="R231" s="20"/>
    </row>
    <row r="232" ht="16.5" spans="1:18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20"/>
      <c r="L232" s="20"/>
      <c r="M232" s="20"/>
      <c r="N232" s="20"/>
      <c r="O232" s="20"/>
      <c r="P232" s="20"/>
      <c r="Q232" s="20"/>
      <c r="R232" s="20"/>
    </row>
    <row r="233" ht="16.5" spans="1:18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20"/>
      <c r="L233" s="20"/>
      <c r="M233" s="20"/>
      <c r="N233" s="20"/>
      <c r="O233" s="20"/>
      <c r="P233" s="20"/>
      <c r="Q233" s="20"/>
      <c r="R233" s="20"/>
    </row>
    <row r="234" ht="16.5" spans="1:18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20"/>
      <c r="L234" s="20"/>
      <c r="M234" s="20"/>
      <c r="N234" s="20"/>
      <c r="O234" s="20"/>
      <c r="P234" s="20"/>
      <c r="Q234" s="20"/>
      <c r="R234" s="20"/>
    </row>
    <row r="235" ht="16.5" spans="1:18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20"/>
      <c r="L235" s="20"/>
      <c r="M235" s="20"/>
      <c r="N235" s="20"/>
      <c r="O235" s="20"/>
      <c r="P235" s="20"/>
      <c r="Q235" s="20"/>
      <c r="R235" s="20"/>
    </row>
    <row r="236" ht="16.5" spans="1:18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20"/>
      <c r="L236" s="20"/>
      <c r="M236" s="20"/>
      <c r="N236" s="20"/>
      <c r="O236" s="20"/>
      <c r="P236" s="20"/>
      <c r="Q236" s="20"/>
      <c r="R236" s="20"/>
    </row>
    <row r="237" ht="16.5" spans="1:18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20"/>
      <c r="L237" s="20"/>
      <c r="M237" s="20"/>
      <c r="N237" s="20"/>
      <c r="O237" s="20"/>
      <c r="P237" s="20"/>
      <c r="Q237" s="20"/>
      <c r="R237" s="20"/>
    </row>
    <row r="238" ht="16.5" spans="1:18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20"/>
      <c r="L238" s="20"/>
      <c r="M238" s="20"/>
      <c r="N238" s="20"/>
      <c r="O238" s="20"/>
      <c r="P238" s="20"/>
      <c r="Q238" s="20"/>
      <c r="R238" s="20"/>
    </row>
    <row r="239" ht="16.5" spans="1:18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20"/>
      <c r="L239" s="20"/>
      <c r="M239" s="20"/>
      <c r="N239" s="20"/>
      <c r="O239" s="20"/>
      <c r="P239" s="20"/>
      <c r="Q239" s="20"/>
      <c r="R239" s="20"/>
    </row>
    <row r="240" ht="16.5" spans="1:18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20"/>
      <c r="L240" s="20"/>
      <c r="M240" s="20"/>
      <c r="N240" s="20"/>
      <c r="O240" s="20"/>
      <c r="P240" s="20"/>
      <c r="Q240" s="20"/>
      <c r="R240" s="20"/>
    </row>
    <row r="241" ht="16.5" spans="1:18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20"/>
      <c r="L241" s="20"/>
      <c r="M241" s="20"/>
      <c r="N241" s="20"/>
      <c r="O241" s="20"/>
      <c r="P241" s="20"/>
      <c r="Q241" s="20"/>
      <c r="R241" s="20"/>
    </row>
    <row r="242" ht="16.5" spans="1:18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20"/>
      <c r="L242" s="20"/>
      <c r="M242" s="20"/>
      <c r="N242" s="20"/>
      <c r="O242" s="20"/>
      <c r="P242" s="20"/>
      <c r="Q242" s="20"/>
      <c r="R242" s="20"/>
    </row>
    <row r="243" ht="16.5" spans="1:18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20"/>
      <c r="L243" s="20"/>
      <c r="M243" s="20"/>
      <c r="N243" s="20"/>
      <c r="O243" s="20"/>
      <c r="P243" s="20"/>
      <c r="Q243" s="20"/>
      <c r="R243" s="20"/>
    </row>
    <row r="244" ht="16.5" spans="1:18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20"/>
      <c r="L244" s="20"/>
      <c r="M244" s="20"/>
      <c r="N244" s="20"/>
      <c r="O244" s="20"/>
      <c r="P244" s="20"/>
      <c r="Q244" s="20"/>
      <c r="R244" s="20"/>
    </row>
    <row r="245" ht="16.5" spans="1:18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20"/>
      <c r="L245" s="20"/>
      <c r="M245" s="20"/>
      <c r="N245" s="20"/>
      <c r="O245" s="20"/>
      <c r="P245" s="20"/>
      <c r="Q245" s="20"/>
      <c r="R245" s="20"/>
    </row>
    <row r="246" ht="16.5" spans="1:18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20"/>
      <c r="L246" s="20"/>
      <c r="M246" s="20"/>
      <c r="N246" s="20"/>
      <c r="O246" s="20"/>
      <c r="P246" s="20"/>
      <c r="Q246" s="20"/>
      <c r="R246" s="20"/>
    </row>
    <row r="247" ht="16.5" spans="1:18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20"/>
      <c r="L247" s="20"/>
      <c r="M247" s="20"/>
      <c r="N247" s="20"/>
      <c r="O247" s="20"/>
      <c r="P247" s="20"/>
      <c r="Q247" s="20"/>
      <c r="R247" s="20"/>
    </row>
    <row r="248" ht="16.5" spans="1:18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20"/>
      <c r="L248" s="20"/>
      <c r="M248" s="20"/>
      <c r="N248" s="20"/>
      <c r="O248" s="20"/>
      <c r="P248" s="20"/>
      <c r="Q248" s="20"/>
      <c r="R248" s="20"/>
    </row>
    <row r="249" ht="16.5" spans="1:18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20"/>
      <c r="L249" s="20"/>
      <c r="M249" s="20"/>
      <c r="N249" s="20"/>
      <c r="O249" s="20"/>
      <c r="P249" s="20"/>
      <c r="Q249" s="20"/>
      <c r="R249" s="20"/>
    </row>
    <row r="250" ht="16.5" spans="1:18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20"/>
      <c r="L250" s="20"/>
      <c r="M250" s="20"/>
      <c r="N250" s="20"/>
      <c r="O250" s="20"/>
      <c r="P250" s="20"/>
      <c r="Q250" s="20"/>
      <c r="R250" s="20"/>
    </row>
    <row r="251" ht="16.5" spans="1:18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20"/>
      <c r="L251" s="20"/>
      <c r="M251" s="20"/>
      <c r="N251" s="20"/>
      <c r="O251" s="20"/>
      <c r="P251" s="20"/>
      <c r="Q251" s="20"/>
      <c r="R251" s="20"/>
    </row>
    <row r="252" ht="16.5" spans="1:18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20"/>
      <c r="L252" s="20"/>
      <c r="M252" s="20"/>
      <c r="N252" s="20"/>
      <c r="O252" s="20"/>
      <c r="P252" s="20"/>
      <c r="Q252" s="20"/>
      <c r="R252" s="20"/>
    </row>
    <row r="253" ht="16.5" spans="1:18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20"/>
      <c r="L253" s="20"/>
      <c r="M253" s="20"/>
      <c r="N253" s="20"/>
      <c r="O253" s="20"/>
      <c r="P253" s="20"/>
      <c r="Q253" s="20"/>
      <c r="R253" s="20"/>
    </row>
    <row r="254" ht="16.5" spans="1:18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20"/>
      <c r="L254" s="20"/>
      <c r="M254" s="20"/>
      <c r="N254" s="20"/>
      <c r="O254" s="20"/>
      <c r="P254" s="20"/>
      <c r="Q254" s="20"/>
      <c r="R254" s="20"/>
    </row>
    <row r="255" ht="16.5" spans="1:18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20"/>
      <c r="L255" s="20"/>
      <c r="M255" s="20"/>
      <c r="N255" s="20"/>
      <c r="O255" s="20"/>
      <c r="P255" s="20"/>
      <c r="Q255" s="20"/>
      <c r="R255" s="20"/>
    </row>
    <row r="256" ht="16.5" spans="1:18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20"/>
      <c r="L256" s="20"/>
      <c r="M256" s="20"/>
      <c r="N256" s="20"/>
      <c r="O256" s="20"/>
      <c r="P256" s="20"/>
      <c r="Q256" s="20"/>
      <c r="R256" s="20"/>
    </row>
    <row r="257" ht="16.5" spans="1:18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20"/>
      <c r="L257" s="20"/>
      <c r="M257" s="20"/>
      <c r="N257" s="20"/>
      <c r="O257" s="20"/>
      <c r="P257" s="20"/>
      <c r="Q257" s="20"/>
      <c r="R257" s="20"/>
    </row>
    <row r="258" ht="16.5" spans="1:18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20"/>
      <c r="L258" s="20"/>
      <c r="M258" s="20"/>
      <c r="N258" s="20"/>
      <c r="O258" s="20"/>
      <c r="P258" s="20"/>
      <c r="Q258" s="20"/>
      <c r="R258" s="20"/>
    </row>
    <row r="259" ht="16.5" spans="1:18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20"/>
      <c r="L259" s="20"/>
      <c r="M259" s="20"/>
      <c r="N259" s="20"/>
      <c r="O259" s="20"/>
      <c r="P259" s="20"/>
      <c r="Q259" s="20"/>
      <c r="R259" s="20"/>
    </row>
    <row r="260" ht="16.5" spans="1:18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20"/>
      <c r="L260" s="20"/>
      <c r="M260" s="20"/>
      <c r="N260" s="20"/>
      <c r="O260" s="20"/>
      <c r="P260" s="20"/>
      <c r="Q260" s="20"/>
      <c r="R260" s="20"/>
    </row>
    <row r="261" ht="16.5" spans="1:18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20"/>
      <c r="L261" s="20"/>
      <c r="M261" s="20"/>
      <c r="N261" s="20"/>
      <c r="O261" s="20"/>
      <c r="P261" s="20"/>
      <c r="Q261" s="20"/>
      <c r="R261" s="20"/>
    </row>
    <row r="262" ht="16.5" spans="1:18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20"/>
      <c r="L262" s="20"/>
      <c r="M262" s="20"/>
      <c r="N262" s="20"/>
      <c r="O262" s="20"/>
      <c r="P262" s="20"/>
      <c r="Q262" s="20"/>
      <c r="R262" s="20"/>
    </row>
    <row r="263" ht="16.5" spans="1:18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20"/>
      <c r="L263" s="20"/>
      <c r="M263" s="20"/>
      <c r="N263" s="20"/>
      <c r="O263" s="20"/>
      <c r="P263" s="20"/>
      <c r="Q263" s="20"/>
      <c r="R263" s="20"/>
    </row>
    <row r="264" ht="16.5" spans="1:18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20"/>
      <c r="L264" s="20"/>
      <c r="M264" s="20"/>
      <c r="N264" s="20"/>
      <c r="O264" s="20"/>
      <c r="P264" s="20"/>
      <c r="Q264" s="20"/>
      <c r="R264" s="20"/>
    </row>
    <row r="265" ht="16.5" spans="1:18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20"/>
      <c r="L265" s="20"/>
      <c r="M265" s="20"/>
      <c r="N265" s="20"/>
      <c r="O265" s="20"/>
      <c r="P265" s="20"/>
      <c r="Q265" s="20"/>
      <c r="R265" s="20"/>
    </row>
    <row r="266" ht="16.5" spans="1:18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20"/>
      <c r="L266" s="20"/>
      <c r="M266" s="20"/>
      <c r="N266" s="20"/>
      <c r="O266" s="20"/>
      <c r="P266" s="20"/>
      <c r="Q266" s="20"/>
      <c r="R266" s="20"/>
    </row>
    <row r="267" ht="16.5" spans="1:18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20"/>
      <c r="L267" s="20"/>
      <c r="M267" s="20"/>
      <c r="N267" s="20"/>
      <c r="O267" s="20"/>
      <c r="P267" s="20"/>
      <c r="Q267" s="20"/>
      <c r="R267" s="20"/>
    </row>
    <row r="268" ht="16.5" spans="1:18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20"/>
      <c r="L268" s="20"/>
      <c r="M268" s="20"/>
      <c r="N268" s="20"/>
      <c r="O268" s="20"/>
      <c r="P268" s="20"/>
      <c r="Q268" s="20"/>
      <c r="R268" s="20"/>
    </row>
    <row r="269" ht="16.5" spans="1:18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20"/>
      <c r="L269" s="20"/>
      <c r="M269" s="20"/>
      <c r="N269" s="20"/>
      <c r="O269" s="20"/>
      <c r="P269" s="20"/>
      <c r="Q269" s="20"/>
      <c r="R269" s="20"/>
    </row>
    <row r="270" ht="16.5" spans="1:18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20"/>
      <c r="L270" s="20"/>
      <c r="M270" s="20"/>
      <c r="N270" s="20"/>
      <c r="O270" s="20"/>
      <c r="P270" s="20"/>
      <c r="Q270" s="20"/>
      <c r="R270" s="20"/>
    </row>
    <row r="271" ht="16.5" spans="1:18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20"/>
      <c r="L271" s="20"/>
      <c r="M271" s="20"/>
      <c r="N271" s="20"/>
      <c r="O271" s="20"/>
      <c r="P271" s="20"/>
      <c r="Q271" s="20"/>
      <c r="R271" s="20"/>
    </row>
    <row r="272" ht="16.5" spans="1:18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20"/>
      <c r="L272" s="20"/>
      <c r="M272" s="20"/>
      <c r="N272" s="20"/>
      <c r="O272" s="20"/>
      <c r="P272" s="20"/>
      <c r="Q272" s="20"/>
      <c r="R272" s="20"/>
    </row>
    <row r="273" ht="16.5" spans="1:18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20"/>
      <c r="L273" s="20"/>
      <c r="M273" s="20"/>
      <c r="N273" s="20"/>
      <c r="O273" s="20"/>
      <c r="P273" s="20"/>
      <c r="Q273" s="20"/>
      <c r="R273" s="20"/>
    </row>
    <row r="274" ht="16.5" spans="1:18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20"/>
      <c r="L274" s="20"/>
      <c r="M274" s="20"/>
      <c r="N274" s="20"/>
      <c r="O274" s="20"/>
      <c r="P274" s="20"/>
      <c r="Q274" s="20"/>
      <c r="R274" s="20"/>
    </row>
    <row r="275" ht="16.5" spans="1:18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20"/>
      <c r="L275" s="20"/>
      <c r="M275" s="20"/>
      <c r="N275" s="20"/>
      <c r="O275" s="20"/>
      <c r="P275" s="20"/>
      <c r="Q275" s="20"/>
      <c r="R275" s="20"/>
    </row>
    <row r="276" ht="16.5" spans="1:18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20"/>
      <c r="L276" s="20"/>
      <c r="M276" s="20"/>
      <c r="N276" s="20"/>
      <c r="O276" s="20"/>
      <c r="P276" s="20"/>
      <c r="Q276" s="20"/>
      <c r="R276" s="20"/>
    </row>
    <row r="277" ht="16.5" spans="1:18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20"/>
      <c r="L277" s="20"/>
      <c r="M277" s="20"/>
      <c r="N277" s="20"/>
      <c r="O277" s="20"/>
      <c r="P277" s="20"/>
      <c r="Q277" s="20"/>
      <c r="R277" s="20"/>
    </row>
    <row r="278" ht="16.5" spans="1:18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20"/>
      <c r="L278" s="20"/>
      <c r="M278" s="20"/>
      <c r="N278" s="20"/>
      <c r="O278" s="20"/>
      <c r="P278" s="20"/>
      <c r="Q278" s="20"/>
      <c r="R278" s="20"/>
    </row>
    <row r="279" ht="16.5" spans="1:18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20"/>
      <c r="L279" s="20"/>
      <c r="M279" s="20"/>
      <c r="N279" s="20"/>
      <c r="O279" s="20"/>
      <c r="P279" s="20"/>
      <c r="Q279" s="20"/>
      <c r="R279" s="20"/>
    </row>
    <row r="280" ht="16.5" spans="1:18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20"/>
      <c r="L280" s="20"/>
      <c r="M280" s="20"/>
      <c r="N280" s="20"/>
      <c r="O280" s="20"/>
      <c r="P280" s="20"/>
      <c r="Q280" s="20"/>
      <c r="R280" s="20"/>
    </row>
    <row r="281" ht="16.5" spans="1:18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20"/>
      <c r="L281" s="20"/>
      <c r="M281" s="20"/>
      <c r="N281" s="20"/>
      <c r="O281" s="20"/>
      <c r="P281" s="20"/>
      <c r="Q281" s="20"/>
      <c r="R281" s="20"/>
    </row>
    <row r="282" ht="16.5" spans="1:18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20"/>
      <c r="L282" s="20"/>
      <c r="M282" s="20"/>
      <c r="N282" s="20"/>
      <c r="O282" s="20"/>
      <c r="P282" s="20"/>
      <c r="Q282" s="20"/>
      <c r="R282" s="20"/>
    </row>
    <row r="283" ht="16.5" spans="1:18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20"/>
      <c r="L283" s="20"/>
      <c r="M283" s="20"/>
      <c r="N283" s="20"/>
      <c r="O283" s="20"/>
      <c r="P283" s="20"/>
      <c r="Q283" s="20"/>
      <c r="R283" s="20"/>
    </row>
    <row r="284" ht="16.5" spans="1:18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20"/>
      <c r="L284" s="20"/>
      <c r="M284" s="20"/>
      <c r="N284" s="20"/>
      <c r="O284" s="20"/>
      <c r="P284" s="20"/>
      <c r="Q284" s="20"/>
      <c r="R284" s="20"/>
    </row>
    <row r="285" ht="16.5" spans="1:18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20"/>
      <c r="L285" s="20"/>
      <c r="M285" s="20"/>
      <c r="N285" s="20"/>
      <c r="O285" s="20"/>
      <c r="P285" s="20"/>
      <c r="Q285" s="20"/>
      <c r="R285" s="20"/>
    </row>
    <row r="286" ht="16.5" spans="1:18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20"/>
      <c r="L286" s="20"/>
      <c r="M286" s="20"/>
      <c r="N286" s="20"/>
      <c r="O286" s="20"/>
      <c r="P286" s="20"/>
      <c r="Q286" s="20"/>
      <c r="R286" s="20"/>
    </row>
    <row r="287" ht="16.5" spans="1:18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20"/>
      <c r="L287" s="20"/>
      <c r="M287" s="20"/>
      <c r="N287" s="20"/>
      <c r="O287" s="20"/>
      <c r="P287" s="20"/>
      <c r="Q287" s="20"/>
      <c r="R287" s="20"/>
    </row>
    <row r="288" ht="16.5" spans="1:18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20"/>
      <c r="L288" s="20"/>
      <c r="M288" s="20"/>
      <c r="N288" s="20"/>
      <c r="O288" s="20"/>
      <c r="P288" s="20"/>
      <c r="Q288" s="20"/>
      <c r="R288" s="20"/>
    </row>
    <row r="289" ht="16.5" spans="1:18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20"/>
      <c r="L289" s="20"/>
      <c r="M289" s="20"/>
      <c r="N289" s="20"/>
      <c r="O289" s="20"/>
      <c r="P289" s="20"/>
      <c r="Q289" s="20"/>
      <c r="R289" s="20"/>
    </row>
    <row r="290" ht="16.5" spans="1:18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20"/>
      <c r="L290" s="20"/>
      <c r="M290" s="20"/>
      <c r="N290" s="20"/>
      <c r="O290" s="20"/>
      <c r="P290" s="20"/>
      <c r="Q290" s="20"/>
      <c r="R290" s="20"/>
    </row>
    <row r="291" ht="16.5" spans="1:18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20"/>
      <c r="L291" s="20"/>
      <c r="M291" s="20"/>
      <c r="N291" s="20"/>
      <c r="O291" s="20"/>
      <c r="P291" s="20"/>
      <c r="Q291" s="20"/>
      <c r="R291" s="20"/>
    </row>
    <row r="292" ht="16.5" spans="1:18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20"/>
      <c r="L292" s="20"/>
      <c r="M292" s="20"/>
      <c r="N292" s="20"/>
      <c r="O292" s="20"/>
      <c r="P292" s="20"/>
      <c r="Q292" s="20"/>
      <c r="R292" s="20"/>
    </row>
    <row r="293" ht="16.5" spans="1:18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20"/>
      <c r="L293" s="20"/>
      <c r="M293" s="20"/>
      <c r="N293" s="20"/>
      <c r="O293" s="20"/>
      <c r="P293" s="20"/>
      <c r="Q293" s="20"/>
      <c r="R293" s="20"/>
    </row>
    <row r="294" ht="16.5" spans="1:18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20"/>
      <c r="L294" s="20"/>
      <c r="M294" s="20"/>
      <c r="N294" s="20"/>
      <c r="O294" s="20"/>
      <c r="P294" s="20"/>
      <c r="Q294" s="20"/>
      <c r="R294" s="20"/>
    </row>
    <row r="295" ht="16.5" spans="1:18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20"/>
      <c r="L295" s="20"/>
      <c r="M295" s="20"/>
      <c r="N295" s="20"/>
      <c r="O295" s="20"/>
      <c r="P295" s="20"/>
      <c r="Q295" s="20"/>
      <c r="R295" s="20"/>
    </row>
    <row r="296" ht="16.5" spans="1:18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20"/>
      <c r="L296" s="20"/>
      <c r="M296" s="20"/>
      <c r="N296" s="20"/>
      <c r="O296" s="20"/>
      <c r="P296" s="20"/>
      <c r="Q296" s="20"/>
      <c r="R296" s="20"/>
    </row>
    <row r="297" ht="16.5" spans="1:18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20"/>
      <c r="L297" s="20"/>
      <c r="M297" s="20"/>
      <c r="N297" s="20"/>
      <c r="O297" s="20"/>
      <c r="P297" s="20"/>
      <c r="Q297" s="20"/>
      <c r="R297" s="20"/>
    </row>
    <row r="298" ht="16.5" spans="1:18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20"/>
      <c r="L298" s="20"/>
      <c r="M298" s="20"/>
      <c r="N298" s="20"/>
      <c r="O298" s="20"/>
      <c r="P298" s="20"/>
      <c r="Q298" s="20"/>
      <c r="R298" s="20"/>
    </row>
    <row r="299" ht="16.5" spans="1:18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20"/>
      <c r="L299" s="20"/>
      <c r="M299" s="20"/>
      <c r="N299" s="20"/>
      <c r="O299" s="20"/>
      <c r="P299" s="20"/>
      <c r="Q299" s="20"/>
      <c r="R299" s="20"/>
    </row>
    <row r="300" ht="16.5" spans="1:18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20"/>
      <c r="L300" s="20"/>
      <c r="M300" s="20"/>
      <c r="N300" s="20"/>
      <c r="O300" s="20"/>
      <c r="P300" s="20"/>
      <c r="Q300" s="20"/>
      <c r="R300" s="20"/>
    </row>
    <row r="301" ht="16.5" spans="1:18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20"/>
      <c r="L301" s="20"/>
      <c r="M301" s="20"/>
      <c r="N301" s="20"/>
      <c r="O301" s="20"/>
      <c r="P301" s="20"/>
      <c r="Q301" s="20"/>
      <c r="R301" s="20"/>
    </row>
    <row r="302" ht="16.5" spans="1:18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20"/>
      <c r="L302" s="20"/>
      <c r="M302" s="20"/>
      <c r="N302" s="20"/>
      <c r="O302" s="20"/>
      <c r="P302" s="20"/>
      <c r="Q302" s="20"/>
      <c r="R302" s="20"/>
    </row>
    <row r="303" ht="16.5" spans="1:18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20"/>
      <c r="L303" s="20"/>
      <c r="M303" s="20"/>
      <c r="N303" s="20"/>
      <c r="O303" s="20"/>
      <c r="P303" s="20"/>
      <c r="Q303" s="20"/>
      <c r="R303" s="20"/>
    </row>
    <row r="304" ht="16.5" spans="1:18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20"/>
      <c r="L304" s="20"/>
      <c r="M304" s="20"/>
      <c r="N304" s="20"/>
      <c r="O304" s="20"/>
      <c r="P304" s="20"/>
      <c r="Q304" s="20"/>
      <c r="R304" s="20"/>
    </row>
    <row r="305" ht="16.5" spans="1:18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20"/>
      <c r="L305" s="20"/>
      <c r="M305" s="20"/>
      <c r="N305" s="20"/>
      <c r="O305" s="20"/>
      <c r="P305" s="20"/>
      <c r="Q305" s="20"/>
      <c r="R305" s="20"/>
    </row>
    <row r="306" ht="16.5" spans="1:18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20"/>
      <c r="L306" s="20"/>
      <c r="M306" s="20"/>
      <c r="N306" s="20"/>
      <c r="O306" s="20"/>
      <c r="P306" s="20"/>
      <c r="Q306" s="20"/>
      <c r="R306" s="20"/>
    </row>
    <row r="307" ht="16.5" spans="1:18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20"/>
      <c r="L307" s="20"/>
      <c r="M307" s="20"/>
      <c r="N307" s="20"/>
      <c r="O307" s="20"/>
      <c r="P307" s="20"/>
      <c r="Q307" s="20"/>
      <c r="R307" s="20"/>
    </row>
    <row r="308" ht="16.5" spans="1:18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20"/>
      <c r="L308" s="20"/>
      <c r="M308" s="20"/>
      <c r="N308" s="20"/>
      <c r="O308" s="20"/>
      <c r="P308" s="20"/>
      <c r="Q308" s="20"/>
      <c r="R308" s="20"/>
    </row>
    <row r="309" ht="16.5" spans="1:18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20"/>
      <c r="L309" s="20"/>
      <c r="M309" s="20"/>
      <c r="N309" s="20"/>
      <c r="O309" s="20"/>
      <c r="P309" s="20"/>
      <c r="Q309" s="20"/>
      <c r="R309" s="20"/>
    </row>
    <row r="310" ht="16.5" spans="1:18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20"/>
      <c r="L310" s="20"/>
      <c r="M310" s="20"/>
      <c r="N310" s="20"/>
      <c r="O310" s="20"/>
      <c r="P310" s="20"/>
      <c r="Q310" s="20"/>
      <c r="R310" s="20"/>
    </row>
    <row r="311" ht="16.5" spans="1:18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20"/>
      <c r="L311" s="20"/>
      <c r="M311" s="20"/>
      <c r="N311" s="20"/>
      <c r="O311" s="20"/>
      <c r="P311" s="20"/>
      <c r="Q311" s="20"/>
      <c r="R311" s="20"/>
    </row>
    <row r="312" ht="16.5" spans="1:18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20"/>
      <c r="L312" s="20"/>
      <c r="M312" s="20"/>
      <c r="N312" s="20"/>
      <c r="O312" s="20"/>
      <c r="P312" s="20"/>
      <c r="Q312" s="20"/>
      <c r="R312" s="20"/>
    </row>
    <row r="313" ht="16.5" spans="1:18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20"/>
      <c r="L313" s="20"/>
      <c r="M313" s="20"/>
      <c r="N313" s="20"/>
      <c r="O313" s="20"/>
      <c r="P313" s="20"/>
      <c r="Q313" s="20"/>
      <c r="R313" s="20"/>
    </row>
    <row r="314" ht="16.5" spans="1:18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20"/>
      <c r="L314" s="20"/>
      <c r="M314" s="20"/>
      <c r="N314" s="20"/>
      <c r="O314" s="20"/>
      <c r="P314" s="20"/>
      <c r="Q314" s="20"/>
      <c r="R314" s="20"/>
    </row>
    <row r="315" ht="16.5" spans="1:18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20"/>
      <c r="L315" s="20"/>
      <c r="M315" s="20"/>
      <c r="N315" s="20"/>
      <c r="O315" s="20"/>
      <c r="P315" s="20"/>
      <c r="Q315" s="20"/>
      <c r="R315" s="20"/>
    </row>
    <row r="316" ht="16.5" spans="1:18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20"/>
      <c r="L316" s="20"/>
      <c r="M316" s="20"/>
      <c r="N316" s="20"/>
      <c r="O316" s="20"/>
      <c r="P316" s="20"/>
      <c r="Q316" s="20"/>
      <c r="R316" s="20"/>
    </row>
    <row r="317" ht="16.5" spans="1:18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20"/>
      <c r="L317" s="20"/>
      <c r="M317" s="20"/>
      <c r="N317" s="20"/>
      <c r="O317" s="20"/>
      <c r="P317" s="20"/>
      <c r="Q317" s="20"/>
      <c r="R317" s="20"/>
    </row>
    <row r="318" ht="16.5" spans="1:18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20"/>
      <c r="L318" s="20"/>
      <c r="M318" s="20"/>
      <c r="N318" s="20"/>
      <c r="O318" s="20"/>
      <c r="P318" s="20"/>
      <c r="Q318" s="20"/>
      <c r="R318" s="20"/>
    </row>
    <row r="319" ht="16.5" spans="1:18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20"/>
      <c r="L319" s="20"/>
      <c r="M319" s="20"/>
      <c r="N319" s="20"/>
      <c r="O319" s="20"/>
      <c r="P319" s="20"/>
      <c r="Q319" s="20"/>
      <c r="R319" s="20"/>
    </row>
    <row r="320" ht="16.5" spans="1:18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20"/>
      <c r="L320" s="20"/>
      <c r="M320" s="20"/>
      <c r="N320" s="20"/>
      <c r="O320" s="20"/>
      <c r="P320" s="20"/>
      <c r="Q320" s="20"/>
      <c r="R320" s="20"/>
    </row>
    <row r="321" ht="16.5" spans="1:18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20"/>
      <c r="L321" s="20"/>
      <c r="M321" s="20"/>
      <c r="N321" s="20"/>
      <c r="O321" s="20"/>
      <c r="P321" s="20"/>
      <c r="Q321" s="20"/>
      <c r="R321" s="20"/>
    </row>
    <row r="322" ht="16.5" spans="1:18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20"/>
      <c r="L322" s="20"/>
      <c r="M322" s="20"/>
      <c r="N322" s="20"/>
      <c r="O322" s="20"/>
      <c r="P322" s="20"/>
      <c r="Q322" s="20"/>
      <c r="R322" s="20"/>
    </row>
    <row r="323" ht="16.5" spans="1:18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20"/>
      <c r="L323" s="20"/>
      <c r="M323" s="20"/>
      <c r="N323" s="20"/>
      <c r="O323" s="20"/>
      <c r="P323" s="20"/>
      <c r="Q323" s="20"/>
      <c r="R323" s="20"/>
    </row>
    <row r="324" ht="16.5" spans="1:18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20"/>
      <c r="L324" s="20"/>
      <c r="M324" s="20"/>
      <c r="N324" s="20"/>
      <c r="O324" s="20"/>
      <c r="P324" s="20"/>
      <c r="Q324" s="20"/>
      <c r="R324" s="20"/>
    </row>
    <row r="325" ht="16.5" spans="1:18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20"/>
      <c r="L325" s="20"/>
      <c r="M325" s="20"/>
      <c r="N325" s="20"/>
      <c r="O325" s="20"/>
      <c r="P325" s="20"/>
      <c r="Q325" s="20"/>
      <c r="R325" s="20"/>
    </row>
    <row r="326" ht="16.5" spans="1:18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20"/>
      <c r="L326" s="20"/>
      <c r="M326" s="20"/>
      <c r="N326" s="20"/>
      <c r="O326" s="20"/>
      <c r="P326" s="20"/>
      <c r="Q326" s="20"/>
      <c r="R326" s="20"/>
    </row>
    <row r="327" ht="16.5" spans="1:18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20"/>
      <c r="L327" s="20"/>
      <c r="M327" s="20"/>
      <c r="N327" s="20"/>
      <c r="O327" s="20"/>
      <c r="P327" s="20"/>
      <c r="Q327" s="20"/>
      <c r="R327" s="20"/>
    </row>
    <row r="328" ht="16.5" spans="1:18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20"/>
      <c r="L328" s="20"/>
      <c r="M328" s="20"/>
      <c r="N328" s="20"/>
      <c r="O328" s="20"/>
      <c r="P328" s="20"/>
      <c r="Q328" s="20"/>
      <c r="R328" s="20"/>
    </row>
    <row r="329" ht="16.5" spans="1:18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20"/>
      <c r="L329" s="20"/>
      <c r="M329" s="20"/>
      <c r="N329" s="20"/>
      <c r="O329" s="20"/>
      <c r="P329" s="20"/>
      <c r="Q329" s="20"/>
      <c r="R329" s="20"/>
    </row>
    <row r="330" ht="16.5" spans="1:18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20"/>
      <c r="L330" s="20"/>
      <c r="M330" s="20"/>
      <c r="N330" s="20"/>
      <c r="O330" s="20"/>
      <c r="P330" s="20"/>
      <c r="Q330" s="20"/>
      <c r="R330" s="20"/>
    </row>
    <row r="331" ht="16.5" spans="1:18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20"/>
      <c r="L331" s="20"/>
      <c r="M331" s="20"/>
      <c r="N331" s="20"/>
      <c r="O331" s="20"/>
      <c r="P331" s="20"/>
      <c r="Q331" s="20"/>
      <c r="R331" s="20"/>
    </row>
    <row r="332" ht="16.5" spans="1:18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20"/>
      <c r="L332" s="20"/>
      <c r="M332" s="20"/>
      <c r="N332" s="20"/>
      <c r="O332" s="20"/>
      <c r="P332" s="20"/>
      <c r="Q332" s="20"/>
      <c r="R332" s="20"/>
    </row>
    <row r="333" ht="16.5" spans="1:18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20"/>
      <c r="L333" s="20"/>
      <c r="M333" s="20"/>
      <c r="N333" s="20"/>
      <c r="O333" s="20"/>
      <c r="P333" s="20"/>
      <c r="Q333" s="20"/>
      <c r="R333" s="20"/>
    </row>
    <row r="334" ht="16.5" spans="1:18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20"/>
      <c r="L334" s="20"/>
      <c r="M334" s="20"/>
      <c r="N334" s="20"/>
      <c r="O334" s="20"/>
      <c r="P334" s="20"/>
      <c r="Q334" s="20"/>
      <c r="R334" s="20"/>
    </row>
    <row r="335" ht="16.5" spans="1:18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20"/>
      <c r="L335" s="20"/>
      <c r="M335" s="20"/>
      <c r="N335" s="20"/>
      <c r="O335" s="20"/>
      <c r="P335" s="20"/>
      <c r="Q335" s="20"/>
      <c r="R335" s="20"/>
    </row>
    <row r="336" ht="16.5" spans="1:18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20"/>
      <c r="L336" s="20"/>
      <c r="M336" s="20"/>
      <c r="N336" s="20"/>
      <c r="O336" s="20"/>
      <c r="P336" s="20"/>
      <c r="Q336" s="20"/>
      <c r="R336" s="20"/>
    </row>
    <row r="337" ht="16.5" spans="1:18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20"/>
      <c r="L337" s="20"/>
      <c r="M337" s="20"/>
      <c r="N337" s="20"/>
      <c r="O337" s="20"/>
      <c r="P337" s="20"/>
      <c r="Q337" s="20"/>
      <c r="R337" s="20"/>
    </row>
    <row r="338" ht="16.5" spans="1:18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20"/>
      <c r="L338" s="20"/>
      <c r="M338" s="20"/>
      <c r="N338" s="20"/>
      <c r="O338" s="20"/>
      <c r="P338" s="20"/>
      <c r="Q338" s="20"/>
      <c r="R338" s="20"/>
    </row>
    <row r="339" ht="16.5" spans="1:18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20"/>
      <c r="L339" s="20"/>
      <c r="M339" s="20"/>
      <c r="N339" s="20"/>
      <c r="O339" s="20"/>
      <c r="P339" s="20"/>
      <c r="Q339" s="20"/>
      <c r="R339" s="20"/>
    </row>
    <row r="340" ht="16.5" spans="1:18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20"/>
      <c r="L340" s="20"/>
      <c r="M340" s="20"/>
      <c r="N340" s="20"/>
      <c r="O340" s="20"/>
      <c r="P340" s="20"/>
      <c r="Q340" s="20"/>
      <c r="R340" s="20"/>
    </row>
    <row r="341" ht="16.5" spans="1:18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20"/>
      <c r="L341" s="20"/>
      <c r="M341" s="20"/>
      <c r="N341" s="20"/>
      <c r="O341" s="20"/>
      <c r="P341" s="20"/>
      <c r="Q341" s="20"/>
      <c r="R341" s="20"/>
    </row>
    <row r="342" ht="16.5" spans="1:18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20"/>
      <c r="L342" s="20"/>
      <c r="M342" s="20"/>
      <c r="N342" s="20"/>
      <c r="O342" s="20"/>
      <c r="P342" s="20"/>
      <c r="Q342" s="20"/>
      <c r="R342" s="20"/>
    </row>
    <row r="343" ht="16.5" spans="1:18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20"/>
      <c r="L343" s="20"/>
      <c r="M343" s="20"/>
      <c r="N343" s="20"/>
      <c r="O343" s="20"/>
      <c r="P343" s="20"/>
      <c r="Q343" s="20"/>
      <c r="R343" s="20"/>
    </row>
    <row r="344" ht="16.5" spans="1:18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20"/>
      <c r="L344" s="20"/>
      <c r="M344" s="20"/>
      <c r="N344" s="20"/>
      <c r="O344" s="20"/>
      <c r="P344" s="20"/>
      <c r="Q344" s="20"/>
      <c r="R344" s="20"/>
    </row>
    <row r="345" ht="16.5" spans="1:18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20"/>
      <c r="L345" s="20"/>
      <c r="M345" s="20"/>
      <c r="N345" s="20"/>
      <c r="O345" s="20"/>
      <c r="P345" s="20"/>
      <c r="Q345" s="20"/>
      <c r="R345" s="20"/>
    </row>
    <row r="346" ht="16.5" spans="1:18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20"/>
      <c r="L346" s="20"/>
      <c r="M346" s="20"/>
      <c r="N346" s="20"/>
      <c r="O346" s="20"/>
      <c r="P346" s="20"/>
      <c r="Q346" s="20"/>
      <c r="R346" s="20"/>
    </row>
    <row r="347" ht="16.5" spans="1:18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20"/>
      <c r="L347" s="20"/>
      <c r="M347" s="20"/>
      <c r="N347" s="20"/>
      <c r="O347" s="20"/>
      <c r="P347" s="20"/>
      <c r="Q347" s="20"/>
      <c r="R347" s="20"/>
    </row>
    <row r="348" ht="16.5" spans="1:18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20"/>
      <c r="L348" s="20"/>
      <c r="M348" s="20"/>
      <c r="N348" s="20"/>
      <c r="O348" s="20"/>
      <c r="P348" s="20"/>
      <c r="Q348" s="20"/>
      <c r="R348" s="20"/>
    </row>
    <row r="349" ht="16.5" spans="1:18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20"/>
      <c r="L349" s="20"/>
      <c r="M349" s="20"/>
      <c r="N349" s="20"/>
      <c r="O349" s="20"/>
      <c r="P349" s="20"/>
      <c r="Q349" s="20"/>
      <c r="R349" s="20"/>
    </row>
    <row r="350" ht="16.5" spans="1:18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20"/>
      <c r="L350" s="20"/>
      <c r="M350" s="20"/>
      <c r="N350" s="20"/>
      <c r="O350" s="20"/>
      <c r="P350" s="20"/>
      <c r="Q350" s="20"/>
      <c r="R350" s="20"/>
    </row>
    <row r="351" ht="16.5" spans="1:18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20"/>
      <c r="L351" s="20"/>
      <c r="M351" s="20"/>
      <c r="N351" s="20"/>
      <c r="O351" s="20"/>
      <c r="P351" s="20"/>
      <c r="Q351" s="20"/>
      <c r="R351" s="20"/>
    </row>
    <row r="352" ht="16.5" spans="1:18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20"/>
      <c r="L352" s="20"/>
      <c r="M352" s="20"/>
      <c r="N352" s="20"/>
      <c r="O352" s="20"/>
      <c r="P352" s="20"/>
      <c r="Q352" s="20"/>
      <c r="R352" s="20"/>
    </row>
    <row r="353" ht="16.5" spans="1:18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20"/>
      <c r="L353" s="20"/>
      <c r="M353" s="20"/>
      <c r="N353" s="20"/>
      <c r="O353" s="20"/>
      <c r="P353" s="20"/>
      <c r="Q353" s="20"/>
      <c r="R353" s="20"/>
    </row>
    <row r="354" ht="16.5" spans="1:18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20"/>
      <c r="L354" s="20"/>
      <c r="M354" s="20"/>
      <c r="N354" s="20"/>
      <c r="O354" s="20"/>
      <c r="P354" s="20"/>
      <c r="Q354" s="20"/>
      <c r="R354" s="20"/>
    </row>
    <row r="355" ht="16.5" spans="1:18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20"/>
      <c r="L355" s="20"/>
      <c r="M355" s="20"/>
      <c r="N355" s="20"/>
      <c r="O355" s="20"/>
      <c r="P355" s="20"/>
      <c r="Q355" s="20"/>
      <c r="R355" s="20"/>
    </row>
    <row r="356" ht="16.5" spans="1:18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20"/>
      <c r="L356" s="20"/>
      <c r="M356" s="20"/>
      <c r="N356" s="20"/>
      <c r="O356" s="20"/>
      <c r="P356" s="20"/>
      <c r="Q356" s="20"/>
      <c r="R356" s="20"/>
    </row>
    <row r="357" ht="16.5" spans="1:18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20"/>
      <c r="L357" s="20"/>
      <c r="M357" s="20"/>
      <c r="N357" s="20"/>
      <c r="O357" s="20"/>
      <c r="P357" s="20"/>
      <c r="Q357" s="20"/>
      <c r="R357" s="20"/>
    </row>
    <row r="358" ht="16.5" spans="1:18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20"/>
      <c r="L358" s="20"/>
      <c r="M358" s="20"/>
      <c r="N358" s="20"/>
      <c r="O358" s="20"/>
      <c r="P358" s="20"/>
      <c r="Q358" s="20"/>
      <c r="R358" s="20"/>
    </row>
    <row r="359" ht="16.5" spans="1:18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20"/>
      <c r="L359" s="20"/>
      <c r="M359" s="20"/>
      <c r="N359" s="20"/>
      <c r="O359" s="20"/>
      <c r="P359" s="20"/>
      <c r="Q359" s="20"/>
      <c r="R359" s="20"/>
    </row>
    <row r="360" ht="16.5" spans="1:18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20"/>
      <c r="L360" s="20"/>
      <c r="M360" s="20"/>
      <c r="N360" s="20"/>
      <c r="O360" s="20"/>
      <c r="P360" s="20"/>
      <c r="Q360" s="20"/>
      <c r="R360" s="20"/>
    </row>
    <row r="361" ht="16.5" spans="1:18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20"/>
      <c r="L361" s="20"/>
      <c r="M361" s="20"/>
      <c r="N361" s="20"/>
      <c r="O361" s="20"/>
      <c r="P361" s="20"/>
      <c r="Q361" s="20"/>
      <c r="R361" s="20"/>
    </row>
    <row r="362" ht="16.5" spans="1:18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20"/>
      <c r="L362" s="20"/>
      <c r="M362" s="20"/>
      <c r="N362" s="20"/>
      <c r="O362" s="20"/>
      <c r="P362" s="20"/>
      <c r="Q362" s="20"/>
      <c r="R362" s="20"/>
    </row>
    <row r="363" ht="16.5" spans="1:18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20"/>
      <c r="L363" s="20"/>
      <c r="M363" s="20"/>
      <c r="N363" s="20"/>
      <c r="O363" s="20"/>
      <c r="P363" s="20"/>
      <c r="Q363" s="20"/>
      <c r="R363" s="20"/>
    </row>
    <row r="364" ht="16.5" spans="1:18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20"/>
      <c r="L364" s="20"/>
      <c r="M364" s="20"/>
      <c r="N364" s="20"/>
      <c r="O364" s="20"/>
      <c r="P364" s="20"/>
      <c r="Q364" s="20"/>
      <c r="R364" s="20"/>
    </row>
    <row r="365" ht="16.5" spans="1:18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20"/>
      <c r="L365" s="20"/>
      <c r="M365" s="20"/>
      <c r="N365" s="20"/>
      <c r="O365" s="20"/>
      <c r="P365" s="20"/>
      <c r="Q365" s="20"/>
      <c r="R365" s="20"/>
    </row>
    <row r="366" ht="16.5" spans="1:19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20"/>
      <c r="L366" s="20"/>
      <c r="M366" s="20"/>
      <c r="N366" s="20"/>
      <c r="O366" s="20"/>
      <c r="P366" s="20"/>
      <c r="Q366" s="20"/>
      <c r="R366" s="20"/>
      <c r="S366" s="23"/>
    </row>
    <row r="367" ht="16.5" spans="1:19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20"/>
      <c r="L367" s="20"/>
      <c r="M367" s="20"/>
      <c r="N367" s="20"/>
      <c r="O367" s="20"/>
      <c r="P367" s="20"/>
      <c r="Q367" s="20"/>
      <c r="R367" s="20"/>
      <c r="S367" s="23"/>
    </row>
    <row r="368" ht="16.5" spans="1:19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20"/>
      <c r="L368" s="20"/>
      <c r="M368" s="20"/>
      <c r="N368" s="20"/>
      <c r="O368" s="20"/>
      <c r="P368" s="20"/>
      <c r="Q368" s="20"/>
      <c r="R368" s="20"/>
      <c r="S368" s="23"/>
    </row>
    <row r="369" ht="16.5" spans="1:19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20"/>
      <c r="L369" s="20"/>
      <c r="M369" s="20"/>
      <c r="N369" s="20"/>
      <c r="O369" s="20"/>
      <c r="P369" s="20"/>
      <c r="Q369" s="20"/>
      <c r="R369" s="20"/>
      <c r="S369" s="23"/>
    </row>
    <row r="370" ht="16.5" spans="1:19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20"/>
      <c r="L370" s="20"/>
      <c r="M370" s="20"/>
      <c r="N370" s="20"/>
      <c r="O370" s="20"/>
      <c r="P370" s="20"/>
      <c r="Q370" s="20"/>
      <c r="R370" s="20"/>
      <c r="S370" s="23"/>
    </row>
    <row r="371" ht="16.5" spans="1:19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20"/>
      <c r="L371" s="20"/>
      <c r="M371" s="20"/>
      <c r="N371" s="20"/>
      <c r="O371" s="20"/>
      <c r="P371" s="20"/>
      <c r="Q371" s="20"/>
      <c r="R371" s="20"/>
      <c r="S371" s="23"/>
    </row>
    <row r="372" ht="16.5" spans="1:19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20"/>
      <c r="L372" s="20"/>
      <c r="M372" s="20"/>
      <c r="N372" s="20"/>
      <c r="O372" s="20"/>
      <c r="P372" s="20"/>
      <c r="Q372" s="20"/>
      <c r="R372" s="20"/>
      <c r="S372" s="23"/>
    </row>
    <row r="373" ht="16.5" spans="1:19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20"/>
      <c r="L373" s="20"/>
      <c r="M373" s="20"/>
      <c r="N373" s="20"/>
      <c r="O373" s="20"/>
      <c r="P373" s="20"/>
      <c r="Q373" s="20"/>
      <c r="R373" s="20"/>
      <c r="S373" s="23"/>
    </row>
    <row r="374" ht="16.5" spans="1:19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20"/>
      <c r="L374" s="20"/>
      <c r="M374" s="20"/>
      <c r="N374" s="20"/>
      <c r="O374" s="20"/>
      <c r="P374" s="20"/>
      <c r="Q374" s="20"/>
      <c r="R374" s="20"/>
      <c r="S374" s="23"/>
    </row>
    <row r="375" ht="16.5" spans="1:19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20"/>
      <c r="L375" s="20"/>
      <c r="M375" s="20"/>
      <c r="N375" s="20"/>
      <c r="O375" s="20"/>
      <c r="P375" s="20"/>
      <c r="Q375" s="20"/>
      <c r="R375" s="20"/>
      <c r="S375" s="23"/>
    </row>
    <row r="376" ht="16.5" spans="1:19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20"/>
      <c r="L376" s="20"/>
      <c r="M376" s="20"/>
      <c r="N376" s="20"/>
      <c r="O376" s="20"/>
      <c r="P376" s="20"/>
      <c r="Q376" s="20"/>
      <c r="R376" s="20"/>
      <c r="S376" s="23"/>
    </row>
    <row r="377" ht="16.5" spans="1:19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20"/>
      <c r="L377" s="20"/>
      <c r="M377" s="20"/>
      <c r="N377" s="20"/>
      <c r="O377" s="20"/>
      <c r="P377" s="20"/>
      <c r="Q377" s="20"/>
      <c r="R377" s="20"/>
      <c r="S377" s="23"/>
    </row>
    <row r="378" ht="16.5" spans="1:19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20"/>
      <c r="L378" s="20"/>
      <c r="M378" s="20"/>
      <c r="N378" s="20"/>
      <c r="O378" s="20"/>
      <c r="P378" s="20"/>
      <c r="Q378" s="20"/>
      <c r="R378" s="20"/>
      <c r="S378" s="23"/>
    </row>
    <row r="379" ht="16.5" spans="1:19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20"/>
      <c r="L379" s="20"/>
      <c r="M379" s="20"/>
      <c r="N379" s="20"/>
      <c r="O379" s="20"/>
      <c r="P379" s="20"/>
      <c r="Q379" s="20"/>
      <c r="R379" s="20"/>
      <c r="S379" s="23"/>
    </row>
    <row r="380" ht="16.5" spans="1:19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20"/>
      <c r="L380" s="20"/>
      <c r="M380" s="20"/>
      <c r="N380" s="20"/>
      <c r="O380" s="20"/>
      <c r="P380" s="20"/>
      <c r="Q380" s="20"/>
      <c r="R380" s="20"/>
      <c r="S380" s="23"/>
    </row>
    <row r="381" ht="16.5" spans="1:19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20"/>
      <c r="L381" s="20"/>
      <c r="M381" s="20"/>
      <c r="N381" s="20"/>
      <c r="O381" s="20"/>
      <c r="P381" s="20"/>
      <c r="Q381" s="20"/>
      <c r="R381" s="20"/>
      <c r="S381" s="23"/>
    </row>
    <row r="382" ht="16.5" spans="1:19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20"/>
      <c r="L382" s="20"/>
      <c r="M382" s="20"/>
      <c r="N382" s="20"/>
      <c r="O382" s="20"/>
      <c r="P382" s="20"/>
      <c r="Q382" s="20"/>
      <c r="R382" s="20"/>
      <c r="S382" s="23"/>
    </row>
    <row r="383" ht="16.5" spans="1:19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20"/>
      <c r="L383" s="20"/>
      <c r="M383" s="20"/>
      <c r="N383" s="20"/>
      <c r="O383" s="20"/>
      <c r="P383" s="20"/>
      <c r="Q383" s="20"/>
      <c r="R383" s="20"/>
      <c r="S383" s="23"/>
    </row>
    <row r="384" ht="16.5" spans="1:19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20"/>
      <c r="L384" s="20"/>
      <c r="M384" s="20"/>
      <c r="N384" s="20"/>
      <c r="O384" s="20"/>
      <c r="P384" s="20"/>
      <c r="Q384" s="20"/>
      <c r="R384" s="20"/>
      <c r="S384" s="23"/>
    </row>
    <row r="385" ht="16.5" spans="1:19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20"/>
      <c r="L385" s="20"/>
      <c r="M385" s="20"/>
      <c r="N385" s="20"/>
      <c r="O385" s="20"/>
      <c r="P385" s="20"/>
      <c r="Q385" s="20"/>
      <c r="R385" s="20"/>
      <c r="S385" s="23"/>
    </row>
    <row r="386" ht="16.5" spans="1:19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20"/>
      <c r="L386" s="20"/>
      <c r="M386" s="20"/>
      <c r="N386" s="20"/>
      <c r="O386" s="20"/>
      <c r="P386" s="20"/>
      <c r="Q386" s="20"/>
      <c r="R386" s="20"/>
      <c r="S386" s="23"/>
    </row>
    <row r="387" ht="16.5" spans="1:19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20"/>
      <c r="L387" s="20"/>
      <c r="M387" s="20"/>
      <c r="N387" s="20"/>
      <c r="O387" s="20"/>
      <c r="P387" s="20"/>
      <c r="Q387" s="20"/>
      <c r="R387" s="20"/>
      <c r="S387" s="23"/>
    </row>
    <row r="388" ht="16.5" spans="1:19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20"/>
      <c r="L388" s="20"/>
      <c r="M388" s="20"/>
      <c r="N388" s="20"/>
      <c r="O388" s="20"/>
      <c r="P388" s="20"/>
      <c r="Q388" s="20"/>
      <c r="R388" s="20"/>
      <c r="S388" s="23"/>
    </row>
    <row r="389" ht="16.5" spans="1:19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20"/>
      <c r="L389" s="20"/>
      <c r="M389" s="20"/>
      <c r="N389" s="20"/>
      <c r="O389" s="20"/>
      <c r="P389" s="20"/>
      <c r="Q389" s="20"/>
      <c r="R389" s="20"/>
      <c r="S389" s="23"/>
    </row>
    <row r="390" ht="16.5" spans="1:19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20"/>
      <c r="L390" s="20"/>
      <c r="M390" s="20"/>
      <c r="N390" s="20"/>
      <c r="O390" s="20"/>
      <c r="P390" s="20"/>
      <c r="Q390" s="20"/>
      <c r="R390" s="20"/>
      <c r="S390" s="23"/>
    </row>
    <row r="391" ht="16.5" spans="1:19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20"/>
      <c r="L391" s="20"/>
      <c r="M391" s="20"/>
      <c r="N391" s="20"/>
      <c r="O391" s="20"/>
      <c r="P391" s="20"/>
      <c r="Q391" s="20"/>
      <c r="R391" s="20"/>
      <c r="S391" s="23"/>
    </row>
    <row r="392" ht="16.5" spans="1:19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20"/>
      <c r="L392" s="20"/>
      <c r="M392" s="20"/>
      <c r="N392" s="20"/>
      <c r="O392" s="20"/>
      <c r="P392" s="20"/>
      <c r="Q392" s="20"/>
      <c r="R392" s="20"/>
      <c r="S392" s="23"/>
    </row>
    <row r="393" ht="16.5" spans="1:18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20"/>
      <c r="L393" s="20"/>
      <c r="M393" s="20"/>
      <c r="N393" s="20"/>
      <c r="O393" s="20"/>
      <c r="P393" s="20"/>
      <c r="Q393" s="20"/>
      <c r="R393" s="20"/>
    </row>
    <row r="394" ht="16.5" spans="1:18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20"/>
      <c r="L394" s="20"/>
      <c r="M394" s="20"/>
      <c r="N394" s="20"/>
      <c r="O394" s="20"/>
      <c r="P394" s="20"/>
      <c r="Q394" s="20"/>
      <c r="R394" s="20"/>
    </row>
    <row r="395" ht="16.5" spans="1:18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20"/>
      <c r="L395" s="20"/>
      <c r="M395" s="20"/>
      <c r="N395" s="20"/>
      <c r="O395" s="20"/>
      <c r="P395" s="20"/>
      <c r="Q395" s="20"/>
      <c r="R395" s="20"/>
    </row>
    <row r="396" ht="16.5" spans="1:18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20"/>
      <c r="L396" s="20"/>
      <c r="M396" s="20"/>
      <c r="N396" s="20"/>
      <c r="O396" s="20"/>
      <c r="P396" s="20"/>
      <c r="Q396" s="20"/>
      <c r="R396" s="20"/>
    </row>
    <row r="397" ht="16.5" spans="1:18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20"/>
      <c r="L397" s="20"/>
      <c r="M397" s="20"/>
      <c r="N397" s="20"/>
      <c r="O397" s="20"/>
      <c r="P397" s="20"/>
      <c r="Q397" s="20"/>
      <c r="R397" s="20"/>
    </row>
    <row r="398" ht="16.5" spans="1:18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20"/>
      <c r="L398" s="20"/>
      <c r="M398" s="20"/>
      <c r="N398" s="20"/>
      <c r="O398" s="20"/>
      <c r="P398" s="20"/>
      <c r="Q398" s="20"/>
      <c r="R398" s="20"/>
    </row>
    <row r="399" ht="16.5" spans="1:18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20"/>
      <c r="L399" s="20"/>
      <c r="M399" s="20"/>
      <c r="N399" s="20"/>
      <c r="O399" s="20"/>
      <c r="P399" s="20"/>
      <c r="Q399" s="20"/>
      <c r="R399" s="20"/>
    </row>
    <row r="400" ht="16.5" spans="1:18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20"/>
      <c r="L400" s="20"/>
      <c r="M400" s="20"/>
      <c r="N400" s="20"/>
      <c r="O400" s="20"/>
      <c r="P400" s="20"/>
      <c r="Q400" s="20"/>
      <c r="R400" s="20"/>
    </row>
    <row r="401" ht="16.5" spans="1:18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20"/>
      <c r="L401" s="20"/>
      <c r="M401" s="20"/>
      <c r="N401" s="20"/>
      <c r="O401" s="20"/>
      <c r="P401" s="20"/>
      <c r="Q401" s="20"/>
      <c r="R401" s="20"/>
    </row>
    <row r="402" ht="16.5" spans="1:18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20"/>
      <c r="L402" s="20"/>
      <c r="M402" s="20"/>
      <c r="N402" s="20"/>
      <c r="O402" s="20"/>
      <c r="P402" s="20"/>
      <c r="Q402" s="20"/>
      <c r="R402" s="20"/>
    </row>
    <row r="403" ht="16.5" spans="1:18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20"/>
      <c r="L403" s="20"/>
      <c r="M403" s="20"/>
      <c r="N403" s="20"/>
      <c r="O403" s="20"/>
      <c r="P403" s="20"/>
      <c r="Q403" s="20"/>
      <c r="R403" s="20"/>
    </row>
    <row r="404" ht="16.5" spans="1:18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20"/>
      <c r="L404" s="20"/>
      <c r="M404" s="20"/>
      <c r="N404" s="20"/>
      <c r="O404" s="20"/>
      <c r="P404" s="20"/>
      <c r="Q404" s="20"/>
      <c r="R404" s="20"/>
    </row>
    <row r="405" ht="16.5" spans="1:18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20"/>
      <c r="L405" s="20"/>
      <c r="M405" s="20"/>
      <c r="N405" s="20"/>
      <c r="O405" s="20"/>
      <c r="P405" s="20"/>
      <c r="Q405" s="20"/>
      <c r="R405" s="20"/>
    </row>
    <row r="406" ht="16.5" spans="1:18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20"/>
      <c r="L406" s="20"/>
      <c r="M406" s="20"/>
      <c r="N406" s="20"/>
      <c r="O406" s="20"/>
      <c r="P406" s="20"/>
      <c r="Q406" s="20"/>
      <c r="R406" s="20"/>
    </row>
    <row r="407" ht="16.5" spans="1:18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20"/>
      <c r="L407" s="20"/>
      <c r="M407" s="20"/>
      <c r="N407" s="20"/>
      <c r="O407" s="20"/>
      <c r="P407" s="20"/>
      <c r="Q407" s="20"/>
      <c r="R407" s="20"/>
    </row>
    <row r="408" ht="16.5" spans="1:18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20"/>
      <c r="L408" s="20"/>
      <c r="M408" s="20"/>
      <c r="N408" s="20"/>
      <c r="O408" s="20"/>
      <c r="P408" s="20"/>
      <c r="Q408" s="20"/>
      <c r="R408" s="20"/>
    </row>
    <row r="409" ht="16.5" spans="1:18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20"/>
      <c r="L409" s="20"/>
      <c r="M409" s="20"/>
      <c r="N409" s="20"/>
      <c r="O409" s="20"/>
      <c r="P409" s="20"/>
      <c r="Q409" s="20"/>
      <c r="R409" s="20"/>
    </row>
    <row r="410" ht="16.5" spans="1:18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20"/>
      <c r="L410" s="20"/>
      <c r="M410" s="20"/>
      <c r="N410" s="20"/>
      <c r="O410" s="20"/>
      <c r="P410" s="20"/>
      <c r="Q410" s="20"/>
      <c r="R410" s="20"/>
    </row>
    <row r="411" ht="16.5" spans="1:18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20"/>
      <c r="L411" s="20"/>
      <c r="M411" s="20"/>
      <c r="N411" s="20"/>
      <c r="O411" s="20"/>
      <c r="P411" s="20"/>
      <c r="Q411" s="20"/>
      <c r="R411" s="20"/>
    </row>
    <row r="412" ht="16.5" spans="1:18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20"/>
      <c r="L412" s="20"/>
      <c r="M412" s="20"/>
      <c r="N412" s="20"/>
      <c r="O412" s="20"/>
      <c r="P412" s="20"/>
      <c r="Q412" s="20"/>
      <c r="R412" s="20"/>
    </row>
    <row r="413" ht="16.5" spans="1:18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20"/>
      <c r="L413" s="20"/>
      <c r="M413" s="20"/>
      <c r="N413" s="20"/>
      <c r="O413" s="20"/>
      <c r="P413" s="20"/>
      <c r="Q413" s="20"/>
      <c r="R413" s="20"/>
    </row>
    <row r="414" ht="16.5" spans="1:18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20"/>
      <c r="L414" s="20"/>
      <c r="M414" s="20"/>
      <c r="N414" s="20"/>
      <c r="O414" s="20"/>
      <c r="P414" s="20"/>
      <c r="Q414" s="20"/>
      <c r="R414" s="20"/>
    </row>
    <row r="415" ht="16.5" spans="1:18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20"/>
      <c r="L415" s="20"/>
      <c r="M415" s="20"/>
      <c r="N415" s="20"/>
      <c r="O415" s="20"/>
      <c r="P415" s="20"/>
      <c r="Q415" s="20"/>
      <c r="R415" s="20"/>
    </row>
    <row r="416" ht="16.5" spans="1:18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20"/>
      <c r="L416" s="20"/>
      <c r="M416" s="20"/>
      <c r="N416" s="20"/>
      <c r="O416" s="20"/>
      <c r="P416" s="20"/>
      <c r="Q416" s="20"/>
      <c r="R416" s="20"/>
    </row>
    <row r="417" ht="16.5" spans="1:18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20"/>
      <c r="L417" s="20"/>
      <c r="M417" s="20"/>
      <c r="N417" s="20"/>
      <c r="O417" s="20"/>
      <c r="P417" s="20"/>
      <c r="Q417" s="20"/>
      <c r="R417" s="20"/>
    </row>
    <row r="418" ht="16.5" spans="1:18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20"/>
      <c r="L418" s="20"/>
      <c r="M418" s="20"/>
      <c r="N418" s="20"/>
      <c r="O418" s="20"/>
      <c r="P418" s="20"/>
      <c r="Q418" s="20"/>
      <c r="R418" s="20"/>
    </row>
    <row r="419" ht="16.5" spans="1:18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20"/>
      <c r="L419" s="20"/>
      <c r="M419" s="20"/>
      <c r="N419" s="20"/>
      <c r="O419" s="20"/>
      <c r="P419" s="20"/>
      <c r="Q419" s="20"/>
      <c r="R419" s="20"/>
    </row>
    <row r="420" ht="16.5" spans="1:18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20"/>
      <c r="L420" s="20"/>
      <c r="M420" s="20"/>
      <c r="N420" s="20"/>
      <c r="O420" s="20"/>
      <c r="P420" s="20"/>
      <c r="Q420" s="20"/>
      <c r="R420" s="20"/>
    </row>
    <row r="421" ht="16.5" spans="1:18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20"/>
      <c r="L421" s="20"/>
      <c r="M421" s="20"/>
      <c r="N421" s="20"/>
      <c r="O421" s="20"/>
      <c r="P421" s="20"/>
      <c r="Q421" s="20"/>
      <c r="R421" s="20"/>
    </row>
    <row r="422" ht="16.5" spans="1:18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20"/>
      <c r="L422" s="20"/>
      <c r="M422" s="20"/>
      <c r="N422" s="20"/>
      <c r="O422" s="20"/>
      <c r="P422" s="20"/>
      <c r="Q422" s="20"/>
      <c r="R422" s="20"/>
    </row>
    <row r="423" ht="16.5" spans="1:18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20"/>
      <c r="L423" s="20"/>
      <c r="M423" s="20"/>
      <c r="N423" s="20"/>
      <c r="O423" s="20"/>
      <c r="P423" s="20"/>
      <c r="Q423" s="20"/>
      <c r="R423" s="20"/>
    </row>
    <row r="424" ht="16.5" spans="1:18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20"/>
      <c r="L424" s="20"/>
      <c r="M424" s="20"/>
      <c r="N424" s="20"/>
      <c r="O424" s="20"/>
      <c r="P424" s="20"/>
      <c r="Q424" s="20"/>
      <c r="R424" s="20"/>
    </row>
    <row r="425" ht="16.5" spans="1:18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20"/>
      <c r="L425" s="20"/>
      <c r="M425" s="20"/>
      <c r="N425" s="20"/>
      <c r="O425" s="20"/>
      <c r="P425" s="20"/>
      <c r="Q425" s="20"/>
      <c r="R425" s="20"/>
    </row>
    <row r="426" ht="16.5" spans="1:18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20"/>
      <c r="L426" s="20"/>
      <c r="M426" s="20"/>
      <c r="N426" s="20"/>
      <c r="O426" s="20"/>
      <c r="P426" s="20"/>
      <c r="Q426" s="20"/>
      <c r="R426" s="20"/>
    </row>
    <row r="427" ht="16.5" spans="1:18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20"/>
      <c r="L427" s="20"/>
      <c r="M427" s="20"/>
      <c r="N427" s="20"/>
      <c r="O427" s="20"/>
      <c r="P427" s="20"/>
      <c r="Q427" s="20"/>
      <c r="R427" s="20"/>
    </row>
    <row r="428" ht="16.5" spans="1:18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20"/>
      <c r="L428" s="20"/>
      <c r="M428" s="20"/>
      <c r="N428" s="20"/>
      <c r="O428" s="20"/>
      <c r="P428" s="20"/>
      <c r="Q428" s="20"/>
      <c r="R428" s="20"/>
    </row>
    <row r="429" ht="16.5" spans="1:18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20"/>
      <c r="L429" s="20"/>
      <c r="M429" s="20"/>
      <c r="N429" s="20"/>
      <c r="O429" s="20"/>
      <c r="P429" s="20"/>
      <c r="Q429" s="20"/>
      <c r="R429" s="20"/>
    </row>
    <row r="430" ht="16.5" spans="1:18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20"/>
      <c r="L430" s="20"/>
      <c r="M430" s="20"/>
      <c r="N430" s="20"/>
      <c r="O430" s="20"/>
      <c r="P430" s="20"/>
      <c r="Q430" s="20"/>
      <c r="R430" s="20"/>
    </row>
    <row r="431" ht="16.5" spans="1:18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20"/>
      <c r="L431" s="20"/>
      <c r="M431" s="20"/>
      <c r="N431" s="20"/>
      <c r="O431" s="20"/>
      <c r="P431" s="20"/>
      <c r="Q431" s="20"/>
      <c r="R431" s="20"/>
    </row>
    <row r="432" ht="16.5" spans="1:18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20"/>
      <c r="L432" s="20"/>
      <c r="M432" s="20"/>
      <c r="N432" s="20"/>
      <c r="O432" s="20"/>
      <c r="P432" s="20"/>
      <c r="Q432" s="20"/>
      <c r="R432" s="20"/>
    </row>
    <row r="433" ht="16.5" spans="1:18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20"/>
      <c r="L433" s="20"/>
      <c r="M433" s="20"/>
      <c r="N433" s="20"/>
      <c r="O433" s="20"/>
      <c r="P433" s="20"/>
      <c r="Q433" s="20"/>
      <c r="R433" s="20"/>
    </row>
    <row r="434" ht="16.5" spans="1:18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20"/>
      <c r="L434" s="20"/>
      <c r="M434" s="20"/>
      <c r="N434" s="20"/>
      <c r="O434" s="20"/>
      <c r="P434" s="20"/>
      <c r="Q434" s="20"/>
      <c r="R434" s="20"/>
    </row>
    <row r="435" ht="16.5" spans="1:18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20"/>
      <c r="L435" s="20"/>
      <c r="M435" s="20"/>
      <c r="N435" s="20"/>
      <c r="O435" s="20"/>
      <c r="P435" s="20"/>
      <c r="Q435" s="20"/>
      <c r="R435" s="20"/>
    </row>
    <row r="436" ht="16.5" spans="1:18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20"/>
      <c r="L436" s="20"/>
      <c r="M436" s="20"/>
      <c r="N436" s="20"/>
      <c r="O436" s="20"/>
      <c r="P436" s="20"/>
      <c r="Q436" s="20"/>
      <c r="R436" s="20"/>
    </row>
    <row r="437" ht="16.5" spans="1:18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20"/>
      <c r="L437" s="20"/>
      <c r="M437" s="20"/>
      <c r="N437" s="20"/>
      <c r="O437" s="20"/>
      <c r="P437" s="20"/>
      <c r="Q437" s="20"/>
      <c r="R437" s="20"/>
    </row>
    <row r="438" ht="16.5" spans="1:18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20"/>
      <c r="L438" s="20"/>
      <c r="M438" s="20"/>
      <c r="N438" s="20"/>
      <c r="O438" s="20"/>
      <c r="P438" s="20"/>
      <c r="Q438" s="20"/>
      <c r="R438" s="20"/>
    </row>
    <row r="439" ht="16.5" spans="1:18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20"/>
      <c r="L439" s="20"/>
      <c r="M439" s="20"/>
      <c r="N439" s="20"/>
      <c r="O439" s="20"/>
      <c r="P439" s="20"/>
      <c r="Q439" s="20"/>
      <c r="R439" s="20"/>
    </row>
    <row r="440" ht="16.5" spans="1:18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20"/>
      <c r="L440" s="20"/>
      <c r="M440" s="20"/>
      <c r="N440" s="20"/>
      <c r="O440" s="20"/>
      <c r="P440" s="20"/>
      <c r="Q440" s="20"/>
      <c r="R440" s="20"/>
    </row>
    <row r="441" ht="16.5" spans="1:18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20"/>
      <c r="L441" s="20"/>
      <c r="M441" s="20"/>
      <c r="N441" s="20"/>
      <c r="O441" s="20"/>
      <c r="P441" s="20"/>
      <c r="Q441" s="20"/>
      <c r="R441" s="20"/>
    </row>
    <row r="442" ht="16.5" spans="1:18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20"/>
      <c r="L442" s="20"/>
      <c r="M442" s="20"/>
      <c r="N442" s="20"/>
      <c r="O442" s="20"/>
      <c r="P442" s="20"/>
      <c r="Q442" s="20"/>
      <c r="R442" s="20"/>
    </row>
    <row r="443" ht="16.5" spans="1:18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20"/>
      <c r="L443" s="20"/>
      <c r="M443" s="20"/>
      <c r="N443" s="20"/>
      <c r="O443" s="20"/>
      <c r="P443" s="20"/>
      <c r="Q443" s="20"/>
      <c r="R443" s="20"/>
    </row>
    <row r="444" ht="16.5" spans="1:18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20"/>
      <c r="L444" s="20"/>
      <c r="M444" s="20"/>
      <c r="N444" s="20"/>
      <c r="O444" s="20"/>
      <c r="P444" s="20"/>
      <c r="Q444" s="20"/>
      <c r="R444" s="20"/>
    </row>
    <row r="445" ht="16.5" spans="1:18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20"/>
      <c r="L445" s="20"/>
      <c r="M445" s="20"/>
      <c r="N445" s="20"/>
      <c r="O445" s="20"/>
      <c r="P445" s="20"/>
      <c r="Q445" s="20"/>
      <c r="R445" s="20"/>
    </row>
    <row r="446" ht="16.5" spans="1:18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20"/>
      <c r="L446" s="20"/>
      <c r="M446" s="20"/>
      <c r="N446" s="20"/>
      <c r="O446" s="20"/>
      <c r="P446" s="20"/>
      <c r="Q446" s="20"/>
      <c r="R446" s="20"/>
    </row>
    <row r="447" ht="16.5" spans="1:18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20"/>
      <c r="L447" s="20"/>
      <c r="M447" s="20"/>
      <c r="N447" s="20"/>
      <c r="O447" s="20"/>
      <c r="P447" s="20"/>
      <c r="Q447" s="20"/>
      <c r="R447" s="20"/>
    </row>
    <row r="448" ht="16.5" spans="1:18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20"/>
      <c r="L448" s="20"/>
      <c r="M448" s="20"/>
      <c r="N448" s="20"/>
      <c r="O448" s="20"/>
      <c r="P448" s="20"/>
      <c r="Q448" s="20"/>
      <c r="R448" s="20"/>
    </row>
    <row r="449" ht="16.5" spans="1:18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20"/>
      <c r="L449" s="20"/>
      <c r="M449" s="20"/>
      <c r="N449" s="20"/>
      <c r="O449" s="20"/>
      <c r="P449" s="20"/>
      <c r="Q449" s="20"/>
      <c r="R449" s="20"/>
    </row>
    <row r="450" ht="16.5" spans="1:18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20"/>
      <c r="L450" s="20"/>
      <c r="M450" s="20"/>
      <c r="N450" s="20"/>
      <c r="O450" s="20"/>
      <c r="P450" s="20"/>
      <c r="Q450" s="20"/>
      <c r="R450" s="20"/>
    </row>
    <row r="451" ht="16.5" spans="1:18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20"/>
      <c r="L451" s="20"/>
      <c r="M451" s="20"/>
      <c r="N451" s="20"/>
      <c r="O451" s="20"/>
      <c r="P451" s="20"/>
      <c r="Q451" s="20"/>
      <c r="R451" s="20"/>
    </row>
    <row r="452" ht="16.5" spans="1:18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20"/>
      <c r="L452" s="20"/>
      <c r="M452" s="20"/>
      <c r="N452" s="20"/>
      <c r="O452" s="20"/>
      <c r="P452" s="20"/>
      <c r="Q452" s="20"/>
      <c r="R452" s="20"/>
    </row>
    <row r="453" ht="16.5" spans="1:18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20"/>
      <c r="L453" s="20"/>
      <c r="M453" s="20"/>
      <c r="N453" s="20"/>
      <c r="O453" s="20"/>
      <c r="P453" s="20"/>
      <c r="Q453" s="20"/>
      <c r="R453" s="20"/>
    </row>
    <row r="454" ht="16.5" spans="1:18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20"/>
      <c r="L454" s="20"/>
      <c r="M454" s="20"/>
      <c r="N454" s="20"/>
      <c r="O454" s="20"/>
      <c r="P454" s="20"/>
      <c r="Q454" s="20"/>
      <c r="R454" s="20"/>
    </row>
    <row r="455" ht="16.5" spans="1:18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20"/>
      <c r="L455" s="20"/>
      <c r="M455" s="20"/>
      <c r="N455" s="20"/>
      <c r="O455" s="20"/>
      <c r="P455" s="20"/>
      <c r="Q455" s="20"/>
      <c r="R455" s="20"/>
    </row>
    <row r="456" ht="16.5" spans="1:18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20"/>
      <c r="L456" s="20"/>
      <c r="M456" s="20"/>
      <c r="N456" s="20"/>
      <c r="O456" s="20"/>
      <c r="P456" s="20"/>
      <c r="Q456" s="20"/>
      <c r="R456" s="20"/>
    </row>
    <row r="457" ht="16.5" spans="1:18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20"/>
      <c r="L457" s="20"/>
      <c r="M457" s="20"/>
      <c r="N457" s="20"/>
      <c r="O457" s="20"/>
      <c r="P457" s="20"/>
      <c r="Q457" s="20"/>
      <c r="R457" s="20"/>
    </row>
    <row r="458" ht="16.5" spans="1:18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20"/>
      <c r="L458" s="20"/>
      <c r="M458" s="20"/>
      <c r="N458" s="20"/>
      <c r="O458" s="20"/>
      <c r="P458" s="20"/>
      <c r="Q458" s="20"/>
      <c r="R458" s="20"/>
    </row>
    <row r="459" ht="16.5" spans="1:18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20"/>
      <c r="L459" s="20"/>
      <c r="M459" s="20"/>
      <c r="N459" s="20"/>
      <c r="O459" s="20"/>
      <c r="P459" s="20"/>
      <c r="Q459" s="20"/>
      <c r="R459" s="20"/>
    </row>
    <row r="460" ht="16.5" spans="1:18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20"/>
      <c r="L460" s="20"/>
      <c r="M460" s="20"/>
      <c r="N460" s="20"/>
      <c r="O460" s="20"/>
      <c r="P460" s="20"/>
      <c r="Q460" s="20"/>
      <c r="R460" s="20"/>
    </row>
    <row r="461" ht="16.5" spans="1:18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20"/>
      <c r="L461" s="20"/>
      <c r="M461" s="20"/>
      <c r="N461" s="20"/>
      <c r="O461" s="20"/>
      <c r="P461" s="20"/>
      <c r="Q461" s="20"/>
      <c r="R461" s="20"/>
    </row>
    <row r="462" ht="16.5" spans="1:18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20"/>
      <c r="L462" s="20"/>
      <c r="M462" s="20"/>
      <c r="N462" s="20"/>
      <c r="O462" s="20"/>
      <c r="P462" s="20"/>
      <c r="Q462" s="20"/>
      <c r="R462" s="20"/>
    </row>
    <row r="463" ht="16.5" spans="1:18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20"/>
      <c r="L463" s="20"/>
      <c r="M463" s="20"/>
      <c r="N463" s="20"/>
      <c r="O463" s="20"/>
      <c r="P463" s="20"/>
      <c r="Q463" s="20"/>
      <c r="R463" s="20"/>
    </row>
    <row r="464" ht="16.5" spans="1:18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20"/>
      <c r="L464" s="20"/>
      <c r="M464" s="20"/>
      <c r="N464" s="20"/>
      <c r="O464" s="20"/>
      <c r="P464" s="20"/>
      <c r="Q464" s="20"/>
      <c r="R464" s="20"/>
    </row>
    <row r="465" ht="16.5" spans="1:18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20"/>
      <c r="L465" s="20"/>
      <c r="M465" s="20"/>
      <c r="N465" s="20"/>
      <c r="O465" s="20"/>
      <c r="P465" s="20"/>
      <c r="Q465" s="20"/>
      <c r="R465" s="20"/>
    </row>
    <row r="466" ht="16.5" spans="1:18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20"/>
      <c r="L466" s="20"/>
      <c r="M466" s="20"/>
      <c r="N466" s="20"/>
      <c r="O466" s="20"/>
      <c r="P466" s="20"/>
      <c r="Q466" s="20"/>
      <c r="R466" s="20"/>
    </row>
    <row r="467" ht="16.5" spans="1:18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20"/>
      <c r="L467" s="20"/>
      <c r="M467" s="20"/>
      <c r="N467" s="20"/>
      <c r="O467" s="20"/>
      <c r="P467" s="20"/>
      <c r="Q467" s="20"/>
      <c r="R467" s="20"/>
    </row>
    <row r="468" ht="16.5" spans="1:18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20"/>
      <c r="L468" s="20"/>
      <c r="M468" s="20"/>
      <c r="N468" s="20"/>
      <c r="O468" s="20"/>
      <c r="P468" s="20"/>
      <c r="Q468" s="20"/>
      <c r="R468" s="20"/>
    </row>
    <row r="469" ht="16.5" spans="1:18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20"/>
      <c r="L469" s="20"/>
      <c r="M469" s="20"/>
      <c r="N469" s="20"/>
      <c r="O469" s="20"/>
      <c r="P469" s="20"/>
      <c r="Q469" s="20"/>
      <c r="R469" s="20"/>
    </row>
    <row r="470" ht="16.5" spans="1:18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20"/>
      <c r="L470" s="20"/>
      <c r="M470" s="20"/>
      <c r="N470" s="20"/>
      <c r="O470" s="20"/>
      <c r="P470" s="20"/>
      <c r="Q470" s="20"/>
      <c r="R470" s="20"/>
    </row>
    <row r="471" ht="16.5" spans="1:18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20"/>
      <c r="L471" s="20"/>
      <c r="M471" s="20"/>
      <c r="N471" s="20"/>
      <c r="O471" s="20"/>
      <c r="P471" s="20"/>
      <c r="Q471" s="20"/>
      <c r="R471" s="20"/>
    </row>
    <row r="472" ht="16.5" spans="1:18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20"/>
      <c r="L472" s="20"/>
      <c r="M472" s="20"/>
      <c r="N472" s="20"/>
      <c r="O472" s="20"/>
      <c r="P472" s="20"/>
      <c r="Q472" s="20"/>
      <c r="R472" s="20"/>
    </row>
    <row r="473" ht="16.5" spans="1:18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20"/>
      <c r="L473" s="20"/>
      <c r="M473" s="20"/>
      <c r="N473" s="20"/>
      <c r="O473" s="20"/>
      <c r="P473" s="20"/>
      <c r="Q473" s="20"/>
      <c r="R473" s="20"/>
    </row>
    <row r="474" ht="16.5" spans="1:18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20"/>
      <c r="L474" s="20"/>
      <c r="M474" s="20"/>
      <c r="N474" s="20"/>
      <c r="O474" s="20"/>
      <c r="P474" s="20"/>
      <c r="Q474" s="20"/>
      <c r="R474" s="20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94</v>
      </c>
      <c r="B1" s="2"/>
      <c r="C1" s="2"/>
      <c r="D1" s="2"/>
      <c r="E1" s="2"/>
      <c r="F1" s="2"/>
      <c r="G1" s="2"/>
      <c r="H1" s="2"/>
      <c r="I1" s="2"/>
      <c r="J1" s="2"/>
      <c r="K1" s="9" t="s">
        <v>146</v>
      </c>
      <c r="L1" s="10"/>
      <c r="M1" s="10"/>
      <c r="N1" s="10"/>
      <c r="O1" s="10"/>
      <c r="P1" s="10"/>
      <c r="Q1" s="10"/>
      <c r="R1" s="13"/>
    </row>
    <row r="2" ht="45" spans="1:18">
      <c r="A2" s="3" t="s">
        <v>96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4" t="s">
        <v>103</v>
      </c>
      <c r="I2" s="4" t="s">
        <v>104</v>
      </c>
      <c r="J2" s="4" t="s">
        <v>105</v>
      </c>
      <c r="K2" s="11" t="s">
        <v>106</v>
      </c>
      <c r="L2" s="11" t="s">
        <v>107</v>
      </c>
      <c r="M2" s="11" t="s">
        <v>108</v>
      </c>
      <c r="N2" s="11" t="s">
        <v>109</v>
      </c>
      <c r="O2" s="11" t="s">
        <v>110</v>
      </c>
      <c r="P2" s="11" t="s">
        <v>111</v>
      </c>
      <c r="Q2" s="11" t="s">
        <v>112</v>
      </c>
      <c r="R2" s="11" t="s">
        <v>113</v>
      </c>
    </row>
    <row r="3" ht="20.25" spans="1:18">
      <c r="A3" s="5" t="s">
        <v>147</v>
      </c>
      <c r="B3" s="5" t="s">
        <v>148</v>
      </c>
      <c r="C3" s="5">
        <v>1629.691</v>
      </c>
      <c r="D3" s="5">
        <v>1880.212</v>
      </c>
      <c r="E3" s="5">
        <v>0</v>
      </c>
      <c r="F3" s="5">
        <v>0</v>
      </c>
      <c r="G3" s="5">
        <v>0</v>
      </c>
      <c r="H3" s="5">
        <v>1</v>
      </c>
      <c r="I3" s="7">
        <v>0.57</v>
      </c>
      <c r="J3" s="7">
        <v>13.819</v>
      </c>
      <c r="K3" s="12">
        <v>4</v>
      </c>
      <c r="L3" s="12">
        <v>1</v>
      </c>
      <c r="M3" s="12">
        <v>-1</v>
      </c>
      <c r="N3" s="12">
        <v>1</v>
      </c>
      <c r="O3" s="12">
        <v>0</v>
      </c>
      <c r="P3" s="12">
        <v>0.224</v>
      </c>
      <c r="Q3" s="12">
        <v>0</v>
      </c>
      <c r="R3" s="12">
        <v>0</v>
      </c>
    </row>
    <row r="4" ht="20.25" spans="1:18">
      <c r="A4" s="5" t="s">
        <v>149</v>
      </c>
      <c r="B4" s="5" t="s">
        <v>150</v>
      </c>
      <c r="C4" s="5">
        <v>7416.316</v>
      </c>
      <c r="D4" s="5">
        <v>8316.405</v>
      </c>
      <c r="E4" s="5">
        <v>0</v>
      </c>
      <c r="F4" s="5">
        <v>0</v>
      </c>
      <c r="G4" s="5">
        <v>0</v>
      </c>
      <c r="H4" s="5">
        <v>1</v>
      </c>
      <c r="I4" s="7">
        <v>0.794</v>
      </c>
      <c r="J4" s="7">
        <v>11.531</v>
      </c>
      <c r="K4" s="12">
        <v>3</v>
      </c>
      <c r="L4" s="12">
        <v>0</v>
      </c>
      <c r="M4" s="12">
        <v>0</v>
      </c>
      <c r="N4" s="12">
        <v>1</v>
      </c>
      <c r="O4" s="12">
        <v>0</v>
      </c>
      <c r="P4" s="12">
        <v>-10.119</v>
      </c>
      <c r="Q4" s="12">
        <v>0</v>
      </c>
      <c r="R4" s="12">
        <v>0</v>
      </c>
    </row>
    <row r="5" ht="20.25" spans="1:18">
      <c r="A5" s="5" t="s">
        <v>151</v>
      </c>
      <c r="B5" s="5" t="s">
        <v>152</v>
      </c>
      <c r="C5" s="5">
        <v>607.086</v>
      </c>
      <c r="D5" s="5">
        <v>681.065</v>
      </c>
      <c r="E5" s="5">
        <v>0</v>
      </c>
      <c r="F5" s="5">
        <v>0</v>
      </c>
      <c r="G5" s="5">
        <v>0</v>
      </c>
      <c r="H5" s="5">
        <v>1</v>
      </c>
      <c r="I5" s="7">
        <v>4.35</v>
      </c>
      <c r="J5" s="7">
        <v>14.74</v>
      </c>
      <c r="K5" s="12">
        <v>4</v>
      </c>
      <c r="L5" s="12">
        <v>2</v>
      </c>
      <c r="M5" s="12">
        <v>-1</v>
      </c>
      <c r="N5" s="12">
        <v>1</v>
      </c>
      <c r="O5" s="12">
        <v>0</v>
      </c>
      <c r="P5" s="12">
        <v>-0.651</v>
      </c>
      <c r="Q5" s="12">
        <v>0</v>
      </c>
      <c r="R5" s="12">
        <v>0</v>
      </c>
    </row>
    <row r="6" ht="20.25" spans="1:18">
      <c r="A6" s="5" t="s">
        <v>153</v>
      </c>
      <c r="B6" s="5" t="s">
        <v>154</v>
      </c>
      <c r="C6" s="5">
        <v>73167.133</v>
      </c>
      <c r="D6" s="5">
        <v>79272.578</v>
      </c>
      <c r="E6" s="5">
        <v>0</v>
      </c>
      <c r="F6" s="5">
        <v>0</v>
      </c>
      <c r="G6" s="5">
        <v>0</v>
      </c>
      <c r="H6" s="5">
        <v>1</v>
      </c>
      <c r="I6" s="7">
        <v>1.684</v>
      </c>
      <c r="J6" s="7">
        <v>9.256</v>
      </c>
      <c r="K6" s="12">
        <v>4</v>
      </c>
      <c r="L6" s="12">
        <v>2</v>
      </c>
      <c r="M6" s="12">
        <v>0</v>
      </c>
      <c r="N6" s="12">
        <v>0</v>
      </c>
      <c r="O6" s="12">
        <v>0</v>
      </c>
      <c r="P6" s="12">
        <v>-95.295</v>
      </c>
      <c r="Q6" s="12">
        <v>0</v>
      </c>
      <c r="R6" s="12">
        <v>0</v>
      </c>
    </row>
    <row r="7" ht="20.25" spans="1:18">
      <c r="A7" s="5" t="s">
        <v>155</v>
      </c>
      <c r="B7" s="5" t="s">
        <v>156</v>
      </c>
      <c r="C7" s="5">
        <v>236918.469</v>
      </c>
      <c r="D7" s="5">
        <v>271779.063</v>
      </c>
      <c r="E7" s="5">
        <v>0</v>
      </c>
      <c r="F7" s="5">
        <v>0</v>
      </c>
      <c r="G7" s="5">
        <v>0</v>
      </c>
      <c r="H7" s="5">
        <v>1</v>
      </c>
      <c r="I7" s="7">
        <v>2.703</v>
      </c>
      <c r="J7" s="7">
        <v>15.183</v>
      </c>
      <c r="K7" s="12">
        <v>4</v>
      </c>
      <c r="L7" s="12">
        <v>1</v>
      </c>
      <c r="M7" s="12">
        <v>0</v>
      </c>
      <c r="N7" s="12">
        <v>0</v>
      </c>
      <c r="O7" s="12">
        <v>0</v>
      </c>
      <c r="P7" s="12">
        <v>-247.676</v>
      </c>
      <c r="Q7" s="12">
        <v>0</v>
      </c>
      <c r="R7" s="12">
        <v>0</v>
      </c>
    </row>
    <row r="8" ht="20.25" spans="1:18">
      <c r="A8" s="5" t="s">
        <v>157</v>
      </c>
      <c r="B8" s="5" t="s">
        <v>158</v>
      </c>
      <c r="C8" s="5">
        <v>64722.996</v>
      </c>
      <c r="D8" s="5">
        <v>70669.945</v>
      </c>
      <c r="E8" s="5">
        <v>0</v>
      </c>
      <c r="F8" s="5">
        <v>0</v>
      </c>
      <c r="G8" s="5">
        <v>0</v>
      </c>
      <c r="H8" s="5">
        <v>1</v>
      </c>
      <c r="I8" s="8">
        <v>1.574</v>
      </c>
      <c r="J8" s="8">
        <v>9.857</v>
      </c>
      <c r="K8" s="12">
        <v>4</v>
      </c>
      <c r="L8" s="12">
        <v>2</v>
      </c>
      <c r="M8" s="12">
        <v>0</v>
      </c>
      <c r="N8" s="12">
        <v>0</v>
      </c>
      <c r="O8" s="12">
        <v>0</v>
      </c>
      <c r="P8" s="12">
        <v>-89.225</v>
      </c>
      <c r="Q8" s="12">
        <v>0</v>
      </c>
      <c r="R8" s="12">
        <v>0</v>
      </c>
    </row>
    <row r="9" ht="20.25" spans="1:18">
      <c r="A9" s="6" t="s">
        <v>159</v>
      </c>
      <c r="B9" s="6" t="s">
        <v>160</v>
      </c>
      <c r="C9" s="6">
        <v>3393.81</v>
      </c>
      <c r="D9" s="6">
        <v>4891.371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1</v>
      </c>
      <c r="M9" s="12">
        <v>0</v>
      </c>
      <c r="N9" s="12">
        <v>0</v>
      </c>
      <c r="O9" s="12">
        <v>0</v>
      </c>
      <c r="P9" s="12">
        <v>1.63</v>
      </c>
      <c r="Q9" s="12">
        <v>0</v>
      </c>
      <c r="R9" s="12">
        <v>-1</v>
      </c>
    </row>
    <row r="10" ht="20.25" spans="1:18">
      <c r="A10" s="6" t="s">
        <v>161</v>
      </c>
      <c r="B10" s="6" t="s">
        <v>162</v>
      </c>
      <c r="C10" s="6">
        <v>7946.139</v>
      </c>
      <c r="D10" s="6">
        <v>8729.639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2</v>
      </c>
      <c r="M10" s="12">
        <v>0</v>
      </c>
      <c r="N10" s="12">
        <v>0</v>
      </c>
      <c r="O10" s="12">
        <v>0</v>
      </c>
      <c r="P10" s="12">
        <v>10.5</v>
      </c>
      <c r="Q10" s="12">
        <v>0</v>
      </c>
      <c r="R10" s="12">
        <v>0</v>
      </c>
    </row>
    <row r="11" ht="20.25" spans="1:18">
      <c r="A11" s="6" t="s">
        <v>163</v>
      </c>
      <c r="B11" s="6" t="s">
        <v>164</v>
      </c>
      <c r="C11" s="6">
        <v>5751.323</v>
      </c>
      <c r="D11" s="6">
        <v>6247.718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0</v>
      </c>
      <c r="N11" s="12">
        <v>0</v>
      </c>
      <c r="O11" s="12">
        <v>0</v>
      </c>
      <c r="P11" s="12">
        <v>2.705</v>
      </c>
      <c r="Q11" s="12">
        <v>0</v>
      </c>
      <c r="R11" s="12">
        <v>0</v>
      </c>
    </row>
    <row r="12" ht="20.25" spans="1:18">
      <c r="A12" s="6" t="s">
        <v>165</v>
      </c>
      <c r="B12" s="6" t="s">
        <v>166</v>
      </c>
      <c r="C12" s="6">
        <v>4562.025</v>
      </c>
      <c r="D12" s="6">
        <v>4874.855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4.627</v>
      </c>
      <c r="Q12" s="12">
        <v>0</v>
      </c>
      <c r="R12" s="12">
        <v>0</v>
      </c>
    </row>
    <row r="13" ht="20.25" spans="1:18">
      <c r="A13" s="6" t="s">
        <v>167</v>
      </c>
      <c r="B13" s="6" t="s">
        <v>168</v>
      </c>
      <c r="C13" s="6">
        <v>1643.501</v>
      </c>
      <c r="D13" s="6">
        <v>1991.008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2</v>
      </c>
      <c r="M13" s="12">
        <v>0</v>
      </c>
      <c r="N13" s="12">
        <v>1</v>
      </c>
      <c r="O13" s="12">
        <v>0</v>
      </c>
      <c r="P13" s="12">
        <v>3.477</v>
      </c>
      <c r="Q13" s="12">
        <v>0</v>
      </c>
      <c r="R13" s="12">
        <v>0</v>
      </c>
    </row>
    <row r="14" ht="20.25" spans="1:18">
      <c r="A14" s="6" t="s">
        <v>169</v>
      </c>
      <c r="B14" s="6" t="s">
        <v>170</v>
      </c>
      <c r="C14" s="6">
        <v>3132.584</v>
      </c>
      <c r="D14" s="6">
        <v>3465.559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9.446</v>
      </c>
      <c r="Q14" s="12">
        <v>0</v>
      </c>
      <c r="R14" s="12">
        <v>1</v>
      </c>
    </row>
    <row r="15" ht="20.25" spans="1:18">
      <c r="A15" s="6" t="s">
        <v>171</v>
      </c>
      <c r="B15" s="6" t="s">
        <v>172</v>
      </c>
      <c r="C15" s="6">
        <v>1064.318</v>
      </c>
      <c r="D15" s="6">
        <v>1343.822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1</v>
      </c>
      <c r="M15" s="12">
        <v>0</v>
      </c>
      <c r="N15" s="12">
        <v>0</v>
      </c>
      <c r="O15" s="12">
        <v>0</v>
      </c>
      <c r="P15" s="12">
        <v>0.765</v>
      </c>
      <c r="Q15" s="12">
        <v>0</v>
      </c>
      <c r="R15" s="12">
        <v>0</v>
      </c>
    </row>
    <row r="16" ht="20.25" spans="1:18">
      <c r="A16" s="6" t="s">
        <v>173</v>
      </c>
      <c r="B16" s="6" t="s">
        <v>174</v>
      </c>
      <c r="C16" s="6">
        <v>7719.451</v>
      </c>
      <c r="D16" s="6">
        <v>8290.197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0</v>
      </c>
      <c r="N16" s="12">
        <v>0</v>
      </c>
      <c r="O16" s="12">
        <v>0</v>
      </c>
      <c r="P16" s="12">
        <v>5.657</v>
      </c>
      <c r="Q16" s="12">
        <v>0</v>
      </c>
      <c r="R16" s="12">
        <v>0</v>
      </c>
    </row>
    <row r="17" ht="20.25" spans="1:18">
      <c r="A17" s="6" t="s">
        <v>175</v>
      </c>
      <c r="B17" s="6" t="s">
        <v>176</v>
      </c>
      <c r="C17" s="6">
        <v>1229.636</v>
      </c>
      <c r="D17" s="6">
        <v>1515.821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1</v>
      </c>
      <c r="L17" s="12">
        <v>2</v>
      </c>
      <c r="M17" s="12">
        <v>0</v>
      </c>
      <c r="N17" s="12">
        <v>0</v>
      </c>
      <c r="O17" s="12">
        <v>0</v>
      </c>
      <c r="P17" s="12">
        <v>-0.739</v>
      </c>
      <c r="Q17" s="12">
        <v>0</v>
      </c>
      <c r="R17" s="12">
        <v>0</v>
      </c>
    </row>
    <row r="18" ht="20.25" spans="1:18">
      <c r="A18" s="6" t="s">
        <v>177</v>
      </c>
      <c r="B18" s="6" t="s">
        <v>178</v>
      </c>
      <c r="C18" s="6">
        <v>2627.982</v>
      </c>
      <c r="D18" s="6">
        <v>3237.309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2</v>
      </c>
      <c r="L18" s="12">
        <v>0</v>
      </c>
      <c r="M18" s="12">
        <v>1</v>
      </c>
      <c r="N18" s="12">
        <v>-1</v>
      </c>
      <c r="O18" s="12">
        <v>0</v>
      </c>
      <c r="P18" s="12">
        <v>7.748</v>
      </c>
      <c r="Q18" s="12">
        <v>0</v>
      </c>
      <c r="R18" s="12">
        <v>0</v>
      </c>
    </row>
    <row r="19" ht="20.25" spans="1:18">
      <c r="A19" s="6" t="s">
        <v>179</v>
      </c>
      <c r="B19" s="6" t="s">
        <v>180</v>
      </c>
      <c r="C19" s="6">
        <v>6710.88</v>
      </c>
      <c r="D19" s="6">
        <v>7220.942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5.228</v>
      </c>
      <c r="Q19" s="12">
        <v>0</v>
      </c>
      <c r="R19" s="12">
        <v>0</v>
      </c>
    </row>
    <row r="20" ht="20.25" spans="1:18">
      <c r="A20" s="6" t="s">
        <v>181</v>
      </c>
      <c r="B20" s="6" t="s">
        <v>182</v>
      </c>
      <c r="C20" s="6">
        <v>2544.073</v>
      </c>
      <c r="D20" s="6">
        <v>3003.527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4</v>
      </c>
      <c r="L20" s="12">
        <v>0</v>
      </c>
      <c r="M20" s="12">
        <v>0</v>
      </c>
      <c r="N20" s="12">
        <v>1</v>
      </c>
      <c r="O20" s="12">
        <v>0</v>
      </c>
      <c r="P20" s="12">
        <v>3.728</v>
      </c>
      <c r="Q20" s="12">
        <v>0</v>
      </c>
      <c r="R20" s="12">
        <v>0</v>
      </c>
    </row>
    <row r="21" ht="20.25" spans="1:18">
      <c r="A21" s="6" t="s">
        <v>183</v>
      </c>
      <c r="B21" s="6" t="s">
        <v>184</v>
      </c>
      <c r="C21" s="6">
        <v>6084.942</v>
      </c>
      <c r="D21" s="6">
        <v>6570.347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2</v>
      </c>
      <c r="M21" s="12">
        <v>1</v>
      </c>
      <c r="N21" s="12">
        <v>-1</v>
      </c>
      <c r="O21" s="12">
        <v>0</v>
      </c>
      <c r="P21" s="12">
        <v>-1.208</v>
      </c>
      <c r="Q21" s="12">
        <v>0</v>
      </c>
      <c r="R21" s="12">
        <v>0</v>
      </c>
    </row>
    <row r="22" ht="20.25" spans="1:18">
      <c r="A22" s="6" t="s">
        <v>185</v>
      </c>
      <c r="B22" s="6" t="s">
        <v>186</v>
      </c>
      <c r="C22" s="6">
        <v>2574.2</v>
      </c>
      <c r="D22" s="6">
        <v>3313.949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7.97</v>
      </c>
      <c r="Q22" s="12">
        <v>0</v>
      </c>
      <c r="R22" s="12">
        <v>0</v>
      </c>
    </row>
    <row r="23" ht="20.25" spans="1:18">
      <c r="A23" s="6" t="s">
        <v>187</v>
      </c>
      <c r="B23" s="6" t="s">
        <v>188</v>
      </c>
      <c r="C23" s="6">
        <v>967.581</v>
      </c>
      <c r="D23" s="6">
        <v>1188.864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4</v>
      </c>
      <c r="L23" s="12">
        <v>0</v>
      </c>
      <c r="M23" s="12">
        <v>0</v>
      </c>
      <c r="N23" s="12">
        <v>0</v>
      </c>
      <c r="O23" s="12">
        <v>0</v>
      </c>
      <c r="P23" s="12">
        <v>3.163</v>
      </c>
      <c r="Q23" s="12">
        <v>0</v>
      </c>
      <c r="R23" s="12">
        <v>1</v>
      </c>
    </row>
    <row r="24" ht="20.25" spans="1:18">
      <c r="A24" s="6" t="s">
        <v>189</v>
      </c>
      <c r="B24" s="6" t="s">
        <v>190</v>
      </c>
      <c r="C24" s="6">
        <v>102.561</v>
      </c>
      <c r="D24" s="6">
        <v>103.473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1</v>
      </c>
      <c r="L24" s="12">
        <v>1</v>
      </c>
      <c r="M24" s="12">
        <v>0</v>
      </c>
      <c r="N24" s="12">
        <v>0</v>
      </c>
      <c r="O24" s="12">
        <v>0</v>
      </c>
      <c r="P24" s="12">
        <v>0.005</v>
      </c>
      <c r="Q24" s="12">
        <v>0</v>
      </c>
      <c r="R24" s="12">
        <v>1</v>
      </c>
    </row>
    <row r="25" ht="20.25" spans="1:18">
      <c r="A25" s="6" t="s">
        <v>191</v>
      </c>
      <c r="B25" s="6" t="s">
        <v>192</v>
      </c>
      <c r="C25" s="6">
        <v>75152.938</v>
      </c>
      <c r="D25" s="6">
        <v>85930.047</v>
      </c>
      <c r="E25" s="6">
        <v>0</v>
      </c>
      <c r="F25" s="6">
        <v>0</v>
      </c>
      <c r="G25" s="6">
        <v>1</v>
      </c>
      <c r="H25" s="8">
        <v>0</v>
      </c>
      <c r="I25" s="8">
        <v>0</v>
      </c>
      <c r="J25" s="8">
        <v>0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131.811</v>
      </c>
      <c r="Q25" s="12">
        <v>0</v>
      </c>
      <c r="R25" s="12">
        <v>0</v>
      </c>
    </row>
    <row r="26" ht="20.25" spans="1:18">
      <c r="A26" s="6" t="s">
        <v>193</v>
      </c>
      <c r="B26" s="6" t="s">
        <v>194</v>
      </c>
      <c r="C26" s="6">
        <v>10235.746</v>
      </c>
      <c r="D26" s="6">
        <v>12516.424</v>
      </c>
      <c r="E26" s="6">
        <v>0</v>
      </c>
      <c r="F26" s="6">
        <v>0</v>
      </c>
      <c r="G26" s="6">
        <v>1</v>
      </c>
      <c r="H26" s="8">
        <v>0</v>
      </c>
      <c r="I26" s="8">
        <v>0</v>
      </c>
      <c r="J26" s="8">
        <v>0</v>
      </c>
      <c r="K26" s="12">
        <v>0</v>
      </c>
      <c r="L26" s="12">
        <v>1</v>
      </c>
      <c r="M26" s="12">
        <v>0</v>
      </c>
      <c r="N26" s="12">
        <v>0</v>
      </c>
      <c r="O26" s="12">
        <v>0</v>
      </c>
      <c r="P26" s="12">
        <v>24.195</v>
      </c>
      <c r="Q26" s="12">
        <v>0</v>
      </c>
      <c r="R26" s="12">
        <v>0</v>
      </c>
    </row>
    <row r="27" ht="20.25" spans="1:18">
      <c r="A27" s="7" t="s">
        <v>195</v>
      </c>
      <c r="B27" s="7" t="s">
        <v>196</v>
      </c>
      <c r="C27" s="7">
        <v>19632.773</v>
      </c>
      <c r="D27" s="7">
        <v>21321.893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4.88</v>
      </c>
      <c r="K27" s="12">
        <v>1</v>
      </c>
      <c r="L27" s="12">
        <v>2</v>
      </c>
      <c r="M27" s="12">
        <v>0</v>
      </c>
      <c r="N27" s="12">
        <v>0</v>
      </c>
      <c r="O27" s="12">
        <v>0</v>
      </c>
      <c r="P27" s="12">
        <v>7.906</v>
      </c>
      <c r="Q27" s="12">
        <v>0</v>
      </c>
      <c r="R27" s="12">
        <v>0</v>
      </c>
    </row>
    <row r="28" ht="20.25" spans="1:18">
      <c r="A28" s="7" t="s">
        <v>197</v>
      </c>
      <c r="B28" s="7" t="s">
        <v>198</v>
      </c>
      <c r="C28" s="7">
        <v>12724.174</v>
      </c>
      <c r="D28" s="7">
        <v>15216.091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6.198</v>
      </c>
      <c r="K28" s="12">
        <v>0</v>
      </c>
      <c r="L28" s="12">
        <v>2</v>
      </c>
      <c r="M28" s="12">
        <v>0</v>
      </c>
      <c r="N28" s="12">
        <v>0</v>
      </c>
      <c r="O28" s="12">
        <v>0</v>
      </c>
      <c r="P28" s="12">
        <v>2.481</v>
      </c>
      <c r="Q28" s="12">
        <v>0</v>
      </c>
      <c r="R28" s="12">
        <v>0</v>
      </c>
    </row>
    <row r="29" ht="20.25" spans="1:18">
      <c r="A29" s="7" t="s">
        <v>199</v>
      </c>
      <c r="B29" s="7" t="s">
        <v>200</v>
      </c>
      <c r="C29" s="7">
        <v>3364.019</v>
      </c>
      <c r="D29" s="7">
        <v>3853.668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6.659</v>
      </c>
      <c r="K29" s="12">
        <v>1</v>
      </c>
      <c r="L29" s="12">
        <v>1</v>
      </c>
      <c r="M29" s="12">
        <v>0</v>
      </c>
      <c r="N29" s="12">
        <v>0</v>
      </c>
      <c r="O29" s="12">
        <v>0</v>
      </c>
      <c r="P29" s="12">
        <v>-0.739</v>
      </c>
      <c r="Q29" s="12">
        <v>0</v>
      </c>
      <c r="R29" s="12">
        <v>0</v>
      </c>
    </row>
    <row r="30" ht="20.25" spans="1:18">
      <c r="A30" s="7" t="s">
        <v>201</v>
      </c>
      <c r="B30" s="7" t="s">
        <v>202</v>
      </c>
      <c r="C30" s="7">
        <v>2824.105</v>
      </c>
      <c r="D30" s="7">
        <v>3500.2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12.022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0.062</v>
      </c>
      <c r="Q30" s="12">
        <v>0</v>
      </c>
      <c r="R30" s="12">
        <v>0</v>
      </c>
    </row>
    <row r="31" ht="20.25" spans="1:18">
      <c r="A31" s="7" t="s">
        <v>203</v>
      </c>
      <c r="B31" s="7" t="s">
        <v>204</v>
      </c>
      <c r="C31" s="7">
        <v>3291.964</v>
      </c>
      <c r="D31" s="7">
        <v>3594.188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2.2</v>
      </c>
      <c r="K31" s="12">
        <v>0</v>
      </c>
      <c r="L31" s="12">
        <v>1</v>
      </c>
      <c r="M31" s="12">
        <v>0</v>
      </c>
      <c r="N31" s="12">
        <v>0</v>
      </c>
      <c r="O31" s="12">
        <v>0</v>
      </c>
      <c r="P31" s="12">
        <v>-0.827</v>
      </c>
      <c r="Q31" s="12">
        <v>0</v>
      </c>
      <c r="R31" s="12">
        <v>0</v>
      </c>
    </row>
    <row r="32" ht="20.25" spans="1:18">
      <c r="A32" s="7" t="s">
        <v>205</v>
      </c>
      <c r="B32" s="7" t="s">
        <v>206</v>
      </c>
      <c r="C32" s="7">
        <v>121129.375</v>
      </c>
      <c r="D32" s="7">
        <v>132486.109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6.788</v>
      </c>
      <c r="K32" s="12">
        <v>0</v>
      </c>
      <c r="L32" s="12">
        <v>1</v>
      </c>
      <c r="M32" s="12">
        <v>1</v>
      </c>
      <c r="N32" s="12">
        <v>-1</v>
      </c>
      <c r="O32" s="12">
        <v>0</v>
      </c>
      <c r="P32" s="12">
        <v>97.748</v>
      </c>
      <c r="Q32" s="12">
        <v>0</v>
      </c>
      <c r="R32" s="12">
        <v>0</v>
      </c>
    </row>
    <row r="33" ht="20.25" spans="1:18">
      <c r="A33" s="7" t="s">
        <v>207</v>
      </c>
      <c r="B33" s="7" t="s">
        <v>208</v>
      </c>
      <c r="C33" s="7">
        <v>16420.52</v>
      </c>
      <c r="D33" s="7">
        <v>17986.26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6.489</v>
      </c>
      <c r="K33" s="12">
        <v>3</v>
      </c>
      <c r="L33" s="12">
        <v>2</v>
      </c>
      <c r="M33" s="12">
        <v>0</v>
      </c>
      <c r="N33" s="12">
        <v>0</v>
      </c>
      <c r="O33" s="12">
        <v>0</v>
      </c>
      <c r="P33" s="12">
        <v>2.041</v>
      </c>
      <c r="Q33" s="12">
        <v>0</v>
      </c>
      <c r="R33" s="12">
        <v>0</v>
      </c>
    </row>
    <row r="34" ht="20.25" spans="1:18">
      <c r="A34" s="7" t="s">
        <v>209</v>
      </c>
      <c r="B34" s="7" t="s">
        <v>210</v>
      </c>
      <c r="C34" s="7">
        <v>3180.873</v>
      </c>
      <c r="D34" s="7">
        <v>3465.456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0.224</v>
      </c>
      <c r="K34" s="12">
        <v>0</v>
      </c>
      <c r="L34" s="12">
        <v>2</v>
      </c>
      <c r="M34" s="12">
        <v>0</v>
      </c>
      <c r="N34" s="12">
        <v>0</v>
      </c>
      <c r="O34" s="12">
        <v>0</v>
      </c>
      <c r="P34" s="12">
        <v>-0.114</v>
      </c>
      <c r="Q34" s="12">
        <v>0</v>
      </c>
      <c r="R34" s="12">
        <v>0</v>
      </c>
    </row>
    <row r="35" ht="20.25" spans="1:18">
      <c r="A35" s="7" t="s">
        <v>211</v>
      </c>
      <c r="B35" s="7" t="s">
        <v>212</v>
      </c>
      <c r="C35" s="7">
        <v>16380.545</v>
      </c>
      <c r="D35" s="7">
        <v>18927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3.388</v>
      </c>
      <c r="K35" s="12">
        <v>0</v>
      </c>
      <c r="L35" s="12">
        <v>1</v>
      </c>
      <c r="M35" s="12">
        <v>0</v>
      </c>
      <c r="N35" s="12">
        <v>0</v>
      </c>
      <c r="O35" s="12">
        <v>1</v>
      </c>
      <c r="P35" s="12">
        <v>9.863</v>
      </c>
      <c r="Q35" s="12">
        <v>0</v>
      </c>
      <c r="R35" s="12">
        <v>1</v>
      </c>
    </row>
    <row r="36" ht="20.25" spans="1:18">
      <c r="A36" s="7" t="s">
        <v>213</v>
      </c>
      <c r="B36" s="7" t="s">
        <v>214</v>
      </c>
      <c r="C36" s="7">
        <v>12619.335</v>
      </c>
      <c r="D36" s="7">
        <v>13644.692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6.001</v>
      </c>
      <c r="K36" s="12">
        <v>1</v>
      </c>
      <c r="L36" s="12">
        <v>2</v>
      </c>
      <c r="M36" s="12">
        <v>0</v>
      </c>
      <c r="N36" s="12">
        <v>0</v>
      </c>
      <c r="O36" s="12">
        <v>0</v>
      </c>
      <c r="P36" s="12">
        <v>7.781</v>
      </c>
      <c r="Q36" s="12">
        <v>0</v>
      </c>
      <c r="R36" s="12">
        <v>0</v>
      </c>
    </row>
    <row r="37" ht="20.25" spans="1:18">
      <c r="A37" s="7" t="s">
        <v>215</v>
      </c>
      <c r="B37" s="7" t="s">
        <v>216</v>
      </c>
      <c r="C37" s="7">
        <v>3321.218</v>
      </c>
      <c r="D37" s="7">
        <v>3837.564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3.002</v>
      </c>
      <c r="K37" s="12">
        <v>2</v>
      </c>
      <c r="L37" s="12">
        <v>0</v>
      </c>
      <c r="M37" s="12">
        <v>0</v>
      </c>
      <c r="N37" s="12">
        <v>1</v>
      </c>
      <c r="O37" s="12">
        <v>0</v>
      </c>
      <c r="P37" s="12">
        <v>-2.367</v>
      </c>
      <c r="Q37" s="12">
        <v>0</v>
      </c>
      <c r="R37" s="12">
        <v>0</v>
      </c>
    </row>
    <row r="38" ht="20.25" spans="1:18">
      <c r="A38" s="7" t="s">
        <v>217</v>
      </c>
      <c r="B38" s="7" t="s">
        <v>218</v>
      </c>
      <c r="C38" s="7">
        <v>23251.869</v>
      </c>
      <c r="D38" s="7">
        <v>25948.332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2.712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-5.682</v>
      </c>
      <c r="Q38" s="12">
        <v>0</v>
      </c>
      <c r="R38" s="12">
        <v>0</v>
      </c>
    </row>
    <row r="39" ht="20.25" spans="1:18">
      <c r="A39" s="8" t="s">
        <v>219</v>
      </c>
      <c r="B39" s="8" t="s">
        <v>220</v>
      </c>
      <c r="C39" s="8">
        <v>3785.092</v>
      </c>
      <c r="D39" s="8">
        <v>4200.365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2.143</v>
      </c>
      <c r="K39" s="12">
        <v>0</v>
      </c>
      <c r="L39" s="12">
        <v>1</v>
      </c>
      <c r="M39" s="12">
        <v>1</v>
      </c>
      <c r="N39" s="12">
        <v>-1</v>
      </c>
      <c r="O39" s="12">
        <v>0</v>
      </c>
      <c r="P39" s="12">
        <v>5.466</v>
      </c>
      <c r="Q39" s="12">
        <v>0</v>
      </c>
      <c r="R39" s="12">
        <v>0</v>
      </c>
    </row>
    <row r="40" ht="20.25" spans="1:18">
      <c r="A40" s="7" t="s">
        <v>221</v>
      </c>
      <c r="B40" s="7" t="s">
        <v>222</v>
      </c>
      <c r="C40" s="7">
        <v>3149.332</v>
      </c>
      <c r="D40" s="7">
        <v>3685.3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9.32</v>
      </c>
      <c r="K40" s="12">
        <v>0</v>
      </c>
      <c r="L40" s="12">
        <v>1</v>
      </c>
      <c r="M40" s="12">
        <v>0</v>
      </c>
      <c r="N40" s="12">
        <v>-1</v>
      </c>
      <c r="O40" s="12">
        <v>0</v>
      </c>
      <c r="P40" s="12">
        <v>0.897</v>
      </c>
      <c r="Q40" s="12">
        <v>0</v>
      </c>
      <c r="R40" s="12">
        <v>0</v>
      </c>
    </row>
    <row r="41" ht="20.25" spans="1:18">
      <c r="A41" s="7" t="s">
        <v>223</v>
      </c>
      <c r="B41" s="7" t="s">
        <v>224</v>
      </c>
      <c r="C41" s="7">
        <v>152.306</v>
      </c>
      <c r="D41" s="7">
        <v>254.347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10.54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-0.375</v>
      </c>
      <c r="Q41" s="12">
        <v>0</v>
      </c>
      <c r="R41" s="12">
        <v>0</v>
      </c>
    </row>
    <row r="42" ht="20.25" spans="1:18">
      <c r="A42" s="7" t="s">
        <v>225</v>
      </c>
      <c r="B42" s="7" t="s">
        <v>226</v>
      </c>
      <c r="C42" s="7">
        <v>2151.274</v>
      </c>
      <c r="D42" s="7">
        <v>2337.63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5.147</v>
      </c>
      <c r="K42" s="12">
        <v>0</v>
      </c>
      <c r="L42" s="12">
        <v>1</v>
      </c>
      <c r="M42" s="12">
        <v>0</v>
      </c>
      <c r="N42" s="12">
        <v>0</v>
      </c>
      <c r="O42" s="12">
        <v>0</v>
      </c>
      <c r="P42" s="12">
        <v>0.891</v>
      </c>
      <c r="Q42" s="12">
        <v>0</v>
      </c>
      <c r="R42" s="12">
        <v>0</v>
      </c>
    </row>
    <row r="43" ht="20.25" spans="1:18">
      <c r="A43" s="7" t="s">
        <v>227</v>
      </c>
      <c r="B43" s="7" t="s">
        <v>228</v>
      </c>
      <c r="C43" s="7">
        <v>2478.117</v>
      </c>
      <c r="D43" s="7">
        <v>2686.171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6.557</v>
      </c>
      <c r="K43" s="12">
        <v>2</v>
      </c>
      <c r="L43" s="12">
        <v>1</v>
      </c>
      <c r="M43" s="12">
        <v>0</v>
      </c>
      <c r="N43" s="12">
        <v>0</v>
      </c>
      <c r="O43" s="12">
        <v>0</v>
      </c>
      <c r="P43" s="12">
        <v>0.891</v>
      </c>
      <c r="Q43" s="12">
        <v>0</v>
      </c>
      <c r="R43" s="12">
        <v>0</v>
      </c>
    </row>
    <row r="44" ht="20.25" spans="1:18">
      <c r="A44" s="7" t="s">
        <v>229</v>
      </c>
      <c r="B44" s="7" t="s">
        <v>230</v>
      </c>
      <c r="C44" s="7">
        <v>1263.955</v>
      </c>
      <c r="D44" s="7">
        <v>1337.855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4.101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-0.422</v>
      </c>
      <c r="Q44" s="12">
        <v>0</v>
      </c>
      <c r="R44" s="12">
        <v>-1</v>
      </c>
    </row>
    <row r="45" ht="20.25" spans="1:18">
      <c r="A45" s="7" t="s">
        <v>231</v>
      </c>
      <c r="B45" s="7" t="s">
        <v>232</v>
      </c>
      <c r="C45" s="7">
        <v>736.68</v>
      </c>
      <c r="D45" s="7">
        <v>835.066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6.096</v>
      </c>
      <c r="K45" s="12">
        <v>1</v>
      </c>
      <c r="L45" s="12">
        <v>2</v>
      </c>
      <c r="M45" s="12">
        <v>0</v>
      </c>
      <c r="N45" s="12">
        <v>0</v>
      </c>
      <c r="O45" s="12">
        <v>0</v>
      </c>
      <c r="P45" s="12">
        <v>1.069</v>
      </c>
      <c r="Q45" s="12">
        <v>0</v>
      </c>
      <c r="R45" s="12">
        <v>1</v>
      </c>
    </row>
    <row r="46" ht="20.25" spans="1:18">
      <c r="A46" s="7" t="s">
        <v>233</v>
      </c>
      <c r="B46" s="7" t="s">
        <v>234</v>
      </c>
      <c r="C46" s="7">
        <v>776.645</v>
      </c>
      <c r="D46" s="7">
        <v>890.355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6.765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0.342</v>
      </c>
      <c r="Q46" s="12">
        <v>0</v>
      </c>
      <c r="R46" s="12">
        <v>0</v>
      </c>
    </row>
    <row r="47" ht="20.25" spans="1:18">
      <c r="A47" s="7" t="s">
        <v>235</v>
      </c>
      <c r="B47" s="7" t="s">
        <v>236</v>
      </c>
      <c r="C47" s="7">
        <v>12585.892</v>
      </c>
      <c r="D47" s="7">
        <v>14059.598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6.875</v>
      </c>
      <c r="K47" s="12">
        <v>3</v>
      </c>
      <c r="L47" s="12">
        <v>0</v>
      </c>
      <c r="M47" s="12">
        <v>0</v>
      </c>
      <c r="N47" s="12">
        <v>0</v>
      </c>
      <c r="O47" s="12">
        <v>0</v>
      </c>
      <c r="P47" s="12">
        <v>-9.038</v>
      </c>
      <c r="Q47" s="12">
        <v>0</v>
      </c>
      <c r="R47" s="12">
        <v>0</v>
      </c>
    </row>
    <row r="48" ht="20.25" spans="1:18">
      <c r="A48" s="7" t="s">
        <v>237</v>
      </c>
      <c r="B48" s="7" t="s">
        <v>238</v>
      </c>
      <c r="C48" s="7">
        <v>2559.527</v>
      </c>
      <c r="D48" s="7">
        <v>2990.67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9.525</v>
      </c>
      <c r="K48" s="12">
        <v>0</v>
      </c>
      <c r="L48" s="12">
        <v>1</v>
      </c>
      <c r="M48" s="12">
        <v>0</v>
      </c>
      <c r="N48" s="12">
        <v>-1</v>
      </c>
      <c r="O48" s="12">
        <v>0</v>
      </c>
      <c r="P48" s="12">
        <v>0.271</v>
      </c>
      <c r="Q48" s="12">
        <v>0</v>
      </c>
      <c r="R48" s="12">
        <v>0</v>
      </c>
    </row>
    <row r="49" ht="20.25" spans="1:18">
      <c r="A49" s="7" t="s">
        <v>239</v>
      </c>
      <c r="B49" s="7" t="s">
        <v>240</v>
      </c>
      <c r="C49" s="7">
        <v>8237.523</v>
      </c>
      <c r="D49" s="7">
        <v>9652.361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8.594</v>
      </c>
      <c r="K49" s="12">
        <v>1</v>
      </c>
      <c r="L49" s="12">
        <v>0</v>
      </c>
      <c r="M49" s="12">
        <v>0</v>
      </c>
      <c r="N49" s="12">
        <v>0</v>
      </c>
      <c r="O49" s="12">
        <v>0</v>
      </c>
      <c r="P49" s="12">
        <v>8.181</v>
      </c>
      <c r="Q49" s="12">
        <v>0</v>
      </c>
      <c r="R49" s="12">
        <v>0</v>
      </c>
    </row>
    <row r="50" ht="20.25" spans="1:18">
      <c r="A50" s="7" t="s">
        <v>241</v>
      </c>
      <c r="B50" s="7" t="s">
        <v>242</v>
      </c>
      <c r="C50" s="7">
        <v>4210.154</v>
      </c>
      <c r="D50" s="7">
        <v>4728.338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8.753</v>
      </c>
      <c r="K50" s="12">
        <v>3</v>
      </c>
      <c r="L50" s="12">
        <v>2</v>
      </c>
      <c r="M50" s="12">
        <v>0</v>
      </c>
      <c r="N50" s="12">
        <v>0</v>
      </c>
      <c r="O50" s="12">
        <v>0</v>
      </c>
      <c r="P50" s="12">
        <v>-3.794</v>
      </c>
      <c r="Q50" s="12">
        <v>0</v>
      </c>
      <c r="R50" s="12">
        <v>0</v>
      </c>
    </row>
    <row r="51" ht="20.25" spans="1:18">
      <c r="A51" s="7" t="s">
        <v>243</v>
      </c>
      <c r="B51" s="7" t="s">
        <v>244</v>
      </c>
      <c r="C51" s="7">
        <v>7285.455</v>
      </c>
      <c r="D51" s="7">
        <v>7550.163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0.824</v>
      </c>
      <c r="K51" s="12">
        <v>1</v>
      </c>
      <c r="L51" s="12">
        <v>2</v>
      </c>
      <c r="M51" s="12">
        <v>0</v>
      </c>
      <c r="N51" s="12">
        <v>1</v>
      </c>
      <c r="O51" s="12">
        <v>0</v>
      </c>
      <c r="P51" s="12">
        <v>4.146</v>
      </c>
      <c r="Q51" s="12">
        <v>0</v>
      </c>
      <c r="R51" s="12">
        <v>0</v>
      </c>
    </row>
    <row r="52" ht="20.25" spans="1:18">
      <c r="A52" s="7" t="s">
        <v>245</v>
      </c>
      <c r="B52" s="7" t="s">
        <v>246</v>
      </c>
      <c r="C52" s="7">
        <v>3335.475</v>
      </c>
      <c r="D52" s="7">
        <v>3520.299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4.428</v>
      </c>
      <c r="K52" s="12">
        <v>2</v>
      </c>
      <c r="L52" s="12">
        <v>2</v>
      </c>
      <c r="M52" s="12">
        <v>0</v>
      </c>
      <c r="N52" s="12">
        <v>0</v>
      </c>
      <c r="O52" s="12">
        <v>0</v>
      </c>
      <c r="P52" s="12">
        <v>-1.617</v>
      </c>
      <c r="Q52" s="12">
        <v>0</v>
      </c>
      <c r="R52" s="12">
        <v>-1</v>
      </c>
    </row>
    <row r="53" ht="20.25" spans="1:18">
      <c r="A53" s="7" t="s">
        <v>247</v>
      </c>
      <c r="B53" s="7" t="s">
        <v>248</v>
      </c>
      <c r="C53" s="7">
        <v>5035.236</v>
      </c>
      <c r="D53" s="7">
        <v>5617.058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1.732</v>
      </c>
      <c r="K53" s="12">
        <v>1</v>
      </c>
      <c r="L53" s="12">
        <v>0</v>
      </c>
      <c r="M53" s="12">
        <v>0</v>
      </c>
      <c r="N53" s="12">
        <v>0</v>
      </c>
      <c r="O53" s="12">
        <v>0</v>
      </c>
      <c r="P53" s="12">
        <v>1.577</v>
      </c>
      <c r="Q53" s="12">
        <v>0</v>
      </c>
      <c r="R53" s="12">
        <v>0</v>
      </c>
    </row>
    <row r="54" ht="20.25" spans="1:18">
      <c r="A54" s="7" t="s">
        <v>249</v>
      </c>
      <c r="B54" s="7" t="s">
        <v>250</v>
      </c>
      <c r="C54" s="7">
        <v>7421.236</v>
      </c>
      <c r="D54" s="7">
        <v>8412.875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7.118</v>
      </c>
      <c r="K54" s="12">
        <v>1</v>
      </c>
      <c r="L54" s="12">
        <v>0</v>
      </c>
      <c r="M54" s="12">
        <v>0</v>
      </c>
      <c r="N54" s="12">
        <v>-1</v>
      </c>
      <c r="O54" s="12">
        <v>0</v>
      </c>
      <c r="P54" s="12">
        <v>0.367</v>
      </c>
      <c r="Q54" s="12">
        <v>-1</v>
      </c>
      <c r="R54" s="12">
        <v>0</v>
      </c>
    </row>
    <row r="55" ht="20.25" spans="1:18">
      <c r="A55" s="7" t="s">
        <v>251</v>
      </c>
      <c r="B55" s="7" t="s">
        <v>252</v>
      </c>
      <c r="C55" s="7">
        <v>6617.347</v>
      </c>
      <c r="D55" s="7">
        <v>8160.673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12.481</v>
      </c>
      <c r="K55" s="12">
        <v>2</v>
      </c>
      <c r="L55" s="12">
        <v>2</v>
      </c>
      <c r="M55" s="12">
        <v>0</v>
      </c>
      <c r="N55" s="12">
        <v>0</v>
      </c>
      <c r="O55" s="12">
        <v>0</v>
      </c>
      <c r="P55" s="12">
        <v>-12.163</v>
      </c>
      <c r="Q55" s="12">
        <v>0</v>
      </c>
      <c r="R55" s="12">
        <v>1</v>
      </c>
    </row>
    <row r="56" ht="20.25" spans="1:18">
      <c r="A56" s="7" t="s">
        <v>253</v>
      </c>
      <c r="B56" s="7" t="s">
        <v>254</v>
      </c>
      <c r="C56" s="7">
        <v>13317.545</v>
      </c>
      <c r="D56" s="7">
        <v>14094.769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1.933</v>
      </c>
      <c r="K56" s="12">
        <v>2</v>
      </c>
      <c r="L56" s="12">
        <v>2</v>
      </c>
      <c r="M56" s="12">
        <v>0</v>
      </c>
      <c r="N56" s="12">
        <v>0</v>
      </c>
      <c r="O56" s="12">
        <v>0</v>
      </c>
      <c r="P56" s="12">
        <v>-0.856</v>
      </c>
      <c r="Q56" s="12">
        <v>0</v>
      </c>
      <c r="R56" s="12">
        <v>-1</v>
      </c>
    </row>
    <row r="57" ht="20.25" spans="1:18">
      <c r="A57" s="7" t="s">
        <v>255</v>
      </c>
      <c r="B57" s="7" t="s">
        <v>256</v>
      </c>
      <c r="C57" s="7">
        <v>8948</v>
      </c>
      <c r="D57" s="7">
        <v>10039.753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2.047</v>
      </c>
      <c r="K57" s="12">
        <v>1</v>
      </c>
      <c r="L57" s="12">
        <v>2</v>
      </c>
      <c r="M57" s="12">
        <v>0</v>
      </c>
      <c r="N57" s="12">
        <v>0</v>
      </c>
      <c r="O57" s="12">
        <v>0</v>
      </c>
      <c r="P57" s="12">
        <v>7.532</v>
      </c>
      <c r="Q57" s="12">
        <v>0</v>
      </c>
      <c r="R57" s="12">
        <v>0</v>
      </c>
    </row>
    <row r="58" ht="20.25" spans="1:18">
      <c r="A58" s="7" t="s">
        <v>257</v>
      </c>
      <c r="B58" s="7" t="s">
        <v>258</v>
      </c>
      <c r="C58" s="7">
        <v>18907.471</v>
      </c>
      <c r="D58" s="7">
        <v>20101.396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4.12</v>
      </c>
      <c r="K58" s="12">
        <v>2</v>
      </c>
      <c r="L58" s="12">
        <v>2</v>
      </c>
      <c r="M58" s="12">
        <v>0</v>
      </c>
      <c r="N58" s="12">
        <v>0</v>
      </c>
      <c r="O58" s="12">
        <v>0</v>
      </c>
      <c r="P58" s="12">
        <v>3.932</v>
      </c>
      <c r="Q58" s="12">
        <v>0</v>
      </c>
      <c r="R58" s="12">
        <v>-1</v>
      </c>
    </row>
    <row r="59" ht="20.25" spans="1:18">
      <c r="A59" s="7" t="s">
        <v>259</v>
      </c>
      <c r="B59" s="7" t="s">
        <v>260</v>
      </c>
      <c r="C59" s="7">
        <v>2395.6</v>
      </c>
      <c r="D59" s="7">
        <v>3103.491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13.14</v>
      </c>
      <c r="K59" s="12">
        <v>2</v>
      </c>
      <c r="L59" s="12">
        <v>0</v>
      </c>
      <c r="M59" s="12">
        <v>1</v>
      </c>
      <c r="N59" s="12">
        <v>-1</v>
      </c>
      <c r="O59" s="12">
        <v>0</v>
      </c>
      <c r="P59" s="12">
        <v>1.476</v>
      </c>
      <c r="Q59" s="12">
        <v>0</v>
      </c>
      <c r="R59" s="12">
        <v>0</v>
      </c>
    </row>
    <row r="60" ht="20.25" spans="1:18">
      <c r="A60" s="7" t="s">
        <v>261</v>
      </c>
      <c r="B60" s="7" t="s">
        <v>262</v>
      </c>
      <c r="C60" s="7">
        <v>2491.455</v>
      </c>
      <c r="D60" s="7">
        <v>2724.8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2.791</v>
      </c>
      <c r="K60" s="12">
        <v>0</v>
      </c>
      <c r="L60" s="12">
        <v>1</v>
      </c>
      <c r="M60" s="12">
        <v>0</v>
      </c>
      <c r="N60" s="12">
        <v>0</v>
      </c>
      <c r="O60" s="12">
        <v>0</v>
      </c>
      <c r="P60" s="12">
        <v>1.289</v>
      </c>
      <c r="Q60" s="12">
        <v>0</v>
      </c>
      <c r="R60" s="12">
        <v>0</v>
      </c>
    </row>
    <row r="61" ht="20.25" spans="1:18">
      <c r="A61" s="7" t="s">
        <v>263</v>
      </c>
      <c r="B61" s="7" t="s">
        <v>264</v>
      </c>
      <c r="C61" s="7">
        <v>8387.964</v>
      </c>
      <c r="D61" s="7">
        <v>9564.512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9.29</v>
      </c>
      <c r="K61" s="12">
        <v>3</v>
      </c>
      <c r="L61" s="12">
        <v>2</v>
      </c>
      <c r="M61" s="12">
        <v>0</v>
      </c>
      <c r="N61" s="12">
        <v>0</v>
      </c>
      <c r="O61" s="12">
        <v>0</v>
      </c>
      <c r="P61" s="12">
        <v>-1.354</v>
      </c>
      <c r="Q61" s="12">
        <v>0</v>
      </c>
      <c r="R61" s="12">
        <v>0</v>
      </c>
    </row>
    <row r="62" ht="20.25" spans="1:18">
      <c r="A62" s="7" t="s">
        <v>265</v>
      </c>
      <c r="B62" s="7" t="s">
        <v>266</v>
      </c>
      <c r="C62" s="7">
        <v>7661.573</v>
      </c>
      <c r="D62" s="7">
        <v>8283.1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6.223</v>
      </c>
      <c r="K62" s="12">
        <v>3</v>
      </c>
      <c r="L62" s="12">
        <v>2</v>
      </c>
      <c r="M62" s="12">
        <v>0</v>
      </c>
      <c r="N62" s="12">
        <v>1</v>
      </c>
      <c r="O62" s="12">
        <v>0</v>
      </c>
      <c r="P62" s="12">
        <v>4.946</v>
      </c>
      <c r="Q62" s="12">
        <v>0</v>
      </c>
      <c r="R62" s="12">
        <v>0</v>
      </c>
    </row>
    <row r="63" ht="20.25" spans="1:18">
      <c r="A63" s="7" t="s">
        <v>267</v>
      </c>
      <c r="B63" s="7" t="s">
        <v>268</v>
      </c>
      <c r="C63" s="7">
        <v>2242.509</v>
      </c>
      <c r="D63" s="7">
        <v>2821.127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19.91</v>
      </c>
      <c r="K63" s="12">
        <v>4</v>
      </c>
      <c r="L63" s="12">
        <v>0</v>
      </c>
      <c r="M63" s="12">
        <v>0</v>
      </c>
      <c r="N63" s="12">
        <v>0</v>
      </c>
      <c r="O63" s="12">
        <v>0</v>
      </c>
      <c r="P63" s="12">
        <v>-32.71</v>
      </c>
      <c r="Q63" s="12">
        <v>0</v>
      </c>
      <c r="R63" s="12">
        <v>0</v>
      </c>
    </row>
    <row r="64" ht="20.25" spans="1:18">
      <c r="A64" s="7" t="s">
        <v>269</v>
      </c>
      <c r="B64" s="7" t="s">
        <v>270</v>
      </c>
      <c r="C64" s="7">
        <v>6063.009</v>
      </c>
      <c r="D64" s="7">
        <v>6565.206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0.639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3.072</v>
      </c>
      <c r="Q64" s="12">
        <v>0</v>
      </c>
      <c r="R64" s="12">
        <v>0</v>
      </c>
    </row>
    <row r="65" ht="20.25" spans="1:18">
      <c r="A65" s="7" t="s">
        <v>271</v>
      </c>
      <c r="B65" s="7" t="s">
        <v>272</v>
      </c>
      <c r="C65" s="7">
        <v>6655.21</v>
      </c>
      <c r="D65" s="7">
        <v>7623.906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4.048</v>
      </c>
      <c r="K65" s="12">
        <v>1</v>
      </c>
      <c r="L65" s="12">
        <v>1</v>
      </c>
      <c r="M65" s="12">
        <v>-1</v>
      </c>
      <c r="N65" s="12">
        <v>1</v>
      </c>
      <c r="O65" s="12">
        <v>0</v>
      </c>
      <c r="P65" s="12">
        <v>-0.2</v>
      </c>
      <c r="Q65" s="12">
        <v>0</v>
      </c>
      <c r="R65" s="12">
        <v>0</v>
      </c>
    </row>
    <row r="66" ht="20.25" spans="1:18">
      <c r="A66" s="7" t="s">
        <v>273</v>
      </c>
      <c r="B66" s="7" t="s">
        <v>274</v>
      </c>
      <c r="C66" s="7">
        <v>2221.255</v>
      </c>
      <c r="D66" s="7">
        <v>2643.494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14.534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2.458</v>
      </c>
      <c r="Q66" s="12">
        <v>0</v>
      </c>
      <c r="R66" s="12">
        <v>0</v>
      </c>
    </row>
    <row r="67" ht="20.25" spans="1:18">
      <c r="A67" s="7" t="s">
        <v>275</v>
      </c>
      <c r="B67" s="7" t="s">
        <v>276</v>
      </c>
      <c r="C67" s="7">
        <v>5374.236</v>
      </c>
      <c r="D67" s="7">
        <v>6119.236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6.811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17.352</v>
      </c>
      <c r="Q67" s="12">
        <v>0</v>
      </c>
      <c r="R67" s="12">
        <v>0</v>
      </c>
    </row>
    <row r="68" ht="20.25" spans="1:18">
      <c r="A68" s="7" t="s">
        <v>277</v>
      </c>
      <c r="B68" s="7" t="s">
        <v>278</v>
      </c>
      <c r="C68" s="7">
        <v>1380.127</v>
      </c>
      <c r="D68" s="7">
        <v>1613.378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2.533</v>
      </c>
      <c r="K68" s="12">
        <v>0</v>
      </c>
      <c r="L68" s="12">
        <v>1</v>
      </c>
      <c r="M68" s="12">
        <v>0</v>
      </c>
      <c r="N68" s="12">
        <v>0</v>
      </c>
      <c r="O68" s="12">
        <v>0</v>
      </c>
      <c r="P68" s="12">
        <v>0.934</v>
      </c>
      <c r="Q68" s="12">
        <v>0</v>
      </c>
      <c r="R68" s="12">
        <v>0</v>
      </c>
    </row>
    <row r="69" ht="20.25" spans="1:18">
      <c r="A69" s="7" t="s">
        <v>279</v>
      </c>
      <c r="B69" s="7" t="s">
        <v>280</v>
      </c>
      <c r="C69" s="7">
        <v>6010.291</v>
      </c>
      <c r="D69" s="7">
        <v>7180.293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1.953</v>
      </c>
      <c r="K69" s="12">
        <v>0</v>
      </c>
      <c r="L69" s="12">
        <v>1</v>
      </c>
      <c r="M69" s="12">
        <v>1</v>
      </c>
      <c r="N69" s="12">
        <v>-1</v>
      </c>
      <c r="O69" s="12">
        <v>0</v>
      </c>
      <c r="P69" s="12">
        <v>7.983</v>
      </c>
      <c r="Q69" s="12">
        <v>0</v>
      </c>
      <c r="R69" s="12">
        <v>0</v>
      </c>
    </row>
    <row r="70" ht="20.25" spans="1:18">
      <c r="A70" s="7" t="s">
        <v>281</v>
      </c>
      <c r="B70" s="7" t="s">
        <v>282</v>
      </c>
      <c r="C70" s="7">
        <v>5730.557</v>
      </c>
      <c r="D70" s="7">
        <v>6137.473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5.249</v>
      </c>
      <c r="K70" s="12">
        <v>3</v>
      </c>
      <c r="L70" s="12">
        <v>1</v>
      </c>
      <c r="M70" s="12">
        <v>0</v>
      </c>
      <c r="N70" s="12">
        <v>0</v>
      </c>
      <c r="O70" s="12">
        <v>0</v>
      </c>
      <c r="P70" s="12">
        <v>-3.624</v>
      </c>
      <c r="Q70" s="12">
        <v>0</v>
      </c>
      <c r="R70" s="12">
        <v>-1</v>
      </c>
    </row>
    <row r="71" ht="20.25" spans="1:18">
      <c r="A71" s="7" t="s">
        <v>283</v>
      </c>
      <c r="B71" s="7" t="s">
        <v>284</v>
      </c>
      <c r="C71" s="7">
        <v>4738.271</v>
      </c>
      <c r="D71" s="7">
        <v>5293.792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3.576</v>
      </c>
      <c r="K71" s="12">
        <v>1</v>
      </c>
      <c r="L71" s="12">
        <v>0</v>
      </c>
      <c r="M71" s="12">
        <v>0</v>
      </c>
      <c r="N71" s="12">
        <v>1</v>
      </c>
      <c r="O71" s="12">
        <v>0</v>
      </c>
      <c r="P71" s="12">
        <v>-0.325</v>
      </c>
      <c r="Q71" s="12">
        <v>0</v>
      </c>
      <c r="R71" s="12">
        <v>0</v>
      </c>
    </row>
    <row r="72" ht="20.25" spans="1:18">
      <c r="A72" s="7" t="s">
        <v>285</v>
      </c>
      <c r="B72" s="7" t="s">
        <v>286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287</v>
      </c>
      <c r="B73" s="7" t="s">
        <v>288</v>
      </c>
      <c r="C73" s="7">
        <v>5131.247</v>
      </c>
      <c r="D73" s="7">
        <v>5992.58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11.819</v>
      </c>
      <c r="K73" s="12">
        <v>2</v>
      </c>
      <c r="L73" s="12">
        <v>0</v>
      </c>
      <c r="M73" s="12">
        <v>0</v>
      </c>
      <c r="N73" s="12">
        <v>0</v>
      </c>
      <c r="O73" s="12">
        <v>0</v>
      </c>
      <c r="P73" s="12">
        <v>0.586</v>
      </c>
      <c r="Q73" s="12">
        <v>0</v>
      </c>
      <c r="R73" s="12">
        <v>0</v>
      </c>
    </row>
    <row r="74" ht="20.25" spans="1:18">
      <c r="A74" s="7" t="s">
        <v>289</v>
      </c>
      <c r="B74" s="7" t="s">
        <v>290</v>
      </c>
      <c r="C74" s="7">
        <v>3684.344</v>
      </c>
      <c r="D74" s="7">
        <v>4106.116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5.641</v>
      </c>
      <c r="K74" s="12">
        <v>1</v>
      </c>
      <c r="L74" s="12">
        <v>0</v>
      </c>
      <c r="M74" s="12">
        <v>0</v>
      </c>
      <c r="N74" s="12">
        <v>-1</v>
      </c>
      <c r="O74" s="12">
        <v>0</v>
      </c>
      <c r="P74" s="12">
        <v>0.387</v>
      </c>
      <c r="Q74" s="12">
        <v>0</v>
      </c>
      <c r="R74" s="12">
        <v>0</v>
      </c>
    </row>
    <row r="75" ht="20.25" spans="1:18">
      <c r="A75" s="7" t="s">
        <v>291</v>
      </c>
      <c r="B75" s="7" t="s">
        <v>292</v>
      </c>
      <c r="C75" s="7">
        <v>2536.557</v>
      </c>
      <c r="D75" s="7">
        <v>2801.901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5.725</v>
      </c>
      <c r="K75" s="12">
        <v>1</v>
      </c>
      <c r="L75" s="12">
        <v>0</v>
      </c>
      <c r="M75" s="12">
        <v>0</v>
      </c>
      <c r="N75" s="12">
        <v>-1</v>
      </c>
      <c r="O75" s="12">
        <v>0</v>
      </c>
      <c r="P75" s="12">
        <v>0.184</v>
      </c>
      <c r="Q75" s="12">
        <v>0</v>
      </c>
      <c r="R75" s="12">
        <v>0</v>
      </c>
    </row>
    <row r="76" ht="20.25" spans="1:18">
      <c r="A76" s="7" t="s">
        <v>293</v>
      </c>
      <c r="B76" s="7" t="s">
        <v>294</v>
      </c>
      <c r="C76" s="7">
        <v>5197.059</v>
      </c>
      <c r="D76" s="7">
        <v>6244.646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15.404</v>
      </c>
      <c r="K76" s="12">
        <v>3</v>
      </c>
      <c r="L76" s="12">
        <v>0</v>
      </c>
      <c r="M76" s="12">
        <v>0</v>
      </c>
      <c r="N76" s="12">
        <v>0</v>
      </c>
      <c r="O76" s="12">
        <v>0</v>
      </c>
      <c r="P76" s="12">
        <v>0.004</v>
      </c>
      <c r="Q76" s="12">
        <v>0</v>
      </c>
      <c r="R76" s="12">
        <v>0</v>
      </c>
    </row>
    <row r="77" ht="20.25" spans="1:18">
      <c r="A77" s="7" t="s">
        <v>295</v>
      </c>
      <c r="B77" s="7" t="s">
        <v>296</v>
      </c>
      <c r="C77" s="7">
        <v>106.749</v>
      </c>
      <c r="D77" s="7">
        <v>109.607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1.058</v>
      </c>
      <c r="K77" s="12">
        <v>1</v>
      </c>
      <c r="L77" s="12">
        <v>0</v>
      </c>
      <c r="M77" s="12">
        <v>0</v>
      </c>
      <c r="N77" s="12">
        <v>1</v>
      </c>
      <c r="O77" s="12">
        <v>0</v>
      </c>
      <c r="P77" s="12">
        <v>0.029</v>
      </c>
      <c r="Q77" s="12">
        <v>0</v>
      </c>
      <c r="R77" s="12">
        <v>0</v>
      </c>
    </row>
    <row r="78" ht="20.25" spans="1:18">
      <c r="A78" s="7" t="s">
        <v>297</v>
      </c>
      <c r="B78" s="7" t="s">
        <v>298</v>
      </c>
      <c r="C78" s="7">
        <v>105.239</v>
      </c>
      <c r="D78" s="7">
        <v>107.184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0.38</v>
      </c>
      <c r="K78" s="12">
        <v>1</v>
      </c>
      <c r="L78" s="12">
        <v>0</v>
      </c>
      <c r="M78" s="12">
        <v>0</v>
      </c>
      <c r="N78" s="12">
        <v>0</v>
      </c>
      <c r="O78" s="12">
        <v>0</v>
      </c>
      <c r="P78" s="12">
        <v>0.01</v>
      </c>
      <c r="Q78" s="12">
        <v>0</v>
      </c>
      <c r="R78" s="12">
        <v>1</v>
      </c>
    </row>
    <row r="79" ht="20.25" spans="1:18">
      <c r="A79" s="7" t="s">
        <v>299</v>
      </c>
      <c r="B79" s="7" t="s">
        <v>300</v>
      </c>
      <c r="C79" s="7">
        <v>112.628</v>
      </c>
      <c r="D79" s="7">
        <v>121.305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3.174</v>
      </c>
      <c r="K79" s="12">
        <v>2</v>
      </c>
      <c r="L79" s="12">
        <v>0</v>
      </c>
      <c r="M79" s="12">
        <v>0</v>
      </c>
      <c r="N79" s="12">
        <v>1</v>
      </c>
      <c r="O79" s="12">
        <v>0</v>
      </c>
      <c r="P79" s="12">
        <v>0.075</v>
      </c>
      <c r="Q79" s="12">
        <v>0</v>
      </c>
      <c r="R79" s="12">
        <v>1</v>
      </c>
    </row>
    <row r="80" ht="20.25" spans="1:18">
      <c r="A80" s="8" t="s">
        <v>301</v>
      </c>
      <c r="B80" s="8" t="s">
        <v>302</v>
      </c>
      <c r="C80" s="8">
        <v>1566.6</v>
      </c>
      <c r="D80" s="8">
        <v>2906.214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27.479</v>
      </c>
      <c r="K80" s="12">
        <v>3</v>
      </c>
      <c r="L80" s="12">
        <v>0</v>
      </c>
      <c r="M80" s="12">
        <v>0</v>
      </c>
      <c r="N80" s="12">
        <v>0</v>
      </c>
      <c r="O80" s="12">
        <v>0</v>
      </c>
      <c r="P80" s="12">
        <v>13.547</v>
      </c>
      <c r="Q80" s="12">
        <v>0</v>
      </c>
      <c r="R80" s="12">
        <v>0</v>
      </c>
    </row>
    <row r="81" ht="20.25" spans="1:18">
      <c r="A81" s="8" t="s">
        <v>303</v>
      </c>
      <c r="B81" s="8" t="s">
        <v>304</v>
      </c>
      <c r="C81" s="8">
        <v>3599.265</v>
      </c>
      <c r="D81" s="8">
        <v>4261.943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2.3</v>
      </c>
      <c r="K81" s="12">
        <v>1</v>
      </c>
      <c r="L81" s="12">
        <v>2</v>
      </c>
      <c r="M81" s="12">
        <v>-1</v>
      </c>
      <c r="N81" s="12">
        <v>1</v>
      </c>
      <c r="O81" s="12">
        <v>0</v>
      </c>
      <c r="P81" s="12">
        <v>0.692</v>
      </c>
      <c r="Q81" s="12">
        <v>0</v>
      </c>
      <c r="R81" s="12">
        <v>0</v>
      </c>
    </row>
    <row r="82" ht="20.25" spans="1:18">
      <c r="A82" s="8" t="s">
        <v>305</v>
      </c>
      <c r="B82" s="8" t="s">
        <v>306</v>
      </c>
      <c r="C82" s="8">
        <v>13433.633</v>
      </c>
      <c r="D82" s="8">
        <v>15583.045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8.615</v>
      </c>
      <c r="K82" s="12">
        <v>1</v>
      </c>
      <c r="L82" s="12">
        <v>1</v>
      </c>
      <c r="M82" s="12">
        <v>0</v>
      </c>
      <c r="N82" s="12">
        <v>0</v>
      </c>
      <c r="O82" s="12">
        <v>0</v>
      </c>
      <c r="P82" s="12">
        <v>9.566</v>
      </c>
      <c r="Q82" s="12">
        <v>0</v>
      </c>
      <c r="R82" s="12">
        <v>1</v>
      </c>
    </row>
    <row r="83" ht="20.25" spans="1:18">
      <c r="A83" s="8" t="s">
        <v>307</v>
      </c>
      <c r="B83" s="8" t="s">
        <v>308</v>
      </c>
      <c r="C83" s="8">
        <v>473.228</v>
      </c>
      <c r="D83" s="8">
        <v>585.1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12.154</v>
      </c>
      <c r="K83" s="12">
        <v>1</v>
      </c>
      <c r="L83" s="12">
        <v>2</v>
      </c>
      <c r="M83" s="12">
        <v>0</v>
      </c>
      <c r="N83" s="12">
        <v>1</v>
      </c>
      <c r="O83" s="12">
        <v>0</v>
      </c>
      <c r="P83" s="12">
        <v>-0.573</v>
      </c>
      <c r="Q83" s="12">
        <v>0</v>
      </c>
      <c r="R83" s="12">
        <v>0</v>
      </c>
    </row>
    <row r="84" ht="20.25" spans="1:18">
      <c r="A84" s="8" t="s">
        <v>309</v>
      </c>
      <c r="B84" s="8" t="s">
        <v>310</v>
      </c>
      <c r="C84" s="8">
        <v>41069.363</v>
      </c>
      <c r="D84" s="8">
        <v>44975.273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6.149</v>
      </c>
      <c r="K84" s="12">
        <v>0</v>
      </c>
      <c r="L84" s="12">
        <v>1</v>
      </c>
      <c r="M84" s="12">
        <v>0</v>
      </c>
      <c r="N84" s="12">
        <v>0</v>
      </c>
      <c r="O84" s="12">
        <v>0</v>
      </c>
      <c r="P84" s="12">
        <v>23.468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2025-03-27T14:06:05Z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B55CC3C575E94C7D864298CC62271DE5_13</vt:lpwstr>
  </property>
  <property fmtid="{D5CDD505-2E9C-101B-9397-08002B2CF9AE}" pid="3" name="KSOProductBuildVer">
    <vt:lpwstr>2052-12.1.0.15712</vt:lpwstr>
  </property>
</Properties>
</file>