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<sst xmlns="http://schemas.openxmlformats.org/spreadsheetml/2006/main" count="347" uniqueCount="312">
  <si>
    <t>京沪深强转弱</t>
  </si>
  <si>
    <t>京沪深弱转强</t>
  </si>
  <si>
    <t>代码</t>
  </si>
  <si>
    <t>简称</t>
  </si>
  <si>
    <t>总市值</t>
  </si>
  <si>
    <t>近期新高</t>
  </si>
  <si>
    <t>50166.41亿</t>
  </si>
  <si>
    <t>行业龙头</t>
  </si>
  <si>
    <t>195034.16亿</t>
  </si>
  <si>
    <t>电力</t>
  </si>
  <si>
    <t>27866.10亿</t>
  </si>
  <si>
    <t>绩优股</t>
  </si>
  <si>
    <t>141641.91亿</t>
  </si>
  <si>
    <t>融资增加</t>
  </si>
  <si>
    <t>3635.56亿</t>
  </si>
  <si>
    <t>整体上市</t>
  </si>
  <si>
    <t>43257.41亿</t>
  </si>
  <si>
    <t>新进指标股</t>
  </si>
  <si>
    <t>3490.58亿</t>
  </si>
  <si>
    <t>医药</t>
  </si>
  <si>
    <t>37233.21亿</t>
  </si>
  <si>
    <t>机构吸筹</t>
  </si>
  <si>
    <t>1234.14亿</t>
  </si>
  <si>
    <t>酿酒</t>
  </si>
  <si>
    <t>36210.02亿</t>
  </si>
  <si>
    <t>创医药</t>
  </si>
  <si>
    <t>--</t>
  </si>
  <si>
    <t>医疗保健</t>
  </si>
  <si>
    <t>19076.93亿</t>
  </si>
  <si>
    <t>配股预案</t>
  </si>
  <si>
    <t>户数增加</t>
  </si>
  <si>
    <t>18686.11亿</t>
  </si>
  <si>
    <t>绿色电力</t>
  </si>
  <si>
    <t>定增股</t>
  </si>
  <si>
    <t>17627.80亿</t>
  </si>
  <si>
    <t>建筑</t>
  </si>
  <si>
    <t>16636.85亿</t>
  </si>
  <si>
    <t>保险新进</t>
  </si>
  <si>
    <t>14375.54亿</t>
  </si>
  <si>
    <t>陕西板块</t>
  </si>
  <si>
    <t>14152.33亿</t>
  </si>
  <si>
    <t>仿制药</t>
  </si>
  <si>
    <t>13711.67亿</t>
  </si>
  <si>
    <t>运输服务</t>
  </si>
  <si>
    <t>13194.73亿</t>
  </si>
  <si>
    <t>含B股</t>
  </si>
  <si>
    <t>11478.36亿</t>
  </si>
  <si>
    <t>房地产</t>
  </si>
  <si>
    <t>10657.26亿</t>
  </si>
  <si>
    <t>交通设施</t>
  </si>
  <si>
    <t>10057.31亿</t>
  </si>
  <si>
    <t>近期弱势</t>
  </si>
  <si>
    <t>8434.13亿</t>
  </si>
  <si>
    <t>云南板块</t>
  </si>
  <si>
    <t>7807.00亿</t>
  </si>
  <si>
    <t>新疆板块</t>
  </si>
  <si>
    <t>7545.15亿</t>
  </si>
  <si>
    <t>维生素</t>
  </si>
  <si>
    <t>7013.79亿</t>
  </si>
  <si>
    <t>发可转债</t>
  </si>
  <si>
    <t>6839.81亿</t>
  </si>
  <si>
    <t>风险提示</t>
  </si>
  <si>
    <t>6114.44亿</t>
  </si>
  <si>
    <t>近期强势</t>
  </si>
  <si>
    <t>5536.93亿</t>
  </si>
  <si>
    <t>化纤</t>
  </si>
  <si>
    <t>4426.56亿</t>
  </si>
  <si>
    <t>供气供热</t>
  </si>
  <si>
    <t>3215.19亿</t>
  </si>
  <si>
    <t>国开持股</t>
  </si>
  <si>
    <t>3130.87亿</t>
  </si>
  <si>
    <t>鸡肉</t>
  </si>
  <si>
    <t>2980.44亿</t>
  </si>
  <si>
    <t>造纸</t>
  </si>
  <si>
    <t>2138.51亿</t>
  </si>
  <si>
    <t>草甘膦</t>
  </si>
  <si>
    <t>1587.04亿</t>
  </si>
  <si>
    <t>水务</t>
  </si>
  <si>
    <t>1411.22亿</t>
  </si>
  <si>
    <t>治理指数</t>
  </si>
  <si>
    <t>国企改革</t>
  </si>
  <si>
    <t>投资时钟</t>
  </si>
  <si>
    <t>中盘价值</t>
  </si>
  <si>
    <t>环渤海</t>
  </si>
  <si>
    <t>深证红利</t>
  </si>
  <si>
    <t>国证治理</t>
  </si>
  <si>
    <t>国证服务</t>
  </si>
  <si>
    <t>创成长</t>
  </si>
  <si>
    <t>乐富指数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</si>
  <si>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</si>
  <si>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</si>
  <si>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</si>
  <si>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</si>
  <si>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</si>
  <si>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</si>
  <si>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</si>
  <si>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</si>
  <si>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</si>
  <si>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</si>
  <si>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</si>
  <si>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</si>
  <si>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</si>
  <si>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</si>
  <si>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</si>
  <si>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</si>
  <si>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</si>
  <si>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</si>
  <si>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</si>
  <si>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</si>
  <si>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</si>
  <si>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50AH优选</t>
  </si>
  <si>
    <t>300可选</t>
  </si>
  <si>
    <t>全指可选</t>
  </si>
  <si>
    <t>国证钢铁</t>
  </si>
  <si>
    <t>上证能源</t>
  </si>
  <si>
    <t>煤炭指数</t>
  </si>
  <si>
    <t>企债指数</t>
  </si>
  <si>
    <t>沪公司债</t>
  </si>
  <si>
    <t>5年信用</t>
  </si>
  <si>
    <t>信用100</t>
  </si>
  <si>
    <t>百发100</t>
  </si>
  <si>
    <t>港中小企</t>
  </si>
  <si>
    <t>HK银行</t>
  </si>
  <si>
    <t>公司债指</t>
  </si>
  <si>
    <t>SME创新</t>
  </si>
  <si>
    <t>机器人50</t>
  </si>
  <si>
    <t>碳中和债</t>
  </si>
  <si>
    <t>新浪100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</si>
  <si>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</si>
  <si>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</si>
  <si>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</si>
  <si>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</si>
  <si>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</si>
  <si>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</si>
  <si>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</si>
  <si>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</si>
  <si>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专利领先</t>
  </si>
  <si>
    <t>国证定增</t>
  </si>
  <si>
    <t>深证可选</t>
  </si>
  <si>
    <t>深成可选</t>
  </si>
  <si>
    <t>优势成长</t>
  </si>
  <si>
    <t>机器人100</t>
  </si>
  <si>
    <t>蓝色100</t>
  </si>
  <si>
    <t>300能源</t>
  </si>
  <si>
    <t>中证能源</t>
  </si>
  <si>
    <t>中证下游</t>
  </si>
  <si>
    <t>1000能源</t>
  </si>
  <si>
    <t>【数据引擎：奇衡DK阿赖耶识系统】情绪值</t>
  </si>
  <si>
    <t>RR00</t>
  </si>
  <si>
    <t>粳米连续</t>
  </si>
  <si>
    <t>FG00</t>
  </si>
  <si>
    <t>玻璃连续</t>
  </si>
  <si>
    <t>AU00</t>
  </si>
  <si>
    <t>黄金连续</t>
  </si>
  <si>
    <t>CU00</t>
  </si>
  <si>
    <t>沪铜连续</t>
  </si>
  <si>
    <t>SN00</t>
  </si>
  <si>
    <t>沪锡连续</t>
  </si>
  <si>
    <t>BC00</t>
  </si>
  <si>
    <t>国际铜连续</t>
  </si>
  <si>
    <t>AO00</t>
  </si>
  <si>
    <t>氧化铝连续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</si>
  <si>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</si>
  <si>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</si>
  <si>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</si>
  <si>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</si>
  <si>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</si>
  <si>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</si>
  <si>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</si>
  <si>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</si>
  <si>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</si>
  <si>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</si>
  <si>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</si>
  <si>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</si>
  <si>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</si>
  <si>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</si>
  <si>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</si>
  <si>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</si>
  <si>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</si>
  <si>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</si>
  <si>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</si>
  <si>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</si>
  <si>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</si>
  <si>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</si>
  <si>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</si>
  <si>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</si>
  <si>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LU00</t>
  </si>
  <si>
    <t>低硫燃油连续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</si>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</sst>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J9" sqref="J9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6.5" spans="1:6">
      <c r="A3" s="36" t="str">
        <f>"880865"</f>
        <v>880865</v>
      </c>
      <c r="B3" s="36" t="s">
        <v>5</v>
      </c>
      <c r="C3" s="36" t="s">
        <v>6</v>
      </c>
      <c r="D3" s="36" t="str">
        <f>"880847"</f>
        <v>880847</v>
      </c>
      <c r="E3" s="36" t="s">
        <v>7</v>
      </c>
      <c r="F3" s="36" t="s">
        <v>8</v>
      </c>
    </row>
    <row r="4" ht="16.5" spans="1:6">
      <c r="A4" s="36" t="str">
        <f>"880305"</f>
        <v>880305</v>
      </c>
      <c r="B4" s="36" t="s">
        <v>9</v>
      </c>
      <c r="C4" s="36" t="s">
        <v>10</v>
      </c>
      <c r="D4" s="36" t="str">
        <f>"880835"</f>
        <v>880835</v>
      </c>
      <c r="E4" s="36" t="s">
        <v>11</v>
      </c>
      <c r="F4" s="36" t="s">
        <v>12</v>
      </c>
    </row>
    <row r="5" ht="16.5" spans="1:6">
      <c r="A5" s="36" t="str">
        <f>"880780"</f>
        <v>880780</v>
      </c>
      <c r="B5" s="36" t="s">
        <v>13</v>
      </c>
      <c r="C5" s="36" t="s">
        <v>14</v>
      </c>
      <c r="D5" s="36" t="str">
        <f>"880532"</f>
        <v>880532</v>
      </c>
      <c r="E5" s="36" t="s">
        <v>15</v>
      </c>
      <c r="F5" s="36" t="s">
        <v>16</v>
      </c>
    </row>
    <row r="6" ht="16.5" spans="1:6">
      <c r="A6" s="36" t="str">
        <f>"880603"</f>
        <v>880603</v>
      </c>
      <c r="B6" s="36" t="s">
        <v>17</v>
      </c>
      <c r="C6" s="36" t="s">
        <v>18</v>
      </c>
      <c r="D6" s="36" t="str">
        <f>"880400"</f>
        <v>880400</v>
      </c>
      <c r="E6" s="36" t="s">
        <v>19</v>
      </c>
      <c r="F6" s="36" t="s">
        <v>20</v>
      </c>
    </row>
    <row r="7" ht="16.5" spans="1:6">
      <c r="A7" s="36" t="str">
        <f>"880756"</f>
        <v>880756</v>
      </c>
      <c r="B7" s="36" t="s">
        <v>21</v>
      </c>
      <c r="C7" s="36" t="s">
        <v>22</v>
      </c>
      <c r="D7" s="36" t="str">
        <f>"880380"</f>
        <v>880380</v>
      </c>
      <c r="E7" s="36" t="s">
        <v>23</v>
      </c>
      <c r="F7" s="36" t="s">
        <v>24</v>
      </c>
    </row>
    <row r="8" ht="16.5" spans="1:6">
      <c r="A8" s="36" t="str">
        <f>"399275"</f>
        <v>399275</v>
      </c>
      <c r="B8" s="36" t="s">
        <v>25</v>
      </c>
      <c r="C8" s="36" t="s">
        <v>26</v>
      </c>
      <c r="D8" s="36" t="str">
        <f>"880398"</f>
        <v>880398</v>
      </c>
      <c r="E8" s="36" t="s">
        <v>27</v>
      </c>
      <c r="F8" s="36" t="s">
        <v>28</v>
      </c>
    </row>
    <row r="9" ht="16.5" spans="1:6">
      <c r="A9" s="36" t="str">
        <f>"880890"</f>
        <v>880890</v>
      </c>
      <c r="B9" s="36" t="s">
        <v>29</v>
      </c>
      <c r="C9" s="36" t="s">
        <v>26</v>
      </c>
      <c r="D9" s="36" t="str">
        <f>"880876"</f>
        <v>880876</v>
      </c>
      <c r="E9" s="36" t="s">
        <v>30</v>
      </c>
      <c r="F9" s="36" t="s">
        <v>31</v>
      </c>
    </row>
    <row r="10" ht="16.5" spans="1:6">
      <c r="A10" s="36" t="str">
        <f>"399438"</f>
        <v>399438</v>
      </c>
      <c r="B10" s="36" t="s">
        <v>32</v>
      </c>
      <c r="C10" s="36" t="s">
        <v>26</v>
      </c>
      <c r="D10" s="36" t="str">
        <f>"880856"</f>
        <v>880856</v>
      </c>
      <c r="E10" s="36" t="s">
        <v>33</v>
      </c>
      <c r="F10" s="36" t="s">
        <v>34</v>
      </c>
    </row>
    <row r="11" ht="16.5" spans="1:6">
      <c r="A11" s="24"/>
      <c r="B11" s="24"/>
      <c r="C11" s="24"/>
      <c r="D11" s="36" t="str">
        <f>"880476"</f>
        <v>880476</v>
      </c>
      <c r="E11" s="36" t="s">
        <v>35</v>
      </c>
      <c r="F11" s="36" t="s">
        <v>36</v>
      </c>
    </row>
    <row r="12" ht="16.5" spans="1:6">
      <c r="A12" s="24"/>
      <c r="B12" s="24"/>
      <c r="C12" s="24"/>
      <c r="D12" s="36" t="str">
        <f>"880782"</f>
        <v>880782</v>
      </c>
      <c r="E12" s="36" t="s">
        <v>37</v>
      </c>
      <c r="F12" s="36" t="s">
        <v>38</v>
      </c>
    </row>
    <row r="13" ht="16.5" spans="1:6">
      <c r="A13" s="24"/>
      <c r="B13" s="24"/>
      <c r="C13" s="24"/>
      <c r="D13" s="36" t="str">
        <f>"880208"</f>
        <v>880208</v>
      </c>
      <c r="E13" s="36" t="s">
        <v>39</v>
      </c>
      <c r="F13" s="36" t="s">
        <v>40</v>
      </c>
    </row>
    <row r="14" ht="16.5" spans="1:6">
      <c r="A14" s="24"/>
      <c r="B14" s="24"/>
      <c r="C14" s="24"/>
      <c r="D14" s="36" t="str">
        <f>"880960"</f>
        <v>880960</v>
      </c>
      <c r="E14" s="36" t="s">
        <v>41</v>
      </c>
      <c r="F14" s="36" t="s">
        <v>42</v>
      </c>
    </row>
    <row r="15" ht="16.5" spans="1:6">
      <c r="A15" s="24"/>
      <c r="B15" s="24"/>
      <c r="C15" s="24"/>
      <c r="D15" s="36" t="str">
        <f>"880459"</f>
        <v>880459</v>
      </c>
      <c r="E15" s="36" t="s">
        <v>43</v>
      </c>
      <c r="F15" s="36" t="s">
        <v>44</v>
      </c>
    </row>
    <row r="16" ht="16.5" spans="1:6">
      <c r="A16" s="24"/>
      <c r="B16" s="24"/>
      <c r="C16" s="24"/>
      <c r="D16" s="36" t="str">
        <f>"880502"</f>
        <v>880502</v>
      </c>
      <c r="E16" s="36" t="s">
        <v>45</v>
      </c>
      <c r="F16" s="36" t="s">
        <v>46</v>
      </c>
    </row>
    <row r="17" ht="16.5" spans="1:6">
      <c r="A17" s="24"/>
      <c r="B17" s="24"/>
      <c r="C17" s="24"/>
      <c r="D17" s="36" t="str">
        <f>"880482"</f>
        <v>880482</v>
      </c>
      <c r="E17" s="36" t="s">
        <v>47</v>
      </c>
      <c r="F17" s="36" t="s">
        <v>48</v>
      </c>
    </row>
    <row r="18" ht="16.5" spans="1:6">
      <c r="A18" s="24"/>
      <c r="B18" s="24"/>
      <c r="C18" s="24"/>
      <c r="D18" s="36" t="str">
        <f>"880465"</f>
        <v>880465</v>
      </c>
      <c r="E18" s="36" t="s">
        <v>49</v>
      </c>
      <c r="F18" s="36" t="s">
        <v>50</v>
      </c>
    </row>
    <row r="19" ht="16.5" spans="1:6">
      <c r="A19" s="24"/>
      <c r="B19" s="24"/>
      <c r="C19" s="24"/>
      <c r="D19" s="36" t="str">
        <f>"880881"</f>
        <v>880881</v>
      </c>
      <c r="E19" s="36" t="s">
        <v>51</v>
      </c>
      <c r="F19" s="36" t="s">
        <v>52</v>
      </c>
    </row>
    <row r="20" ht="16.5" spans="1:6">
      <c r="A20" s="24"/>
      <c r="B20" s="24"/>
      <c r="C20" s="24"/>
      <c r="D20" s="36" t="str">
        <f>"880227"</f>
        <v>880227</v>
      </c>
      <c r="E20" s="36" t="s">
        <v>53</v>
      </c>
      <c r="F20" s="36" t="s">
        <v>54</v>
      </c>
    </row>
    <row r="21" ht="16.5" spans="1:6">
      <c r="A21" s="24"/>
      <c r="B21" s="24"/>
      <c r="C21" s="24"/>
      <c r="D21" s="36" t="str">
        <f>"880202"</f>
        <v>880202</v>
      </c>
      <c r="E21" s="36" t="s">
        <v>55</v>
      </c>
      <c r="F21" s="36" t="s">
        <v>56</v>
      </c>
    </row>
    <row r="22" ht="16.5" spans="1:6">
      <c r="A22" s="24"/>
      <c r="B22" s="24"/>
      <c r="C22" s="24"/>
      <c r="D22" s="36" t="str">
        <f>"880929"</f>
        <v>880929</v>
      </c>
      <c r="E22" s="36" t="s">
        <v>57</v>
      </c>
      <c r="F22" s="36" t="s">
        <v>58</v>
      </c>
    </row>
    <row r="23" ht="16.5" spans="1:6">
      <c r="A23" s="24"/>
      <c r="B23" s="24"/>
      <c r="C23" s="24"/>
      <c r="D23" s="36" t="str">
        <f>"880723"</f>
        <v>880723</v>
      </c>
      <c r="E23" s="36" t="s">
        <v>59</v>
      </c>
      <c r="F23" s="36" t="s">
        <v>60</v>
      </c>
    </row>
    <row r="24" ht="16.5" spans="1:6">
      <c r="A24" s="24"/>
      <c r="B24" s="24"/>
      <c r="C24" s="24"/>
      <c r="D24" s="36" t="str">
        <f>"880896"</f>
        <v>880896</v>
      </c>
      <c r="E24" s="36" t="s">
        <v>61</v>
      </c>
      <c r="F24" s="36" t="s">
        <v>62</v>
      </c>
    </row>
    <row r="25" ht="16.5" spans="1:6">
      <c r="A25" s="24"/>
      <c r="B25" s="24"/>
      <c r="C25" s="24"/>
      <c r="D25" s="36" t="str">
        <f>"880880"</f>
        <v>880880</v>
      </c>
      <c r="E25" s="36" t="s">
        <v>63</v>
      </c>
      <c r="F25" s="36" t="s">
        <v>64</v>
      </c>
    </row>
    <row r="26" ht="16.5" spans="1:6">
      <c r="A26" s="24"/>
      <c r="B26" s="24"/>
      <c r="C26" s="24"/>
      <c r="D26" s="36" t="str">
        <f>"880330"</f>
        <v>880330</v>
      </c>
      <c r="E26" s="36" t="s">
        <v>65</v>
      </c>
      <c r="F26" s="36" t="s">
        <v>66</v>
      </c>
    </row>
    <row r="27" ht="16.5" spans="1:6">
      <c r="A27" s="24"/>
      <c r="B27" s="24"/>
      <c r="C27" s="24"/>
      <c r="D27" s="36" t="str">
        <f>"880455"</f>
        <v>880455</v>
      </c>
      <c r="E27" s="36" t="s">
        <v>67</v>
      </c>
      <c r="F27" s="36" t="s">
        <v>68</v>
      </c>
    </row>
    <row r="28" ht="16.5" spans="1:6">
      <c r="A28" s="24"/>
      <c r="B28" s="24"/>
      <c r="C28" s="24"/>
      <c r="D28" s="36" t="str">
        <f>"880858"</f>
        <v>880858</v>
      </c>
      <c r="E28" s="36" t="s">
        <v>69</v>
      </c>
      <c r="F28" s="36" t="s">
        <v>70</v>
      </c>
    </row>
    <row r="29" ht="16.5" spans="1:6">
      <c r="A29" s="24"/>
      <c r="B29" s="24"/>
      <c r="C29" s="24"/>
      <c r="D29" s="36" t="str">
        <f>"880764"</f>
        <v>880764</v>
      </c>
      <c r="E29" s="36" t="s">
        <v>71</v>
      </c>
      <c r="F29" s="36" t="s">
        <v>72</v>
      </c>
    </row>
    <row r="30" ht="16.5" spans="1:6">
      <c r="A30" s="24"/>
      <c r="B30" s="24"/>
      <c r="C30" s="24"/>
      <c r="D30" s="36" t="str">
        <f>"880350"</f>
        <v>880350</v>
      </c>
      <c r="E30" s="36" t="s">
        <v>73</v>
      </c>
      <c r="F30" s="36" t="s">
        <v>74</v>
      </c>
    </row>
    <row r="31" ht="16.5" spans="1:6">
      <c r="A31" s="24"/>
      <c r="B31" s="24"/>
      <c r="C31" s="24"/>
      <c r="D31" s="36" t="str">
        <f>"880910"</f>
        <v>880910</v>
      </c>
      <c r="E31" s="36" t="s">
        <v>75</v>
      </c>
      <c r="F31" s="36" t="s">
        <v>76</v>
      </c>
    </row>
    <row r="32" ht="16.5" spans="1:6">
      <c r="A32" s="24"/>
      <c r="B32" s="24"/>
      <c r="C32" s="24"/>
      <c r="D32" s="36" t="str">
        <f>"880454"</f>
        <v>880454</v>
      </c>
      <c r="E32" s="36" t="s">
        <v>77</v>
      </c>
      <c r="F32" s="36" t="s">
        <v>78</v>
      </c>
    </row>
    <row r="33" ht="16.5" spans="1:6">
      <c r="A33" s="24"/>
      <c r="B33" s="24"/>
      <c r="C33" s="24"/>
      <c r="D33" s="36" t="str">
        <f>"000019"</f>
        <v>000019</v>
      </c>
      <c r="E33" s="36" t="s">
        <v>79</v>
      </c>
      <c r="F33" s="36" t="s">
        <v>26</v>
      </c>
    </row>
    <row r="34" ht="16.5" spans="1:6">
      <c r="A34" s="24"/>
      <c r="B34" s="24"/>
      <c r="C34" s="24"/>
      <c r="D34" s="36" t="str">
        <f>"399974"</f>
        <v>399974</v>
      </c>
      <c r="E34" s="36" t="s">
        <v>80</v>
      </c>
      <c r="F34" s="36" t="s">
        <v>26</v>
      </c>
    </row>
    <row r="35" ht="16.5" spans="1:6">
      <c r="A35" s="24"/>
      <c r="B35" s="24"/>
      <c r="C35" s="24"/>
      <c r="D35" s="36" t="str">
        <f>"399391"</f>
        <v>399391</v>
      </c>
      <c r="E35" s="36" t="s">
        <v>81</v>
      </c>
      <c r="F35" s="36" t="s">
        <v>26</v>
      </c>
    </row>
    <row r="36" ht="16.5" spans="1:6">
      <c r="A36" s="24"/>
      <c r="B36" s="24"/>
      <c r="C36" s="24"/>
      <c r="D36" s="36" t="str">
        <f>"399375"</f>
        <v>399375</v>
      </c>
      <c r="E36" s="36" t="s">
        <v>82</v>
      </c>
      <c r="F36" s="36" t="s">
        <v>26</v>
      </c>
    </row>
    <row r="37" ht="16.5" spans="1:6">
      <c r="A37" s="24"/>
      <c r="B37" s="24"/>
      <c r="C37" s="24"/>
      <c r="D37" s="36" t="str">
        <f>"399357"</f>
        <v>399357</v>
      </c>
      <c r="E37" s="36" t="s">
        <v>83</v>
      </c>
      <c r="F37" s="36" t="s">
        <v>26</v>
      </c>
    </row>
    <row r="38" ht="16.5" spans="1:6">
      <c r="A38" s="24"/>
      <c r="B38" s="24"/>
      <c r="C38" s="24"/>
      <c r="D38" s="36" t="str">
        <f>"399324"</f>
        <v>399324</v>
      </c>
      <c r="E38" s="36" t="s">
        <v>84</v>
      </c>
      <c r="F38" s="36" t="s">
        <v>26</v>
      </c>
    </row>
    <row r="39" ht="16.5" spans="1:6">
      <c r="A39" s="24"/>
      <c r="B39" s="24"/>
      <c r="C39" s="24"/>
      <c r="D39" s="36" t="str">
        <f>"399322"</f>
        <v>399322</v>
      </c>
      <c r="E39" s="36" t="s">
        <v>85</v>
      </c>
      <c r="F39" s="36" t="s">
        <v>26</v>
      </c>
    </row>
    <row r="40" ht="16.5" spans="1:6">
      <c r="A40" s="24"/>
      <c r="B40" s="24"/>
      <c r="C40" s="24"/>
      <c r="D40" s="36" t="str">
        <f>"399320"</f>
        <v>399320</v>
      </c>
      <c r="E40" s="36" t="s">
        <v>86</v>
      </c>
      <c r="F40" s="36" t="s">
        <v>26</v>
      </c>
    </row>
    <row r="41" ht="16.5" spans="1:6">
      <c r="A41" s="24"/>
      <c r="B41" s="24"/>
      <c r="C41" s="24"/>
      <c r="D41" s="36" t="str">
        <f>"399296"</f>
        <v>399296</v>
      </c>
      <c r="E41" s="36" t="s">
        <v>87</v>
      </c>
      <c r="F41" s="36" t="s">
        <v>26</v>
      </c>
    </row>
    <row r="42" ht="16.5" spans="1:6">
      <c r="A42" s="24"/>
      <c r="B42" s="24"/>
      <c r="C42" s="24"/>
      <c r="D42" s="36" t="str">
        <f>"399103"</f>
        <v>399103</v>
      </c>
      <c r="E42" s="36" t="s">
        <v>88</v>
      </c>
      <c r="F42" s="36" t="s">
        <v>26</v>
      </c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3">
      <c r="A59" s="24"/>
      <c r="B59" s="24"/>
      <c r="C59" s="24"/>
    </row>
    <row r="60" ht="16.5" spans="1:3">
      <c r="A60" s="24"/>
      <c r="B60" s="24"/>
      <c r="C60" s="24"/>
    </row>
    <row r="61" ht="16.5" spans="1:3">
      <c r="A61" s="24"/>
      <c r="B61" s="24"/>
      <c r="C61" s="24"/>
    </row>
    <row r="62" ht="16.5" spans="1:3">
      <c r="A62" s="24"/>
      <c r="B62" s="24"/>
      <c r="C62" s="24"/>
    </row>
    <row r="63" ht="16.5" spans="1:3">
      <c r="A63" s="24"/>
      <c r="B63" s="24"/>
      <c r="C63" s="24"/>
    </row>
    <row r="64" ht="16.5" spans="1:3">
      <c r="A64" s="24"/>
      <c r="B64" s="24"/>
      <c r="C64" s="24"/>
    </row>
    <row r="65" ht="16.5" spans="1:3">
      <c r="A65" s="24"/>
      <c r="B65" s="24"/>
      <c r="C65" s="24"/>
    </row>
    <row r="66" ht="16.5" spans="1:3">
      <c r="A66" s="24"/>
      <c r="B66" s="24"/>
      <c r="C66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89</v>
      </c>
      <c r="B1" s="2"/>
      <c r="C1" s="2"/>
      <c r="D1" s="2"/>
      <c r="E1" s="2"/>
      <c r="F1" s="2"/>
      <c r="G1" s="2"/>
      <c r="H1" s="2"/>
      <c r="I1" s="2"/>
      <c r="J1" s="2"/>
      <c r="K1" s="1" t="s">
        <v>90</v>
      </c>
      <c r="L1" s="1"/>
      <c r="M1" s="1"/>
      <c r="N1" s="1"/>
      <c r="O1" s="1"/>
      <c r="P1" s="1"/>
      <c r="Q1" s="1"/>
      <c r="R1" s="1"/>
    </row>
    <row r="2" ht="22.5" spans="1:18">
      <c r="A2" s="3" t="s">
        <v>91</v>
      </c>
      <c r="B2" s="4" t="s">
        <v>92</v>
      </c>
      <c r="C2" s="4" t="s">
        <v>93</v>
      </c>
      <c r="D2" s="4" t="s">
        <v>94</v>
      </c>
      <c r="E2" s="4" t="s">
        <v>95</v>
      </c>
      <c r="F2" s="4" t="s">
        <v>96</v>
      </c>
      <c r="G2" s="4" t="s">
        <v>97</v>
      </c>
      <c r="H2" s="4" t="s">
        <v>98</v>
      </c>
      <c r="I2" s="4" t="s">
        <v>99</v>
      </c>
      <c r="J2" s="4" t="s">
        <v>100</v>
      </c>
      <c r="K2" s="13" t="s">
        <v>101</v>
      </c>
      <c r="L2" s="13" t="s">
        <v>102</v>
      </c>
      <c r="M2" s="13" t="s">
        <v>103</v>
      </c>
      <c r="N2" s="13" t="s">
        <v>104</v>
      </c>
      <c r="O2" s="13" t="s">
        <v>105</v>
      </c>
      <c r="P2" s="13" t="s">
        <v>106</v>
      </c>
      <c r="Q2" s="13" t="s">
        <v>107</v>
      </c>
      <c r="R2" s="13" t="s">
        <v>108</v>
      </c>
    </row>
    <row r="3" ht="16.5" spans="1:18">
      <c r="A3" s="17">
        <v>134</v>
      </c>
      <c r="B3" s="17" t="s">
        <v>109</v>
      </c>
      <c r="C3" s="17">
        <v>896.534</v>
      </c>
      <c r="D3" s="17">
        <v>990.956</v>
      </c>
      <c r="E3" s="17">
        <v>1</v>
      </c>
      <c r="F3" s="18">
        <v>0</v>
      </c>
      <c r="G3" s="18">
        <v>0</v>
      </c>
      <c r="H3" s="18">
        <v>1</v>
      </c>
      <c r="I3" s="18">
        <v>0.432</v>
      </c>
      <c r="J3" s="18">
        <v>9.919</v>
      </c>
      <c r="K3" s="25">
        <v>4</v>
      </c>
      <c r="L3" s="25">
        <v>2</v>
      </c>
      <c r="M3" s="25">
        <v>0</v>
      </c>
      <c r="N3" s="25">
        <v>0</v>
      </c>
      <c r="O3" s="25">
        <v>0</v>
      </c>
      <c r="P3" s="25">
        <v>-5.182</v>
      </c>
      <c r="Q3" s="25">
        <v>0</v>
      </c>
      <c r="R3" s="25">
        <v>-1</v>
      </c>
    </row>
    <row r="4" ht="16.5" spans="1:18">
      <c r="A4" s="17">
        <v>170</v>
      </c>
      <c r="B4" s="17" t="s">
        <v>110</v>
      </c>
      <c r="C4" s="17">
        <v>4792.177</v>
      </c>
      <c r="D4" s="17">
        <v>5357.529</v>
      </c>
      <c r="E4" s="17">
        <v>1</v>
      </c>
      <c r="F4" s="18">
        <v>0</v>
      </c>
      <c r="G4" s="18">
        <v>0</v>
      </c>
      <c r="H4" s="18">
        <v>1</v>
      </c>
      <c r="I4" s="18">
        <v>0.87</v>
      </c>
      <c r="J4" s="18">
        <v>11.331</v>
      </c>
      <c r="K4" s="25">
        <v>4</v>
      </c>
      <c r="L4" s="25">
        <v>2</v>
      </c>
      <c r="M4" s="25">
        <v>0</v>
      </c>
      <c r="N4" s="25">
        <v>0</v>
      </c>
      <c r="O4" s="25">
        <v>0</v>
      </c>
      <c r="P4" s="25">
        <v>-5.425</v>
      </c>
      <c r="Q4" s="25">
        <v>0</v>
      </c>
      <c r="R4" s="25">
        <v>-1</v>
      </c>
    </row>
    <row r="5" ht="16.5" spans="1:18">
      <c r="A5" s="17">
        <v>911</v>
      </c>
      <c r="B5" s="17" t="s">
        <v>111</v>
      </c>
      <c r="C5" s="17">
        <v>6052.916</v>
      </c>
      <c r="D5" s="17">
        <v>6594.374</v>
      </c>
      <c r="E5" s="17">
        <v>1</v>
      </c>
      <c r="F5" s="18">
        <v>0</v>
      </c>
      <c r="G5" s="18">
        <v>0</v>
      </c>
      <c r="H5" s="18">
        <v>1</v>
      </c>
      <c r="I5" s="18">
        <v>0.17</v>
      </c>
      <c r="J5" s="18">
        <v>8.367</v>
      </c>
      <c r="K5" s="25">
        <v>4</v>
      </c>
      <c r="L5" s="25">
        <v>2</v>
      </c>
      <c r="M5" s="25">
        <v>-1</v>
      </c>
      <c r="N5" s="25">
        <v>1</v>
      </c>
      <c r="O5" s="25">
        <v>0</v>
      </c>
      <c r="P5" s="25">
        <v>-0.63</v>
      </c>
      <c r="Q5" s="25">
        <v>0</v>
      </c>
      <c r="R5" s="25">
        <v>0</v>
      </c>
    </row>
    <row r="6" ht="16.5" spans="1:18">
      <c r="A6" s="17">
        <v>989</v>
      </c>
      <c r="B6" s="17" t="s">
        <v>112</v>
      </c>
      <c r="C6" s="17">
        <v>4897.114</v>
      </c>
      <c r="D6" s="17">
        <v>5462.499</v>
      </c>
      <c r="E6" s="17">
        <v>1</v>
      </c>
      <c r="F6" s="18">
        <v>0</v>
      </c>
      <c r="G6" s="18">
        <v>0</v>
      </c>
      <c r="H6" s="18">
        <v>1</v>
      </c>
      <c r="I6" s="18">
        <v>0.321</v>
      </c>
      <c r="J6" s="18">
        <v>10.638</v>
      </c>
      <c r="K6" s="25">
        <v>3</v>
      </c>
      <c r="L6" s="25">
        <v>2</v>
      </c>
      <c r="M6" s="25">
        <v>0</v>
      </c>
      <c r="N6" s="25">
        <v>0</v>
      </c>
      <c r="O6" s="25">
        <v>0</v>
      </c>
      <c r="P6" s="25">
        <v>-5.782</v>
      </c>
      <c r="Q6" s="25">
        <v>0</v>
      </c>
      <c r="R6" s="25">
        <v>-1</v>
      </c>
    </row>
    <row r="7" ht="16.5" spans="1:18">
      <c r="A7" s="17">
        <v>399440</v>
      </c>
      <c r="B7" s="17" t="s">
        <v>113</v>
      </c>
      <c r="C7" s="17">
        <v>1076.746</v>
      </c>
      <c r="D7" s="17">
        <v>1268.785</v>
      </c>
      <c r="E7" s="17">
        <v>1</v>
      </c>
      <c r="F7" s="18">
        <v>0</v>
      </c>
      <c r="G7" s="18">
        <v>0</v>
      </c>
      <c r="H7" s="18">
        <v>1</v>
      </c>
      <c r="I7" s="18">
        <v>0.537</v>
      </c>
      <c r="J7" s="18">
        <v>15.591</v>
      </c>
      <c r="K7" s="25">
        <v>4</v>
      </c>
      <c r="L7" s="25">
        <v>1</v>
      </c>
      <c r="M7" s="25">
        <v>0</v>
      </c>
      <c r="N7" s="25">
        <v>0</v>
      </c>
      <c r="O7" s="25">
        <v>0</v>
      </c>
      <c r="P7" s="25">
        <v>-5.384</v>
      </c>
      <c r="Q7" s="25">
        <v>0</v>
      </c>
      <c r="R7" s="25">
        <v>0</v>
      </c>
    </row>
    <row r="8" ht="16.5" spans="1:18">
      <c r="A8" s="19">
        <v>32</v>
      </c>
      <c r="B8" s="19" t="s">
        <v>114</v>
      </c>
      <c r="C8" s="19">
        <v>1843.565</v>
      </c>
      <c r="D8" s="19">
        <v>2109.465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0.064</v>
      </c>
      <c r="K8" s="25">
        <v>0</v>
      </c>
      <c r="L8" s="25">
        <v>1</v>
      </c>
      <c r="M8" s="25">
        <v>0</v>
      </c>
      <c r="N8" s="25">
        <v>0</v>
      </c>
      <c r="O8" s="25">
        <v>0</v>
      </c>
      <c r="P8" s="25">
        <v>-9.573</v>
      </c>
      <c r="Q8" s="25">
        <v>0</v>
      </c>
      <c r="R8" s="25">
        <v>-1</v>
      </c>
    </row>
    <row r="9" ht="16.5" spans="1:18">
      <c r="A9" s="19">
        <v>820</v>
      </c>
      <c r="B9" s="19" t="s">
        <v>115</v>
      </c>
      <c r="C9" s="19">
        <v>3990.364</v>
      </c>
      <c r="D9" s="19">
        <v>4715.726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0.598</v>
      </c>
      <c r="K9" s="25">
        <v>1</v>
      </c>
      <c r="L9" s="25">
        <v>2</v>
      </c>
      <c r="M9" s="25">
        <v>0</v>
      </c>
      <c r="N9" s="25">
        <v>0</v>
      </c>
      <c r="O9" s="25">
        <v>0</v>
      </c>
      <c r="P9" s="25">
        <v>-2.348</v>
      </c>
      <c r="Q9" s="25">
        <v>0</v>
      </c>
      <c r="R9" s="25">
        <v>0</v>
      </c>
    </row>
    <row r="10" ht="16.5" spans="1:18">
      <c r="A10" s="20">
        <v>13</v>
      </c>
      <c r="B10" s="20" t="s">
        <v>116</v>
      </c>
      <c r="C10" s="20">
        <v>292.179</v>
      </c>
      <c r="D10" s="20">
        <v>295.099</v>
      </c>
      <c r="E10" s="20">
        <v>0</v>
      </c>
      <c r="F10" s="20">
        <v>0</v>
      </c>
      <c r="G10" s="20">
        <v>0</v>
      </c>
      <c r="H10" s="20">
        <v>1</v>
      </c>
      <c r="I10" s="18">
        <v>0.31</v>
      </c>
      <c r="J10" s="18">
        <v>1.297</v>
      </c>
      <c r="K10" s="25">
        <v>3</v>
      </c>
      <c r="L10" s="25">
        <v>2</v>
      </c>
      <c r="M10" s="25">
        <v>0</v>
      </c>
      <c r="N10" s="25">
        <v>0</v>
      </c>
      <c r="O10" s="25">
        <v>0</v>
      </c>
      <c r="P10" s="25">
        <v>-2.399</v>
      </c>
      <c r="Q10" s="25">
        <v>0</v>
      </c>
      <c r="R10" s="25">
        <v>-1</v>
      </c>
    </row>
    <row r="11" ht="16.5" spans="1:18">
      <c r="A11" s="20">
        <v>22</v>
      </c>
      <c r="B11" s="20" t="s">
        <v>117</v>
      </c>
      <c r="C11" s="20">
        <v>245.228</v>
      </c>
      <c r="D11" s="20">
        <v>247.594</v>
      </c>
      <c r="E11" s="20">
        <v>0</v>
      </c>
      <c r="F11" s="20">
        <v>0</v>
      </c>
      <c r="G11" s="20">
        <v>0</v>
      </c>
      <c r="H11" s="20">
        <v>1</v>
      </c>
      <c r="I11" s="18">
        <v>0.312</v>
      </c>
      <c r="J11" s="18">
        <v>1.265</v>
      </c>
      <c r="K11" s="25">
        <v>4</v>
      </c>
      <c r="L11" s="25">
        <v>2</v>
      </c>
      <c r="M11" s="25">
        <v>0</v>
      </c>
      <c r="N11" s="25">
        <v>0</v>
      </c>
      <c r="O11" s="25">
        <v>0</v>
      </c>
      <c r="P11" s="25">
        <v>-7.441</v>
      </c>
      <c r="Q11" s="25">
        <v>0</v>
      </c>
      <c r="R11" s="25">
        <v>-1</v>
      </c>
    </row>
    <row r="12" ht="16.5" spans="1:18">
      <c r="A12" s="20">
        <v>101</v>
      </c>
      <c r="B12" s="20" t="s">
        <v>118</v>
      </c>
      <c r="C12" s="20">
        <v>243.245</v>
      </c>
      <c r="D12" s="20">
        <v>245.606</v>
      </c>
      <c r="E12" s="20">
        <v>0</v>
      </c>
      <c r="F12" s="20">
        <v>0</v>
      </c>
      <c r="G12" s="20">
        <v>0</v>
      </c>
      <c r="H12" s="20">
        <v>1</v>
      </c>
      <c r="I12" s="18">
        <v>0.307</v>
      </c>
      <c r="J12" s="18">
        <v>1.265</v>
      </c>
      <c r="K12" s="25">
        <v>3</v>
      </c>
      <c r="L12" s="25">
        <v>2</v>
      </c>
      <c r="M12" s="25">
        <v>0</v>
      </c>
      <c r="N12" s="25">
        <v>-1</v>
      </c>
      <c r="O12" s="25">
        <v>0</v>
      </c>
      <c r="P12" s="25">
        <v>-10.335</v>
      </c>
      <c r="Q12" s="25">
        <v>0</v>
      </c>
      <c r="R12" s="25">
        <v>0</v>
      </c>
    </row>
    <row r="13" ht="16.5" spans="1:18">
      <c r="A13" s="20">
        <v>116</v>
      </c>
      <c r="B13" s="20" t="s">
        <v>119</v>
      </c>
      <c r="C13" s="20">
        <v>193.28</v>
      </c>
      <c r="D13" s="20">
        <v>195.562</v>
      </c>
      <c r="E13" s="20">
        <v>0</v>
      </c>
      <c r="F13" s="20">
        <v>0</v>
      </c>
      <c r="G13" s="20">
        <v>0</v>
      </c>
      <c r="H13" s="20">
        <v>1</v>
      </c>
      <c r="I13" s="18">
        <v>0.251</v>
      </c>
      <c r="J13" s="18">
        <v>1.415</v>
      </c>
      <c r="K13" s="25">
        <v>3</v>
      </c>
      <c r="L13" s="25">
        <v>2</v>
      </c>
      <c r="M13" s="25">
        <v>0</v>
      </c>
      <c r="N13" s="25">
        <v>-1</v>
      </c>
      <c r="O13" s="25">
        <v>0</v>
      </c>
      <c r="P13" s="25">
        <v>-9.977</v>
      </c>
      <c r="Q13" s="25">
        <v>0</v>
      </c>
      <c r="R13" s="25">
        <v>0</v>
      </c>
    </row>
    <row r="14" ht="16.5" spans="1:18">
      <c r="A14" s="20">
        <v>851</v>
      </c>
      <c r="B14" s="20" t="s">
        <v>120</v>
      </c>
      <c r="C14" s="20">
        <v>13884.545</v>
      </c>
      <c r="D14" s="20">
        <v>15446.114</v>
      </c>
      <c r="E14" s="20">
        <v>0</v>
      </c>
      <c r="F14" s="20">
        <v>0</v>
      </c>
      <c r="G14" s="20">
        <v>0</v>
      </c>
      <c r="H14" s="20">
        <v>1</v>
      </c>
      <c r="I14" s="18">
        <v>1.019</v>
      </c>
      <c r="J14" s="18">
        <v>11.026</v>
      </c>
      <c r="K14" s="25">
        <v>2</v>
      </c>
      <c r="L14" s="25">
        <v>2</v>
      </c>
      <c r="M14" s="25">
        <v>0</v>
      </c>
      <c r="N14" s="25">
        <v>0</v>
      </c>
      <c r="O14" s="25">
        <v>0</v>
      </c>
      <c r="P14" s="25">
        <v>0.044</v>
      </c>
      <c r="Q14" s="25">
        <v>0</v>
      </c>
      <c r="R14" s="25">
        <v>0</v>
      </c>
    </row>
    <row r="15" ht="16.5" spans="1:18">
      <c r="A15" s="20">
        <v>867</v>
      </c>
      <c r="B15" s="20" t="s">
        <v>121</v>
      </c>
      <c r="C15" s="20">
        <v>1874.819</v>
      </c>
      <c r="D15" s="20">
        <v>2212.345</v>
      </c>
      <c r="E15" s="20">
        <v>0</v>
      </c>
      <c r="F15" s="20">
        <v>0</v>
      </c>
      <c r="G15" s="20">
        <v>0</v>
      </c>
      <c r="H15" s="20">
        <v>1</v>
      </c>
      <c r="I15" s="18">
        <v>1.547</v>
      </c>
      <c r="J15" s="18">
        <v>16.568</v>
      </c>
      <c r="K15" s="25">
        <v>3</v>
      </c>
      <c r="L15" s="25">
        <v>0</v>
      </c>
      <c r="M15" s="25">
        <v>1</v>
      </c>
      <c r="N15" s="25">
        <v>-1</v>
      </c>
      <c r="O15" s="25">
        <v>0</v>
      </c>
      <c r="P15" s="25">
        <v>0.003</v>
      </c>
      <c r="Q15" s="25">
        <v>0</v>
      </c>
      <c r="R15" s="25">
        <v>0</v>
      </c>
    </row>
    <row r="16" ht="16.5" spans="1:18">
      <c r="A16" s="20">
        <v>869</v>
      </c>
      <c r="B16" s="20" t="s">
        <v>122</v>
      </c>
      <c r="C16" s="20">
        <v>2991.342</v>
      </c>
      <c r="D16" s="20">
        <v>3466.16</v>
      </c>
      <c r="E16" s="20">
        <v>0</v>
      </c>
      <c r="F16" s="20">
        <v>0</v>
      </c>
      <c r="G16" s="20">
        <v>0</v>
      </c>
      <c r="H16" s="20">
        <v>1</v>
      </c>
      <c r="I16" s="18">
        <v>6.489</v>
      </c>
      <c r="J16" s="18">
        <v>19.299</v>
      </c>
      <c r="K16" s="25">
        <v>4</v>
      </c>
      <c r="L16" s="25">
        <v>2</v>
      </c>
      <c r="M16" s="25">
        <v>-1</v>
      </c>
      <c r="N16" s="25">
        <v>0</v>
      </c>
      <c r="O16" s="25">
        <v>0</v>
      </c>
      <c r="P16" s="25">
        <v>-0.905</v>
      </c>
      <c r="Q16" s="25">
        <v>0</v>
      </c>
      <c r="R16" s="25">
        <v>0</v>
      </c>
    </row>
    <row r="17" ht="16.5" spans="1:18">
      <c r="A17" s="20">
        <v>923</v>
      </c>
      <c r="B17" s="20" t="s">
        <v>123</v>
      </c>
      <c r="C17" s="20">
        <v>245.758</v>
      </c>
      <c r="D17" s="20">
        <v>248.228</v>
      </c>
      <c r="E17" s="20">
        <v>0</v>
      </c>
      <c r="F17" s="20">
        <v>0</v>
      </c>
      <c r="G17" s="20">
        <v>0</v>
      </c>
      <c r="H17" s="20">
        <v>1</v>
      </c>
      <c r="I17" s="18">
        <v>0.262</v>
      </c>
      <c r="J17" s="18">
        <v>1.254</v>
      </c>
      <c r="K17" s="25">
        <v>3</v>
      </c>
      <c r="L17" s="25">
        <v>2</v>
      </c>
      <c r="M17" s="25">
        <v>0</v>
      </c>
      <c r="N17" s="25">
        <v>-1</v>
      </c>
      <c r="O17" s="25">
        <v>0</v>
      </c>
      <c r="P17" s="25">
        <v>-3.666</v>
      </c>
      <c r="Q17" s="25">
        <v>0</v>
      </c>
      <c r="R17" s="25">
        <v>0</v>
      </c>
    </row>
    <row r="18" ht="16.5" spans="1:18">
      <c r="A18" s="20">
        <v>399017</v>
      </c>
      <c r="B18" s="20" t="s">
        <v>124</v>
      </c>
      <c r="C18" s="20">
        <v>3298.019</v>
      </c>
      <c r="D18" s="20">
        <v>3884.539</v>
      </c>
      <c r="E18" s="20">
        <v>0</v>
      </c>
      <c r="F18" s="20">
        <v>0</v>
      </c>
      <c r="G18" s="20">
        <v>0</v>
      </c>
      <c r="H18" s="20">
        <v>1</v>
      </c>
      <c r="I18" s="18">
        <v>0.623</v>
      </c>
      <c r="J18" s="18">
        <v>15.627</v>
      </c>
      <c r="K18" s="25">
        <v>4</v>
      </c>
      <c r="L18" s="25">
        <v>2</v>
      </c>
      <c r="M18" s="25">
        <v>0</v>
      </c>
      <c r="N18" s="25">
        <v>0</v>
      </c>
      <c r="O18" s="25">
        <v>0</v>
      </c>
      <c r="P18" s="25">
        <v>-4.374</v>
      </c>
      <c r="Q18" s="25">
        <v>0</v>
      </c>
      <c r="R18" s="25">
        <v>-1</v>
      </c>
    </row>
    <row r="19" ht="16.5" spans="1:18">
      <c r="A19" s="20">
        <v>399283</v>
      </c>
      <c r="B19" s="20" t="s">
        <v>125</v>
      </c>
      <c r="C19" s="20">
        <v>3023.626</v>
      </c>
      <c r="D19" s="20">
        <v>3781.979</v>
      </c>
      <c r="E19" s="20">
        <v>0</v>
      </c>
      <c r="F19" s="20">
        <v>0</v>
      </c>
      <c r="G19" s="20">
        <v>0</v>
      </c>
      <c r="H19" s="20">
        <v>1</v>
      </c>
      <c r="I19" s="18">
        <v>0.807</v>
      </c>
      <c r="J19" s="18">
        <v>20.697</v>
      </c>
      <c r="K19" s="25">
        <v>4</v>
      </c>
      <c r="L19" s="25">
        <v>2</v>
      </c>
      <c r="M19" s="25">
        <v>0</v>
      </c>
      <c r="N19" s="25">
        <v>0</v>
      </c>
      <c r="O19" s="25">
        <v>0</v>
      </c>
      <c r="P19" s="25">
        <v>-6.122</v>
      </c>
      <c r="Q19" s="25">
        <v>0</v>
      </c>
      <c r="R19" s="25">
        <v>-1</v>
      </c>
    </row>
    <row r="20" ht="16.5" spans="1:18">
      <c r="A20" s="20">
        <v>399289</v>
      </c>
      <c r="B20" s="20" t="s">
        <v>126</v>
      </c>
      <c r="C20" s="20">
        <v>116.649</v>
      </c>
      <c r="D20" s="20">
        <v>117.783</v>
      </c>
      <c r="E20" s="20">
        <v>0</v>
      </c>
      <c r="F20" s="20">
        <v>0</v>
      </c>
      <c r="G20" s="20">
        <v>0</v>
      </c>
      <c r="H20" s="20">
        <v>1</v>
      </c>
      <c r="I20" s="18">
        <v>0.374</v>
      </c>
      <c r="J20" s="18">
        <v>1.333</v>
      </c>
      <c r="K20" s="25">
        <v>4</v>
      </c>
      <c r="L20" s="25">
        <v>2</v>
      </c>
      <c r="M20" s="25">
        <v>0</v>
      </c>
      <c r="N20" s="25">
        <v>0</v>
      </c>
      <c r="O20" s="25">
        <v>0</v>
      </c>
      <c r="P20" s="25">
        <v>-1.369</v>
      </c>
      <c r="Q20" s="25">
        <v>0</v>
      </c>
      <c r="R20" s="25">
        <v>-1</v>
      </c>
    </row>
    <row r="21" ht="16.5" spans="1:18">
      <c r="A21" s="20">
        <v>399297</v>
      </c>
      <c r="B21" s="20" t="s">
        <v>127</v>
      </c>
      <c r="C21" s="20">
        <v>4378.232</v>
      </c>
      <c r="D21" s="20">
        <v>5307.217</v>
      </c>
      <c r="E21" s="20">
        <v>0</v>
      </c>
      <c r="F21" s="20">
        <v>0</v>
      </c>
      <c r="G21" s="20">
        <v>0</v>
      </c>
      <c r="H21" s="20">
        <v>1</v>
      </c>
      <c r="I21" s="18">
        <v>0.926</v>
      </c>
      <c r="J21" s="18">
        <v>18.268</v>
      </c>
      <c r="K21" s="25">
        <v>3</v>
      </c>
      <c r="L21" s="25">
        <v>1</v>
      </c>
      <c r="M21" s="25">
        <v>0</v>
      </c>
      <c r="N21" s="25">
        <v>-1</v>
      </c>
      <c r="O21" s="25">
        <v>0</v>
      </c>
      <c r="P21" s="25">
        <v>-4.572</v>
      </c>
      <c r="Q21" s="25">
        <v>0</v>
      </c>
      <c r="R21" s="25">
        <v>-1</v>
      </c>
    </row>
    <row r="22" ht="16.5" spans="1:18">
      <c r="A22" s="20">
        <v>399298</v>
      </c>
      <c r="B22" s="20" t="s">
        <v>128</v>
      </c>
      <c r="C22" s="20">
        <v>206.514</v>
      </c>
      <c r="D22" s="20">
        <v>208.85</v>
      </c>
      <c r="E22" s="20">
        <v>0</v>
      </c>
      <c r="F22" s="20">
        <v>0</v>
      </c>
      <c r="G22" s="20">
        <v>0</v>
      </c>
      <c r="H22" s="20">
        <v>1</v>
      </c>
      <c r="I22" s="18">
        <v>0.262</v>
      </c>
      <c r="J22" s="18">
        <v>1.378</v>
      </c>
      <c r="K22" s="25">
        <v>3</v>
      </c>
      <c r="L22" s="25">
        <v>2</v>
      </c>
      <c r="M22" s="25">
        <v>0</v>
      </c>
      <c r="N22" s="25">
        <v>0</v>
      </c>
      <c r="O22" s="25">
        <v>0</v>
      </c>
      <c r="P22" s="25">
        <v>-1.163</v>
      </c>
      <c r="Q22" s="25">
        <v>0</v>
      </c>
      <c r="R22" s="25">
        <v>-1</v>
      </c>
    </row>
    <row r="23" ht="16.5" spans="1:18">
      <c r="A23" s="20">
        <v>399299</v>
      </c>
      <c r="B23" s="20" t="s">
        <v>129</v>
      </c>
      <c r="C23" s="20">
        <v>237.835</v>
      </c>
      <c r="D23" s="20">
        <v>240.384</v>
      </c>
      <c r="E23" s="20">
        <v>0</v>
      </c>
      <c r="F23" s="20">
        <v>0</v>
      </c>
      <c r="G23" s="20">
        <v>0</v>
      </c>
      <c r="H23" s="20">
        <v>1</v>
      </c>
      <c r="I23" s="18">
        <v>0.089</v>
      </c>
      <c r="J23" s="18">
        <v>1.149</v>
      </c>
      <c r="K23" s="25">
        <v>2</v>
      </c>
      <c r="L23" s="25">
        <v>0</v>
      </c>
      <c r="M23" s="25">
        <v>1</v>
      </c>
      <c r="N23" s="25">
        <v>-1</v>
      </c>
      <c r="O23" s="25">
        <v>0</v>
      </c>
      <c r="P23" s="25">
        <v>0.003</v>
      </c>
      <c r="Q23" s="25">
        <v>0</v>
      </c>
      <c r="R23" s="25">
        <v>0</v>
      </c>
    </row>
    <row r="24" ht="16.5" spans="1:18">
      <c r="A24" s="20">
        <v>399301</v>
      </c>
      <c r="B24" s="20" t="s">
        <v>130</v>
      </c>
      <c r="C24" s="20">
        <v>210.241</v>
      </c>
      <c r="D24" s="20">
        <v>212.618</v>
      </c>
      <c r="E24" s="20">
        <v>0</v>
      </c>
      <c r="F24" s="20">
        <v>0</v>
      </c>
      <c r="G24" s="20">
        <v>0</v>
      </c>
      <c r="H24" s="20">
        <v>1</v>
      </c>
      <c r="I24" s="18">
        <v>0.262</v>
      </c>
      <c r="J24" s="18">
        <v>1.377</v>
      </c>
      <c r="K24" s="25">
        <v>1</v>
      </c>
      <c r="L24" s="25">
        <v>2</v>
      </c>
      <c r="M24" s="25">
        <v>0</v>
      </c>
      <c r="N24" s="25">
        <v>0</v>
      </c>
      <c r="O24" s="25">
        <v>0</v>
      </c>
      <c r="P24" s="25">
        <v>-0.287</v>
      </c>
      <c r="Q24" s="25">
        <v>0</v>
      </c>
      <c r="R24" s="25">
        <v>0</v>
      </c>
    </row>
    <row r="25" ht="16.5" spans="1:18">
      <c r="A25" s="20">
        <v>399302</v>
      </c>
      <c r="B25" s="20" t="s">
        <v>131</v>
      </c>
      <c r="C25" s="20">
        <v>214.218</v>
      </c>
      <c r="D25" s="20">
        <v>216.844</v>
      </c>
      <c r="E25" s="20">
        <v>0</v>
      </c>
      <c r="F25" s="20">
        <v>0</v>
      </c>
      <c r="G25" s="20">
        <v>0</v>
      </c>
      <c r="H25" s="20">
        <v>1</v>
      </c>
      <c r="I25" s="18">
        <v>0.037</v>
      </c>
      <c r="J25" s="18">
        <v>1.248</v>
      </c>
      <c r="K25" s="25">
        <v>1</v>
      </c>
      <c r="L25" s="25">
        <v>1</v>
      </c>
      <c r="M25" s="25">
        <v>0</v>
      </c>
      <c r="N25" s="25">
        <v>0</v>
      </c>
      <c r="O25" s="25">
        <v>0</v>
      </c>
      <c r="P25" s="25">
        <v>-2.726</v>
      </c>
      <c r="Q25" s="25">
        <v>0</v>
      </c>
      <c r="R25" s="25">
        <v>-1</v>
      </c>
    </row>
    <row r="26" ht="16.5" spans="1:18">
      <c r="A26" s="20">
        <v>399307</v>
      </c>
      <c r="B26" s="20" t="s">
        <v>132</v>
      </c>
      <c r="C26" s="20">
        <v>283.228</v>
      </c>
      <c r="D26" s="20">
        <v>308.586</v>
      </c>
      <c r="E26" s="20">
        <v>0</v>
      </c>
      <c r="F26" s="20">
        <v>0</v>
      </c>
      <c r="G26" s="20">
        <v>0</v>
      </c>
      <c r="H26" s="20">
        <v>1</v>
      </c>
      <c r="I26" s="18">
        <v>0.225</v>
      </c>
      <c r="J26" s="18">
        <v>8.424</v>
      </c>
      <c r="K26" s="25">
        <v>1</v>
      </c>
      <c r="L26" s="25">
        <v>2</v>
      </c>
      <c r="M26" s="25">
        <v>0</v>
      </c>
      <c r="N26" s="25">
        <v>0</v>
      </c>
      <c r="O26" s="25">
        <v>0</v>
      </c>
      <c r="P26" s="25">
        <v>-0.443</v>
      </c>
      <c r="Q26" s="25">
        <v>0</v>
      </c>
      <c r="R26" s="25">
        <v>0</v>
      </c>
    </row>
    <row r="27" ht="16.5" spans="1:18">
      <c r="A27" s="20">
        <v>399360</v>
      </c>
      <c r="B27" s="20" t="s">
        <v>133</v>
      </c>
      <c r="C27" s="20">
        <v>5110.984</v>
      </c>
      <c r="D27" s="20">
        <v>6538.255</v>
      </c>
      <c r="E27" s="20">
        <v>0</v>
      </c>
      <c r="F27" s="20">
        <v>0</v>
      </c>
      <c r="G27" s="20">
        <v>0</v>
      </c>
      <c r="H27" s="20">
        <v>1</v>
      </c>
      <c r="I27" s="18">
        <v>0.079</v>
      </c>
      <c r="J27" s="18">
        <v>21.891</v>
      </c>
      <c r="K27" s="25">
        <v>2</v>
      </c>
      <c r="L27" s="25">
        <v>2</v>
      </c>
      <c r="M27" s="25">
        <v>0</v>
      </c>
      <c r="N27" s="25">
        <v>-1</v>
      </c>
      <c r="O27" s="25">
        <v>0</v>
      </c>
      <c r="P27" s="25">
        <v>-4.684</v>
      </c>
      <c r="Q27" s="25">
        <v>0</v>
      </c>
      <c r="R27" s="25">
        <v>0</v>
      </c>
    </row>
    <row r="28" ht="16.5" spans="1:18">
      <c r="A28" s="20">
        <v>399413</v>
      </c>
      <c r="B28" s="20" t="s">
        <v>134</v>
      </c>
      <c r="C28" s="20">
        <v>148.804</v>
      </c>
      <c r="D28" s="20">
        <v>159.526</v>
      </c>
      <c r="E28" s="20">
        <v>0</v>
      </c>
      <c r="F28" s="20">
        <v>0</v>
      </c>
      <c r="G28" s="20">
        <v>0</v>
      </c>
      <c r="H28" s="20">
        <v>1</v>
      </c>
      <c r="I28" s="18">
        <v>0.252</v>
      </c>
      <c r="J28" s="18">
        <v>6.956</v>
      </c>
      <c r="K28" s="25">
        <v>4</v>
      </c>
      <c r="L28" s="25">
        <v>2</v>
      </c>
      <c r="M28" s="25">
        <v>0</v>
      </c>
      <c r="N28" s="25">
        <v>0</v>
      </c>
      <c r="O28" s="25">
        <v>0</v>
      </c>
      <c r="P28" s="25">
        <v>-2.991</v>
      </c>
      <c r="Q28" s="25">
        <v>0</v>
      </c>
      <c r="R28" s="25">
        <v>0</v>
      </c>
    </row>
    <row r="29" ht="16.5" spans="1:18">
      <c r="A29" s="20">
        <v>399416</v>
      </c>
      <c r="B29" s="20" t="s">
        <v>135</v>
      </c>
      <c r="C29" s="20">
        <v>3116.403</v>
      </c>
      <c r="D29" s="20">
        <v>3655.644</v>
      </c>
      <c r="E29" s="20">
        <v>0</v>
      </c>
      <c r="F29" s="20">
        <v>0</v>
      </c>
      <c r="G29" s="20">
        <v>0</v>
      </c>
      <c r="H29" s="20">
        <v>1</v>
      </c>
      <c r="I29" s="18">
        <v>1.757</v>
      </c>
      <c r="J29" s="18">
        <v>16.249</v>
      </c>
      <c r="K29" s="25">
        <v>3</v>
      </c>
      <c r="L29" s="25">
        <v>2</v>
      </c>
      <c r="M29" s="25">
        <v>0</v>
      </c>
      <c r="N29" s="25">
        <v>-1</v>
      </c>
      <c r="O29" s="25">
        <v>0</v>
      </c>
      <c r="P29" s="25">
        <v>-3.092</v>
      </c>
      <c r="Q29" s="25">
        <v>0</v>
      </c>
      <c r="R29" s="25">
        <v>0</v>
      </c>
    </row>
    <row r="30" ht="16.5" spans="1:18">
      <c r="A30" s="20">
        <v>399427</v>
      </c>
      <c r="B30" s="20" t="s">
        <v>136</v>
      </c>
      <c r="C30" s="20">
        <v>2139.628</v>
      </c>
      <c r="D30" s="20">
        <v>2475.492</v>
      </c>
      <c r="E30" s="20">
        <v>0</v>
      </c>
      <c r="F30" s="20">
        <v>0</v>
      </c>
      <c r="G30" s="20">
        <v>0</v>
      </c>
      <c r="H30" s="20">
        <v>1</v>
      </c>
      <c r="I30" s="18">
        <v>1.685</v>
      </c>
      <c r="J30" s="18">
        <v>15.024</v>
      </c>
      <c r="K30" s="25">
        <v>3</v>
      </c>
      <c r="L30" s="25">
        <v>2</v>
      </c>
      <c r="M30" s="25">
        <v>0</v>
      </c>
      <c r="N30" s="25">
        <v>0</v>
      </c>
      <c r="O30" s="25">
        <v>0</v>
      </c>
      <c r="P30" s="25">
        <v>-2.823</v>
      </c>
      <c r="Q30" s="25">
        <v>0</v>
      </c>
      <c r="R30" s="25">
        <v>-1</v>
      </c>
    </row>
    <row r="31" ht="16.5" spans="1:18">
      <c r="A31" s="20">
        <v>399428</v>
      </c>
      <c r="B31" s="20" t="s">
        <v>137</v>
      </c>
      <c r="C31" s="20">
        <v>2634.279</v>
      </c>
      <c r="D31" s="20">
        <v>3217.719</v>
      </c>
      <c r="E31" s="20">
        <v>0</v>
      </c>
      <c r="F31" s="20">
        <v>0</v>
      </c>
      <c r="G31" s="20">
        <v>0</v>
      </c>
      <c r="H31" s="20">
        <v>1</v>
      </c>
      <c r="I31" s="18">
        <v>2.043</v>
      </c>
      <c r="J31" s="18">
        <v>19.805</v>
      </c>
      <c r="K31" s="25">
        <v>1</v>
      </c>
      <c r="L31" s="25">
        <v>2</v>
      </c>
      <c r="M31" s="25">
        <v>0</v>
      </c>
      <c r="N31" s="25">
        <v>0</v>
      </c>
      <c r="O31" s="25">
        <v>0</v>
      </c>
      <c r="P31" s="25">
        <v>-1.673</v>
      </c>
      <c r="Q31" s="25">
        <v>0</v>
      </c>
      <c r="R31" s="25">
        <v>0</v>
      </c>
    </row>
    <row r="32" ht="16.5" spans="1:18">
      <c r="A32" s="20">
        <v>399616</v>
      </c>
      <c r="B32" s="20" t="s">
        <v>138</v>
      </c>
      <c r="C32" s="20">
        <v>5770.965</v>
      </c>
      <c r="D32" s="20">
        <v>6579.004</v>
      </c>
      <c r="E32" s="20">
        <v>0</v>
      </c>
      <c r="F32" s="20">
        <v>0</v>
      </c>
      <c r="G32" s="20">
        <v>0</v>
      </c>
      <c r="H32" s="20">
        <v>1</v>
      </c>
      <c r="I32" s="18">
        <v>0.682</v>
      </c>
      <c r="J32" s="18">
        <v>12.88</v>
      </c>
      <c r="K32" s="25">
        <v>2</v>
      </c>
      <c r="L32" s="25">
        <v>1</v>
      </c>
      <c r="M32" s="25">
        <v>0</v>
      </c>
      <c r="N32" s="25">
        <v>0</v>
      </c>
      <c r="O32" s="25">
        <v>0</v>
      </c>
      <c r="P32" s="25">
        <v>-2.017</v>
      </c>
      <c r="Q32" s="25">
        <v>0</v>
      </c>
      <c r="R32" s="25">
        <v>-1</v>
      </c>
    </row>
    <row r="33" ht="16.5" spans="1:18">
      <c r="A33" s="20">
        <v>399683</v>
      </c>
      <c r="B33" s="20" t="s">
        <v>139</v>
      </c>
      <c r="C33" s="20">
        <v>1695.23</v>
      </c>
      <c r="D33" s="20">
        <v>1912.498</v>
      </c>
      <c r="E33" s="20">
        <v>0</v>
      </c>
      <c r="F33" s="20">
        <v>0</v>
      </c>
      <c r="G33" s="20">
        <v>0</v>
      </c>
      <c r="H33" s="20">
        <v>1</v>
      </c>
      <c r="I33" s="18">
        <v>1.432</v>
      </c>
      <c r="J33" s="18">
        <v>12.63</v>
      </c>
      <c r="K33" s="25">
        <v>2</v>
      </c>
      <c r="L33" s="25">
        <v>2</v>
      </c>
      <c r="M33" s="25">
        <v>0</v>
      </c>
      <c r="N33" s="25">
        <v>0</v>
      </c>
      <c r="O33" s="25">
        <v>0</v>
      </c>
      <c r="P33" s="25">
        <v>-2.501</v>
      </c>
      <c r="Q33" s="25">
        <v>0</v>
      </c>
      <c r="R33" s="25">
        <v>0</v>
      </c>
    </row>
    <row r="34" ht="16.5" spans="1:18">
      <c r="A34" s="20">
        <v>399698</v>
      </c>
      <c r="B34" s="20" t="s">
        <v>140</v>
      </c>
      <c r="C34" s="20">
        <v>35085.625</v>
      </c>
      <c r="D34" s="20">
        <v>42860.797</v>
      </c>
      <c r="E34" s="20">
        <v>0</v>
      </c>
      <c r="F34" s="20">
        <v>0</v>
      </c>
      <c r="G34" s="20">
        <v>0</v>
      </c>
      <c r="H34" s="20">
        <v>1</v>
      </c>
      <c r="I34" s="18">
        <v>1.389</v>
      </c>
      <c r="J34" s="18">
        <v>19.277</v>
      </c>
      <c r="K34" s="25">
        <v>3</v>
      </c>
      <c r="L34" s="25">
        <v>0</v>
      </c>
      <c r="M34" s="25">
        <v>0</v>
      </c>
      <c r="N34" s="25">
        <v>0</v>
      </c>
      <c r="O34" s="25">
        <v>0</v>
      </c>
      <c r="P34" s="25">
        <v>-2.274</v>
      </c>
      <c r="Q34" s="25">
        <v>0</v>
      </c>
      <c r="R34" s="25">
        <v>-1</v>
      </c>
    </row>
    <row r="35" ht="16.5" spans="1:18">
      <c r="A35" s="20">
        <v>980022</v>
      </c>
      <c r="B35" s="20" t="s">
        <v>141</v>
      </c>
      <c r="C35" s="20">
        <v>1799.111</v>
      </c>
      <c r="D35" s="20">
        <v>2278.199</v>
      </c>
      <c r="E35" s="20">
        <v>0</v>
      </c>
      <c r="F35" s="20">
        <v>0</v>
      </c>
      <c r="G35" s="20">
        <v>0</v>
      </c>
      <c r="H35" s="20">
        <v>1</v>
      </c>
      <c r="I35" s="18">
        <v>1.322</v>
      </c>
      <c r="J35" s="18">
        <v>22.073</v>
      </c>
      <c r="K35" s="25">
        <v>4</v>
      </c>
      <c r="L35" s="25">
        <v>1</v>
      </c>
      <c r="M35" s="25">
        <v>0</v>
      </c>
      <c r="N35" s="25">
        <v>0</v>
      </c>
      <c r="O35" s="25">
        <v>0</v>
      </c>
      <c r="P35" s="25">
        <v>-26.377</v>
      </c>
      <c r="Q35" s="25">
        <v>0</v>
      </c>
      <c r="R35" s="25">
        <v>0</v>
      </c>
    </row>
    <row r="36" ht="16.5" spans="1:18">
      <c r="A36" s="20">
        <v>980068</v>
      </c>
      <c r="B36" s="20" t="s">
        <v>142</v>
      </c>
      <c r="C36" s="20">
        <v>2537.267</v>
      </c>
      <c r="D36" s="20">
        <v>2922.961</v>
      </c>
      <c r="E36" s="20">
        <v>0</v>
      </c>
      <c r="F36" s="20">
        <v>0</v>
      </c>
      <c r="G36" s="20">
        <v>0</v>
      </c>
      <c r="H36" s="20">
        <v>1</v>
      </c>
      <c r="I36" s="18">
        <v>5.34</v>
      </c>
      <c r="J36" s="18">
        <v>17.831</v>
      </c>
      <c r="K36" s="25">
        <v>1</v>
      </c>
      <c r="L36" s="25">
        <v>2</v>
      </c>
      <c r="M36" s="25">
        <v>0</v>
      </c>
      <c r="N36" s="25">
        <v>-1</v>
      </c>
      <c r="O36" s="25">
        <v>0</v>
      </c>
      <c r="P36" s="25">
        <v>-13.29</v>
      </c>
      <c r="Q36" s="25">
        <v>0</v>
      </c>
      <c r="R36" s="25">
        <v>-1</v>
      </c>
    </row>
    <row r="37" ht="16.5" spans="1:18">
      <c r="A37" s="21">
        <v>908</v>
      </c>
      <c r="B37" s="21" t="s">
        <v>143</v>
      </c>
      <c r="C37" s="21">
        <v>2141.259</v>
      </c>
      <c r="D37" s="21">
        <v>2455.3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5">
        <v>4</v>
      </c>
      <c r="L37" s="25">
        <v>2</v>
      </c>
      <c r="M37" s="25">
        <v>0</v>
      </c>
      <c r="N37" s="25">
        <v>0</v>
      </c>
      <c r="O37" s="25">
        <v>0</v>
      </c>
      <c r="P37" s="25">
        <v>-5.817</v>
      </c>
      <c r="Q37" s="25">
        <v>0</v>
      </c>
      <c r="R37" s="25">
        <v>-1</v>
      </c>
    </row>
    <row r="38" ht="16.5" spans="1:18">
      <c r="A38" s="21">
        <v>928</v>
      </c>
      <c r="B38" s="21" t="s">
        <v>144</v>
      </c>
      <c r="C38" s="21">
        <v>2667.303</v>
      </c>
      <c r="D38" s="21">
        <v>3038.51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5">
        <v>3</v>
      </c>
      <c r="L38" s="25">
        <v>1</v>
      </c>
      <c r="M38" s="25">
        <v>0</v>
      </c>
      <c r="N38" s="25">
        <v>-1</v>
      </c>
      <c r="O38" s="25">
        <v>0</v>
      </c>
      <c r="P38" s="25">
        <v>-5.093</v>
      </c>
      <c r="Q38" s="25">
        <v>0</v>
      </c>
      <c r="R38" s="25">
        <v>0</v>
      </c>
    </row>
    <row r="39" ht="16.5" spans="1:18">
      <c r="A39" s="21">
        <v>963</v>
      </c>
      <c r="B39" s="21" t="s">
        <v>145</v>
      </c>
      <c r="C39" s="21">
        <v>5968.856</v>
      </c>
      <c r="D39" s="21">
        <v>6657.234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5">
        <v>3</v>
      </c>
      <c r="L39" s="25">
        <v>2</v>
      </c>
      <c r="M39" s="25">
        <v>0</v>
      </c>
      <c r="N39" s="25">
        <v>-1</v>
      </c>
      <c r="O39" s="25">
        <v>0</v>
      </c>
      <c r="P39" s="25">
        <v>-2.731</v>
      </c>
      <c r="Q39" s="25">
        <v>0</v>
      </c>
      <c r="R39" s="25">
        <v>0</v>
      </c>
    </row>
    <row r="40" ht="16.5" spans="1:18">
      <c r="A40" s="21">
        <v>399381</v>
      </c>
      <c r="B40" s="21" t="s">
        <v>146</v>
      </c>
      <c r="C40" s="21">
        <v>2808.961</v>
      </c>
      <c r="D40" s="21">
        <v>3194.017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5">
        <v>2</v>
      </c>
      <c r="L40" s="25">
        <v>2</v>
      </c>
      <c r="M40" s="25">
        <v>0</v>
      </c>
      <c r="N40" s="25">
        <v>0</v>
      </c>
      <c r="O40" s="25">
        <v>0</v>
      </c>
      <c r="P40" s="25">
        <v>0.206</v>
      </c>
      <c r="Q40" s="25">
        <v>0</v>
      </c>
      <c r="R40" s="25">
        <v>0</v>
      </c>
    </row>
    <row r="41" ht="16.5" spans="1:18">
      <c r="A41" s="21">
        <v>399928</v>
      </c>
      <c r="B41" s="21" t="s">
        <v>144</v>
      </c>
      <c r="C41" s="21">
        <v>2672.713</v>
      </c>
      <c r="D41" s="21">
        <v>3040.381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5">
        <v>3</v>
      </c>
      <c r="L41" s="25">
        <v>2</v>
      </c>
      <c r="M41" s="25">
        <v>0</v>
      </c>
      <c r="N41" s="25">
        <v>0</v>
      </c>
      <c r="O41" s="25">
        <v>0</v>
      </c>
      <c r="P41" s="25">
        <v>-0.96</v>
      </c>
      <c r="Q41" s="25">
        <v>0</v>
      </c>
      <c r="R41" s="25">
        <v>-1</v>
      </c>
    </row>
    <row r="42" ht="16.5" spans="1:18">
      <c r="A42" s="22"/>
      <c r="B42" s="22"/>
      <c r="C42" s="22"/>
      <c r="D42" s="22"/>
      <c r="E42" s="22"/>
      <c r="F42" s="22"/>
      <c r="G42" s="22"/>
      <c r="H42" s="23"/>
      <c r="I42" s="23"/>
      <c r="J42" s="23"/>
      <c r="K42" s="26"/>
      <c r="L42" s="26"/>
      <c r="M42" s="26"/>
      <c r="N42" s="26"/>
      <c r="O42" s="26"/>
      <c r="P42" s="26"/>
      <c r="Q42" s="26"/>
      <c r="R42" s="26"/>
    </row>
    <row r="43" ht="16.5" spans="1:18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7"/>
      <c r="L43" s="27"/>
      <c r="M43" s="27"/>
      <c r="N43" s="27"/>
      <c r="O43" s="27"/>
      <c r="P43" s="27"/>
      <c r="Q43" s="27"/>
      <c r="R43" s="27"/>
    </row>
    <row r="44" ht="16.5" spans="1:18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7"/>
      <c r="L44" s="27"/>
      <c r="M44" s="27"/>
      <c r="N44" s="27"/>
      <c r="O44" s="27"/>
      <c r="P44" s="27"/>
      <c r="Q44" s="27"/>
      <c r="R44" s="27"/>
    </row>
    <row r="45" ht="16.5" spans="1:18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7"/>
      <c r="L45" s="27"/>
      <c r="M45" s="27"/>
      <c r="N45" s="27"/>
      <c r="O45" s="27"/>
      <c r="P45" s="27"/>
      <c r="Q45" s="27"/>
      <c r="R45" s="27"/>
    </row>
    <row r="46" ht="16.5" spans="1:18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7"/>
      <c r="L46" s="27"/>
      <c r="M46" s="27"/>
      <c r="N46" s="27"/>
      <c r="O46" s="27"/>
      <c r="P46" s="27"/>
      <c r="Q46" s="27"/>
      <c r="R46" s="27"/>
    </row>
    <row r="47" ht="16.5" spans="1:18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7"/>
      <c r="L47" s="27"/>
      <c r="M47" s="27"/>
      <c r="N47" s="27"/>
      <c r="O47" s="27"/>
      <c r="P47" s="27"/>
      <c r="Q47" s="27"/>
      <c r="R47" s="27"/>
    </row>
    <row r="48" ht="16.5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7"/>
      <c r="L48" s="27"/>
      <c r="M48" s="27"/>
      <c r="N48" s="27"/>
      <c r="O48" s="27"/>
      <c r="P48" s="27"/>
      <c r="Q48" s="27"/>
      <c r="R48" s="27"/>
    </row>
    <row r="49" ht="16.5" spans="1:18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7"/>
      <c r="L49" s="27"/>
      <c r="M49" s="27"/>
      <c r="N49" s="27"/>
      <c r="O49" s="27"/>
      <c r="P49" s="27"/>
      <c r="Q49" s="27"/>
      <c r="R49" s="27"/>
    </row>
    <row r="50" ht="16.5" spans="1:18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7"/>
      <c r="L50" s="27"/>
      <c r="M50" s="27"/>
      <c r="N50" s="27"/>
      <c r="O50" s="27"/>
      <c r="P50" s="27"/>
      <c r="Q50" s="27"/>
      <c r="R50" s="27"/>
    </row>
    <row r="51" ht="16.5" spans="1:18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7"/>
      <c r="L51" s="27"/>
      <c r="M51" s="27"/>
      <c r="N51" s="27"/>
      <c r="O51" s="27"/>
      <c r="P51" s="27"/>
      <c r="Q51" s="27"/>
      <c r="R51" s="27"/>
    </row>
    <row r="52" ht="16.5" spans="1:18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7"/>
      <c r="L52" s="27"/>
      <c r="M52" s="27"/>
      <c r="N52" s="27"/>
      <c r="O52" s="27"/>
      <c r="P52" s="27"/>
      <c r="Q52" s="27"/>
      <c r="R52" s="27"/>
    </row>
    <row r="53" ht="16.5" spans="1:18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7"/>
      <c r="L53" s="27"/>
      <c r="M53" s="27"/>
      <c r="N53" s="27"/>
      <c r="O53" s="27"/>
      <c r="P53" s="27"/>
      <c r="Q53" s="27"/>
      <c r="R53" s="27"/>
    </row>
    <row r="54" ht="16.5" spans="1:18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7"/>
      <c r="L54" s="27"/>
      <c r="M54" s="27"/>
      <c r="N54" s="27"/>
      <c r="O54" s="27"/>
      <c r="P54" s="27"/>
      <c r="Q54" s="27"/>
      <c r="R54" s="27"/>
    </row>
    <row r="55" ht="16.5" spans="1:18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7"/>
      <c r="L55" s="27"/>
      <c r="M55" s="27"/>
      <c r="N55" s="27"/>
      <c r="O55" s="27"/>
      <c r="P55" s="27"/>
      <c r="Q55" s="27"/>
      <c r="R55" s="27"/>
    </row>
    <row r="56" ht="16.5" spans="1:18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7"/>
      <c r="L56" s="27"/>
      <c r="M56" s="27"/>
      <c r="N56" s="27"/>
      <c r="O56" s="27"/>
      <c r="P56" s="27"/>
      <c r="Q56" s="27"/>
      <c r="R56" s="27"/>
    </row>
    <row r="57" ht="16.5" spans="1:18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7"/>
      <c r="L57" s="27"/>
      <c r="M57" s="27"/>
      <c r="N57" s="27"/>
      <c r="O57" s="27"/>
      <c r="P57" s="27"/>
      <c r="Q57" s="27"/>
      <c r="R57" s="27"/>
    </row>
    <row r="58" ht="16.5" spans="1:1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7"/>
      <c r="L58" s="27"/>
      <c r="M58" s="27"/>
      <c r="N58" s="27"/>
      <c r="O58" s="27"/>
      <c r="P58" s="27"/>
      <c r="Q58" s="27"/>
      <c r="R58" s="27"/>
    </row>
    <row r="59" ht="16.5" spans="1:18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7"/>
      <c r="L59" s="27"/>
      <c r="M59" s="27"/>
      <c r="N59" s="27"/>
      <c r="O59" s="27"/>
      <c r="P59" s="27"/>
      <c r="Q59" s="27"/>
      <c r="R59" s="27"/>
    </row>
    <row r="60" ht="16.5" spans="1:18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7"/>
      <c r="L60" s="27"/>
      <c r="M60" s="27"/>
      <c r="N60" s="27"/>
      <c r="O60" s="27"/>
      <c r="P60" s="27"/>
      <c r="Q60" s="27"/>
      <c r="R60" s="27"/>
    </row>
    <row r="61" ht="16.5" spans="1:18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7"/>
      <c r="L61" s="27"/>
      <c r="M61" s="27"/>
      <c r="N61" s="27"/>
      <c r="O61" s="27"/>
      <c r="P61" s="27"/>
      <c r="Q61" s="27"/>
      <c r="R61" s="27"/>
    </row>
    <row r="62" ht="16.5" spans="1:18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7"/>
      <c r="L62" s="27"/>
      <c r="M62" s="27"/>
      <c r="N62" s="27"/>
      <c r="O62" s="27"/>
      <c r="P62" s="27"/>
      <c r="Q62" s="27"/>
      <c r="R62" s="27"/>
    </row>
    <row r="63" ht="16.5" spans="1:18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7"/>
      <c r="L63" s="27"/>
      <c r="M63" s="27"/>
      <c r="N63" s="27"/>
      <c r="O63" s="27"/>
      <c r="P63" s="27"/>
      <c r="Q63" s="27"/>
      <c r="R63" s="27"/>
    </row>
    <row r="64" ht="16.5" spans="1:18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7"/>
      <c r="L64" s="27"/>
      <c r="M64" s="27"/>
      <c r="N64" s="27"/>
      <c r="O64" s="27"/>
      <c r="P64" s="27"/>
      <c r="Q64" s="27"/>
      <c r="R64" s="27"/>
    </row>
    <row r="65" ht="16.5" spans="1:1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7"/>
      <c r="L65" s="27"/>
      <c r="M65" s="27"/>
      <c r="N65" s="27"/>
      <c r="O65" s="27"/>
      <c r="P65" s="27"/>
      <c r="Q65" s="27"/>
      <c r="R65" s="27"/>
    </row>
    <row r="66" ht="16.5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7"/>
      <c r="L66" s="27"/>
      <c r="M66" s="27"/>
      <c r="N66" s="27"/>
      <c r="O66" s="27"/>
      <c r="P66" s="27"/>
      <c r="Q66" s="27"/>
      <c r="R66" s="27"/>
    </row>
    <row r="67" ht="16.5" spans="1:18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7"/>
      <c r="L67" s="27"/>
      <c r="M67" s="27"/>
      <c r="N67" s="27"/>
      <c r="O67" s="27"/>
      <c r="P67" s="27"/>
      <c r="Q67" s="27"/>
      <c r="R67" s="27"/>
    </row>
    <row r="68" ht="16.5" spans="1:1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7"/>
      <c r="L68" s="27"/>
      <c r="M68" s="27"/>
      <c r="N68" s="27"/>
      <c r="O68" s="27"/>
      <c r="P68" s="27"/>
      <c r="Q68" s="27"/>
      <c r="R68" s="27"/>
    </row>
    <row r="69" ht="16.5" spans="1:18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7"/>
      <c r="L69" s="27"/>
      <c r="M69" s="27"/>
      <c r="N69" s="27"/>
      <c r="O69" s="27"/>
      <c r="P69" s="27"/>
      <c r="Q69" s="27"/>
      <c r="R69" s="27"/>
    </row>
    <row r="70" ht="16.5" spans="1:18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7"/>
      <c r="L70" s="27"/>
      <c r="M70" s="27"/>
      <c r="N70" s="27"/>
      <c r="O70" s="27"/>
      <c r="P70" s="27"/>
      <c r="Q70" s="27"/>
      <c r="R70" s="27"/>
    </row>
    <row r="71" ht="16.5" spans="1:18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7"/>
      <c r="L71" s="27"/>
      <c r="M71" s="27"/>
      <c r="N71" s="27"/>
      <c r="O71" s="27"/>
      <c r="P71" s="27"/>
      <c r="Q71" s="27"/>
      <c r="R71" s="27"/>
    </row>
    <row r="72" ht="16.5" spans="1:18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7"/>
      <c r="L72" s="27"/>
      <c r="M72" s="27"/>
      <c r="N72" s="27"/>
      <c r="O72" s="27"/>
      <c r="P72" s="27"/>
      <c r="Q72" s="27"/>
      <c r="R72" s="27"/>
    </row>
    <row r="73" ht="16.5" spans="1:18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7"/>
      <c r="L73" s="27"/>
      <c r="M73" s="27"/>
      <c r="N73" s="27"/>
      <c r="O73" s="27"/>
      <c r="P73" s="27"/>
      <c r="Q73" s="27"/>
      <c r="R73" s="27"/>
    </row>
    <row r="74" ht="16.5" spans="1:18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7"/>
      <c r="L74" s="27"/>
      <c r="M74" s="27"/>
      <c r="N74" s="27"/>
      <c r="O74" s="27"/>
      <c r="P74" s="27"/>
      <c r="Q74" s="27"/>
      <c r="R74" s="27"/>
    </row>
    <row r="75" ht="16.5" spans="1:18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7"/>
      <c r="L75" s="27"/>
      <c r="M75" s="27"/>
      <c r="N75" s="27"/>
      <c r="O75" s="27"/>
      <c r="P75" s="27"/>
      <c r="Q75" s="27"/>
      <c r="R75" s="27"/>
    </row>
    <row r="76" ht="16.5" spans="1:18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7"/>
      <c r="L76" s="27"/>
      <c r="M76" s="27"/>
      <c r="N76" s="27"/>
      <c r="O76" s="27"/>
      <c r="P76" s="27"/>
      <c r="Q76" s="27"/>
      <c r="R76" s="27"/>
    </row>
    <row r="77" ht="16.5" spans="1:18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7"/>
      <c r="L77" s="27"/>
      <c r="M77" s="27"/>
      <c r="N77" s="27"/>
      <c r="O77" s="27"/>
      <c r="P77" s="27"/>
      <c r="Q77" s="27"/>
      <c r="R77" s="27"/>
    </row>
    <row r="78" ht="16.5" spans="1:1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7"/>
      <c r="L78" s="27"/>
      <c r="M78" s="27"/>
      <c r="N78" s="27"/>
      <c r="O78" s="27"/>
      <c r="P78" s="27"/>
      <c r="Q78" s="27"/>
      <c r="R78" s="27"/>
    </row>
    <row r="79" ht="16.5" spans="1:18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7"/>
      <c r="L79" s="27"/>
      <c r="M79" s="27"/>
      <c r="N79" s="27"/>
      <c r="O79" s="27"/>
      <c r="P79" s="27"/>
      <c r="Q79" s="27"/>
      <c r="R79" s="27"/>
    </row>
    <row r="80" ht="16.5" spans="1:18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7"/>
      <c r="L80" s="27"/>
      <c r="M80" s="27"/>
      <c r="N80" s="27"/>
      <c r="O80" s="27"/>
      <c r="P80" s="27"/>
      <c r="Q80" s="27"/>
      <c r="R80" s="27"/>
    </row>
    <row r="81" ht="16.5" spans="1:18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7"/>
      <c r="L81" s="27"/>
      <c r="M81" s="27"/>
      <c r="N81" s="27"/>
      <c r="O81" s="27"/>
      <c r="P81" s="27"/>
      <c r="Q81" s="27"/>
      <c r="R81" s="27"/>
    </row>
    <row r="82" ht="16.5" spans="1:18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7"/>
      <c r="L82" s="27"/>
      <c r="M82" s="27"/>
      <c r="N82" s="27"/>
      <c r="O82" s="27"/>
      <c r="P82" s="27"/>
      <c r="Q82" s="27"/>
      <c r="R82" s="27"/>
    </row>
    <row r="83" ht="16.5" spans="1:18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7"/>
      <c r="L83" s="27"/>
      <c r="M83" s="27"/>
      <c r="N83" s="27"/>
      <c r="O83" s="27"/>
      <c r="P83" s="27"/>
      <c r="Q83" s="27"/>
      <c r="R83" s="27"/>
    </row>
    <row r="84" ht="16.5" spans="1:18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7"/>
      <c r="L84" s="27"/>
      <c r="M84" s="27"/>
      <c r="N84" s="27"/>
      <c r="O84" s="27"/>
      <c r="P84" s="27"/>
      <c r="Q84" s="27"/>
      <c r="R84" s="27"/>
    </row>
    <row r="85" ht="16.5" spans="1:18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7"/>
      <c r="L85" s="27"/>
      <c r="M85" s="27"/>
      <c r="N85" s="27"/>
      <c r="O85" s="27"/>
      <c r="P85" s="27"/>
      <c r="Q85" s="27"/>
      <c r="R85" s="27"/>
    </row>
    <row r="86" ht="16.5" spans="1:18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7"/>
      <c r="L86" s="27"/>
      <c r="M86" s="27"/>
      <c r="N86" s="27"/>
      <c r="O86" s="27"/>
      <c r="P86" s="27"/>
      <c r="Q86" s="27"/>
      <c r="R86" s="27"/>
    </row>
    <row r="87" ht="16.5" spans="1:18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7"/>
      <c r="L87" s="27"/>
      <c r="M87" s="27"/>
      <c r="N87" s="27"/>
      <c r="O87" s="27"/>
      <c r="P87" s="27"/>
      <c r="Q87" s="27"/>
      <c r="R87" s="27"/>
    </row>
    <row r="88" ht="16.5" spans="1:1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7"/>
      <c r="L88" s="27"/>
      <c r="M88" s="27"/>
      <c r="N88" s="27"/>
      <c r="O88" s="27"/>
      <c r="P88" s="27"/>
      <c r="Q88" s="27"/>
      <c r="R88" s="27"/>
    </row>
    <row r="89" ht="16.5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7"/>
      <c r="L89" s="27"/>
      <c r="M89" s="27"/>
      <c r="N89" s="27"/>
      <c r="O89" s="27"/>
      <c r="P89" s="27"/>
      <c r="Q89" s="27"/>
      <c r="R89" s="27"/>
    </row>
    <row r="90" ht="16.5" spans="1:18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5"/>
      <c r="L366" s="25"/>
      <c r="M366" s="25"/>
      <c r="N366" s="25"/>
      <c r="O366" s="25"/>
      <c r="P366" s="25"/>
      <c r="Q366" s="25"/>
      <c r="R366" s="25"/>
      <c r="S366" s="29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5"/>
      <c r="L367" s="25"/>
      <c r="M367" s="25"/>
      <c r="N367" s="25"/>
      <c r="O367" s="25"/>
      <c r="P367" s="25"/>
      <c r="Q367" s="25"/>
      <c r="R367" s="25"/>
      <c r="S367" s="29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5"/>
      <c r="L368" s="25"/>
      <c r="M368" s="25"/>
      <c r="N368" s="25"/>
      <c r="O368" s="25"/>
      <c r="P368" s="25"/>
      <c r="Q368" s="25"/>
      <c r="R368" s="25"/>
      <c r="S368" s="29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5"/>
      <c r="L369" s="25"/>
      <c r="M369" s="25"/>
      <c r="N369" s="25"/>
      <c r="O369" s="25"/>
      <c r="P369" s="25"/>
      <c r="Q369" s="25"/>
      <c r="R369" s="25"/>
      <c r="S369" s="29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5"/>
      <c r="L370" s="25"/>
      <c r="M370" s="25"/>
      <c r="N370" s="25"/>
      <c r="O370" s="25"/>
      <c r="P370" s="25"/>
      <c r="Q370" s="25"/>
      <c r="R370" s="25"/>
      <c r="S370" s="29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5"/>
      <c r="L371" s="25"/>
      <c r="M371" s="25"/>
      <c r="N371" s="25"/>
      <c r="O371" s="25"/>
      <c r="P371" s="25"/>
      <c r="Q371" s="25"/>
      <c r="R371" s="25"/>
      <c r="S371" s="29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5"/>
      <c r="L372" s="25"/>
      <c r="M372" s="25"/>
      <c r="N372" s="25"/>
      <c r="O372" s="25"/>
      <c r="P372" s="25"/>
      <c r="Q372" s="25"/>
      <c r="R372" s="25"/>
      <c r="S372" s="29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5"/>
      <c r="L373" s="25"/>
      <c r="M373" s="25"/>
      <c r="N373" s="25"/>
      <c r="O373" s="25"/>
      <c r="P373" s="25"/>
      <c r="Q373" s="25"/>
      <c r="R373" s="25"/>
      <c r="S373" s="29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5"/>
      <c r="L374" s="25"/>
      <c r="M374" s="25"/>
      <c r="N374" s="25"/>
      <c r="O374" s="25"/>
      <c r="P374" s="25"/>
      <c r="Q374" s="25"/>
      <c r="R374" s="25"/>
      <c r="S374" s="29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5"/>
      <c r="L375" s="25"/>
      <c r="M375" s="25"/>
      <c r="N375" s="25"/>
      <c r="O375" s="25"/>
      <c r="P375" s="25"/>
      <c r="Q375" s="25"/>
      <c r="R375" s="25"/>
      <c r="S375" s="29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5"/>
      <c r="L376" s="25"/>
      <c r="M376" s="25"/>
      <c r="N376" s="25"/>
      <c r="O376" s="25"/>
      <c r="P376" s="25"/>
      <c r="Q376" s="25"/>
      <c r="R376" s="25"/>
      <c r="S376" s="29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5"/>
      <c r="L377" s="25"/>
      <c r="M377" s="25"/>
      <c r="N377" s="25"/>
      <c r="O377" s="25"/>
      <c r="P377" s="25"/>
      <c r="Q377" s="25"/>
      <c r="R377" s="25"/>
      <c r="S377" s="29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5"/>
      <c r="L378" s="25"/>
      <c r="M378" s="25"/>
      <c r="N378" s="25"/>
      <c r="O378" s="25"/>
      <c r="P378" s="25"/>
      <c r="Q378" s="25"/>
      <c r="R378" s="25"/>
      <c r="S378" s="29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5"/>
      <c r="L379" s="25"/>
      <c r="M379" s="25"/>
      <c r="N379" s="25"/>
      <c r="O379" s="25"/>
      <c r="P379" s="25"/>
      <c r="Q379" s="25"/>
      <c r="R379" s="25"/>
      <c r="S379" s="29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5"/>
      <c r="L380" s="25"/>
      <c r="M380" s="25"/>
      <c r="N380" s="25"/>
      <c r="O380" s="25"/>
      <c r="P380" s="25"/>
      <c r="Q380" s="25"/>
      <c r="R380" s="25"/>
      <c r="S380" s="29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5"/>
      <c r="L381" s="25"/>
      <c r="M381" s="25"/>
      <c r="N381" s="25"/>
      <c r="O381" s="25"/>
      <c r="P381" s="25"/>
      <c r="Q381" s="25"/>
      <c r="R381" s="25"/>
      <c r="S381" s="29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5"/>
      <c r="L382" s="25"/>
      <c r="M382" s="25"/>
      <c r="N382" s="25"/>
      <c r="O382" s="25"/>
      <c r="P382" s="25"/>
      <c r="Q382" s="25"/>
      <c r="R382" s="25"/>
      <c r="S382" s="29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5"/>
      <c r="L383" s="25"/>
      <c r="M383" s="25"/>
      <c r="N383" s="25"/>
      <c r="O383" s="25"/>
      <c r="P383" s="25"/>
      <c r="Q383" s="25"/>
      <c r="R383" s="25"/>
      <c r="S383" s="29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5"/>
      <c r="L384" s="25"/>
      <c r="M384" s="25"/>
      <c r="N384" s="25"/>
      <c r="O384" s="25"/>
      <c r="P384" s="25"/>
      <c r="Q384" s="25"/>
      <c r="R384" s="25"/>
      <c r="S384" s="29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5"/>
      <c r="L385" s="25"/>
      <c r="M385" s="25"/>
      <c r="N385" s="25"/>
      <c r="O385" s="25"/>
      <c r="P385" s="25"/>
      <c r="Q385" s="25"/>
      <c r="R385" s="25"/>
      <c r="S385" s="29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5"/>
      <c r="L386" s="25"/>
      <c r="M386" s="25"/>
      <c r="N386" s="25"/>
      <c r="O386" s="25"/>
      <c r="P386" s="25"/>
      <c r="Q386" s="25"/>
      <c r="R386" s="25"/>
      <c r="S386" s="29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5"/>
      <c r="L387" s="25"/>
      <c r="M387" s="25"/>
      <c r="N387" s="25"/>
      <c r="O387" s="25"/>
      <c r="P387" s="25"/>
      <c r="Q387" s="25"/>
      <c r="R387" s="25"/>
      <c r="S387" s="29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5"/>
      <c r="L388" s="25"/>
      <c r="M388" s="25"/>
      <c r="N388" s="25"/>
      <c r="O388" s="25"/>
      <c r="P388" s="25"/>
      <c r="Q388" s="25"/>
      <c r="R388" s="25"/>
      <c r="S388" s="29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5"/>
      <c r="L389" s="25"/>
      <c r="M389" s="25"/>
      <c r="N389" s="25"/>
      <c r="O389" s="25"/>
      <c r="P389" s="25"/>
      <c r="Q389" s="25"/>
      <c r="R389" s="25"/>
      <c r="S389" s="29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5"/>
      <c r="L390" s="25"/>
      <c r="M390" s="25"/>
      <c r="N390" s="25"/>
      <c r="O390" s="25"/>
      <c r="P390" s="25"/>
      <c r="Q390" s="25"/>
      <c r="R390" s="25"/>
      <c r="S390" s="29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5"/>
      <c r="L391" s="25"/>
      <c r="M391" s="25"/>
      <c r="N391" s="25"/>
      <c r="O391" s="25"/>
      <c r="P391" s="25"/>
      <c r="Q391" s="25"/>
      <c r="R391" s="25"/>
      <c r="S391" s="29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5"/>
      <c r="L392" s="25"/>
      <c r="M392" s="25"/>
      <c r="N392" s="25"/>
      <c r="O392" s="25"/>
      <c r="P392" s="25"/>
      <c r="Q392" s="25"/>
      <c r="R392" s="25"/>
      <c r="S392" s="29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5"/>
      <c r="L604" s="25"/>
      <c r="M604" s="25"/>
      <c r="N604" s="25"/>
      <c r="O604" s="25"/>
      <c r="P604" s="25"/>
      <c r="Q604" s="25"/>
      <c r="R604" s="25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5"/>
      <c r="L605" s="25"/>
      <c r="M605" s="25"/>
      <c r="N605" s="25"/>
      <c r="O605" s="25"/>
      <c r="P605" s="25"/>
      <c r="Q605" s="25"/>
      <c r="R605" s="25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5"/>
      <c r="L606" s="25"/>
      <c r="M606" s="25"/>
      <c r="N606" s="25"/>
      <c r="O606" s="25"/>
      <c r="P606" s="25"/>
      <c r="Q606" s="25"/>
      <c r="R606" s="25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5"/>
      <c r="L607" s="25"/>
      <c r="M607" s="25"/>
      <c r="N607" s="25"/>
      <c r="O607" s="25"/>
      <c r="P607" s="25"/>
      <c r="Q607" s="25"/>
      <c r="R607" s="25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5"/>
      <c r="L608" s="25"/>
      <c r="M608" s="25"/>
      <c r="N608" s="25"/>
      <c r="O608" s="25"/>
      <c r="P608" s="25"/>
      <c r="Q608" s="25"/>
      <c r="R608" s="25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5"/>
      <c r="L609" s="25"/>
      <c r="M609" s="25"/>
      <c r="N609" s="25"/>
      <c r="O609" s="25"/>
      <c r="P609" s="25"/>
      <c r="Q609" s="25"/>
      <c r="R609" s="25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5"/>
      <c r="L610" s="25"/>
      <c r="M610" s="25"/>
      <c r="N610" s="25"/>
      <c r="O610" s="25"/>
      <c r="P610" s="25"/>
      <c r="Q610" s="25"/>
      <c r="R610" s="25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5"/>
      <c r="L611" s="25"/>
      <c r="M611" s="25"/>
      <c r="N611" s="25"/>
      <c r="O611" s="25"/>
      <c r="P611" s="25"/>
      <c r="Q611" s="25"/>
      <c r="R611" s="25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5"/>
      <c r="L612" s="25"/>
      <c r="M612" s="25"/>
      <c r="N612" s="25"/>
      <c r="O612" s="25"/>
      <c r="P612" s="25"/>
      <c r="Q612" s="25"/>
      <c r="R612" s="25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5"/>
      <c r="L613" s="25"/>
      <c r="M613" s="25"/>
      <c r="N613" s="25"/>
      <c r="O613" s="25"/>
      <c r="P613" s="25"/>
      <c r="Q613" s="25"/>
      <c r="R613" s="25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5"/>
      <c r="L614" s="25"/>
      <c r="M614" s="25"/>
      <c r="N614" s="25"/>
      <c r="O614" s="25"/>
      <c r="P614" s="25"/>
      <c r="Q614" s="25"/>
      <c r="R614" s="25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5"/>
      <c r="L615" s="25"/>
      <c r="M615" s="25"/>
      <c r="N615" s="25"/>
      <c r="O615" s="25"/>
      <c r="P615" s="25"/>
      <c r="Q615" s="25"/>
      <c r="R615" s="25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5"/>
      <c r="L616" s="25"/>
      <c r="M616" s="25"/>
      <c r="N616" s="25"/>
      <c r="O616" s="25"/>
      <c r="P616" s="25"/>
      <c r="Q616" s="25"/>
      <c r="R616" s="25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5"/>
      <c r="L617" s="25"/>
      <c r="M617" s="25"/>
      <c r="N617" s="25"/>
      <c r="O617" s="25"/>
      <c r="P617" s="25"/>
      <c r="Q617" s="25"/>
      <c r="R617" s="25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5"/>
      <c r="L618" s="25"/>
      <c r="M618" s="25"/>
      <c r="N618" s="25"/>
      <c r="O618" s="25"/>
      <c r="P618" s="25"/>
      <c r="Q618" s="25"/>
      <c r="R618" s="25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5"/>
      <c r="L619" s="25"/>
      <c r="M619" s="25"/>
      <c r="N619" s="25"/>
      <c r="O619" s="25"/>
      <c r="P619" s="25"/>
      <c r="Q619" s="25"/>
      <c r="R619" s="25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5"/>
      <c r="L620" s="25"/>
      <c r="M620" s="25"/>
      <c r="N620" s="25"/>
      <c r="O620" s="25"/>
      <c r="P620" s="25"/>
      <c r="Q620" s="25"/>
      <c r="R620" s="25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5"/>
      <c r="L621" s="25"/>
      <c r="M621" s="25"/>
      <c r="N621" s="25"/>
      <c r="O621" s="25"/>
      <c r="P621" s="25"/>
      <c r="Q621" s="25"/>
      <c r="R621" s="25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5"/>
      <c r="L622" s="25"/>
      <c r="M622" s="25"/>
      <c r="N622" s="25"/>
      <c r="O622" s="25"/>
      <c r="P622" s="25"/>
      <c r="Q622" s="25"/>
      <c r="R622" s="25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5"/>
      <c r="L623" s="25"/>
      <c r="M623" s="25"/>
      <c r="N623" s="25"/>
      <c r="O623" s="25"/>
      <c r="P623" s="25"/>
      <c r="Q623" s="25"/>
      <c r="R623" s="25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5"/>
      <c r="L624" s="25"/>
      <c r="M624" s="25"/>
      <c r="N624" s="25"/>
      <c r="O624" s="25"/>
      <c r="P624" s="25"/>
      <c r="Q624" s="25"/>
      <c r="R624" s="25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5"/>
      <c r="L625" s="25"/>
      <c r="M625" s="25"/>
      <c r="N625" s="25"/>
      <c r="O625" s="25"/>
      <c r="P625" s="25"/>
      <c r="Q625" s="25"/>
      <c r="R625" s="25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5"/>
      <c r="L626" s="25"/>
      <c r="M626" s="25"/>
      <c r="N626" s="25"/>
      <c r="O626" s="25"/>
      <c r="P626" s="25"/>
      <c r="Q626" s="25"/>
      <c r="R626" s="25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5"/>
      <c r="L627" s="25"/>
      <c r="M627" s="25"/>
      <c r="N627" s="25"/>
      <c r="O627" s="25"/>
      <c r="P627" s="25"/>
      <c r="Q627" s="25"/>
      <c r="R627" s="25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5"/>
      <c r="L628" s="25"/>
      <c r="M628" s="25"/>
      <c r="N628" s="25"/>
      <c r="O628" s="25"/>
      <c r="P628" s="25"/>
      <c r="Q628" s="25"/>
      <c r="R628" s="25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5"/>
      <c r="L629" s="25"/>
      <c r="M629" s="25"/>
      <c r="N629" s="25"/>
      <c r="O629" s="25"/>
      <c r="P629" s="25"/>
      <c r="Q629" s="25"/>
      <c r="R629" s="25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5"/>
      <c r="L630" s="25"/>
      <c r="M630" s="25"/>
      <c r="N630" s="25"/>
      <c r="O630" s="25"/>
      <c r="P630" s="25"/>
      <c r="Q630" s="25"/>
      <c r="R630" s="25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5"/>
      <c r="L631" s="25"/>
      <c r="M631" s="25"/>
      <c r="N631" s="25"/>
      <c r="O631" s="25"/>
      <c r="P631" s="25"/>
      <c r="Q631" s="25"/>
      <c r="R631" s="25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5"/>
      <c r="L632" s="25"/>
      <c r="M632" s="25"/>
      <c r="N632" s="25"/>
      <c r="O632" s="25"/>
      <c r="P632" s="25"/>
      <c r="Q632" s="25"/>
      <c r="R632" s="25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5"/>
      <c r="L633" s="25"/>
      <c r="M633" s="25"/>
      <c r="N633" s="25"/>
      <c r="O633" s="25"/>
      <c r="P633" s="25"/>
      <c r="Q633" s="25"/>
      <c r="R633" s="25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5"/>
      <c r="L634" s="25"/>
      <c r="M634" s="25"/>
      <c r="N634" s="25"/>
      <c r="O634" s="25"/>
      <c r="P634" s="25"/>
      <c r="Q634" s="25"/>
      <c r="R634" s="25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5"/>
      <c r="L635" s="25"/>
      <c r="M635" s="25"/>
      <c r="N635" s="25"/>
      <c r="O635" s="25"/>
      <c r="P635" s="25"/>
      <c r="Q635" s="25"/>
      <c r="R635" s="25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5"/>
      <c r="L636" s="25"/>
      <c r="M636" s="25"/>
      <c r="N636" s="25"/>
      <c r="O636" s="25"/>
      <c r="P636" s="25"/>
      <c r="Q636" s="25"/>
      <c r="R636" s="25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5"/>
      <c r="L637" s="25"/>
      <c r="M637" s="25"/>
      <c r="N637" s="25"/>
      <c r="O637" s="25"/>
      <c r="P637" s="25"/>
      <c r="Q637" s="25"/>
      <c r="R637" s="25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5"/>
      <c r="L638" s="25"/>
      <c r="M638" s="25"/>
      <c r="N638" s="25"/>
      <c r="O638" s="25"/>
      <c r="P638" s="25"/>
      <c r="Q638" s="25"/>
      <c r="R638" s="25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5"/>
      <c r="L639" s="25"/>
      <c r="M639" s="25"/>
      <c r="N639" s="25"/>
      <c r="O639" s="25"/>
      <c r="P639" s="25"/>
      <c r="Q639" s="25"/>
      <c r="R639" s="25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5"/>
      <c r="L640" s="25"/>
      <c r="M640" s="25"/>
      <c r="N640" s="25"/>
      <c r="O640" s="25"/>
      <c r="P640" s="25"/>
      <c r="Q640" s="25"/>
      <c r="R640" s="25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5"/>
      <c r="L641" s="25"/>
      <c r="M641" s="25"/>
      <c r="N641" s="25"/>
      <c r="O641" s="25"/>
      <c r="P641" s="25"/>
      <c r="Q641" s="25"/>
      <c r="R641" s="25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5"/>
      <c r="L642" s="25"/>
      <c r="M642" s="25"/>
      <c r="N642" s="25"/>
      <c r="O642" s="25"/>
      <c r="P642" s="25"/>
      <c r="Q642" s="25"/>
      <c r="R642" s="25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5"/>
      <c r="L643" s="25"/>
      <c r="M643" s="25"/>
      <c r="N643" s="25"/>
      <c r="O643" s="25"/>
      <c r="P643" s="25"/>
      <c r="Q643" s="25"/>
      <c r="R643" s="25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5"/>
      <c r="L644" s="25"/>
      <c r="M644" s="25"/>
      <c r="N644" s="25"/>
      <c r="O644" s="25"/>
      <c r="P644" s="25"/>
      <c r="Q644" s="25"/>
      <c r="R644" s="25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5"/>
      <c r="L645" s="25"/>
      <c r="M645" s="25"/>
      <c r="N645" s="25"/>
      <c r="O645" s="25"/>
      <c r="P645" s="25"/>
      <c r="Q645" s="25"/>
      <c r="R645" s="25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5"/>
      <c r="L646" s="25"/>
      <c r="M646" s="25"/>
      <c r="N646" s="25"/>
      <c r="O646" s="25"/>
      <c r="P646" s="25"/>
      <c r="Q646" s="25"/>
      <c r="R646" s="25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5"/>
      <c r="L647" s="25"/>
      <c r="M647" s="25"/>
      <c r="N647" s="25"/>
      <c r="O647" s="25"/>
      <c r="P647" s="25"/>
      <c r="Q647" s="25"/>
      <c r="R647" s="25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5"/>
      <c r="L648" s="25"/>
      <c r="M648" s="25"/>
      <c r="N648" s="25"/>
      <c r="O648" s="25"/>
      <c r="P648" s="25"/>
      <c r="Q648" s="25"/>
      <c r="R648" s="25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5"/>
      <c r="L649" s="25"/>
      <c r="M649" s="25"/>
      <c r="N649" s="25"/>
      <c r="O649" s="25"/>
      <c r="P649" s="25"/>
      <c r="Q649" s="25"/>
      <c r="R649" s="25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5"/>
      <c r="L650" s="25"/>
      <c r="M650" s="25"/>
      <c r="N650" s="25"/>
      <c r="O650" s="25"/>
      <c r="P650" s="25"/>
      <c r="Q650" s="25"/>
      <c r="R650" s="25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5"/>
      <c r="L651" s="25"/>
      <c r="M651" s="25"/>
      <c r="N651" s="25"/>
      <c r="O651" s="25"/>
      <c r="P651" s="25"/>
      <c r="Q651" s="25"/>
      <c r="R651" s="25"/>
    </row>
    <row r="652" ht="20.25" spans="1:18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89</v>
      </c>
      <c r="B1" s="2"/>
      <c r="C1" s="2"/>
      <c r="D1" s="2"/>
      <c r="E1" s="2"/>
      <c r="F1" s="2"/>
      <c r="G1" s="2"/>
      <c r="H1" s="2"/>
      <c r="I1" s="2"/>
      <c r="J1" s="2"/>
      <c r="K1" s="11" t="s">
        <v>147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91</v>
      </c>
      <c r="B2" s="4" t="s">
        <v>92</v>
      </c>
      <c r="C2" s="4" t="s">
        <v>93</v>
      </c>
      <c r="D2" s="4" t="s">
        <v>94</v>
      </c>
      <c r="E2" s="4" t="s">
        <v>95</v>
      </c>
      <c r="F2" s="4" t="s">
        <v>96</v>
      </c>
      <c r="G2" s="4" t="s">
        <v>97</v>
      </c>
      <c r="H2" s="4" t="s">
        <v>98</v>
      </c>
      <c r="I2" s="4" t="s">
        <v>99</v>
      </c>
      <c r="J2" s="4" t="s">
        <v>100</v>
      </c>
      <c r="K2" s="13" t="s">
        <v>101</v>
      </c>
      <c r="L2" s="13" t="s">
        <v>102</v>
      </c>
      <c r="M2" s="13" t="s">
        <v>103</v>
      </c>
      <c r="N2" s="13" t="s">
        <v>104</v>
      </c>
      <c r="O2" s="13" t="s">
        <v>105</v>
      </c>
      <c r="P2" s="13" t="s">
        <v>106</v>
      </c>
      <c r="Q2" s="13" t="s">
        <v>107</v>
      </c>
      <c r="R2" s="13" t="s">
        <v>108</v>
      </c>
    </row>
    <row r="3" ht="20.25" spans="1:18">
      <c r="A3" s="5" t="s">
        <v>148</v>
      </c>
      <c r="B3" s="5" t="s">
        <v>149</v>
      </c>
      <c r="C3" s="5">
        <v>3334.3</v>
      </c>
      <c r="D3" s="5">
        <v>3522.717</v>
      </c>
      <c r="E3" s="5">
        <v>1</v>
      </c>
      <c r="F3" s="6">
        <v>0</v>
      </c>
      <c r="G3" s="6">
        <v>0</v>
      </c>
      <c r="H3" s="6">
        <v>1</v>
      </c>
      <c r="I3" s="6">
        <v>0.15</v>
      </c>
      <c r="J3" s="6">
        <v>5.49</v>
      </c>
      <c r="K3" s="14">
        <v>3</v>
      </c>
      <c r="L3" s="14">
        <v>2</v>
      </c>
      <c r="M3" s="14">
        <v>0</v>
      </c>
      <c r="N3" s="14">
        <v>1</v>
      </c>
      <c r="O3" s="14">
        <v>0</v>
      </c>
      <c r="P3" s="14">
        <v>3.059</v>
      </c>
      <c r="Q3" s="14">
        <v>0</v>
      </c>
      <c r="R3" s="14">
        <v>1</v>
      </c>
    </row>
    <row r="4" ht="20.25" spans="1:18">
      <c r="A4" s="7" t="s">
        <v>150</v>
      </c>
      <c r="B4" s="7" t="s">
        <v>151</v>
      </c>
      <c r="C4" s="7">
        <v>1239.782</v>
      </c>
      <c r="D4" s="7">
        <v>1524.118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0.179</v>
      </c>
      <c r="K4" s="14">
        <v>1</v>
      </c>
      <c r="L4" s="14">
        <v>2</v>
      </c>
      <c r="M4" s="14">
        <v>0</v>
      </c>
      <c r="N4" s="14">
        <v>1</v>
      </c>
      <c r="O4" s="14">
        <v>0</v>
      </c>
      <c r="P4" s="14">
        <v>5.823</v>
      </c>
      <c r="Q4" s="14">
        <v>0</v>
      </c>
      <c r="R4" s="14">
        <v>1</v>
      </c>
    </row>
    <row r="5" ht="20.25" spans="1:18">
      <c r="A5" s="8" t="s">
        <v>152</v>
      </c>
      <c r="B5" s="8" t="s">
        <v>153</v>
      </c>
      <c r="C5" s="8">
        <v>605.801</v>
      </c>
      <c r="D5" s="8">
        <v>677.348</v>
      </c>
      <c r="E5" s="8">
        <v>0</v>
      </c>
      <c r="F5" s="8">
        <v>0</v>
      </c>
      <c r="G5" s="8">
        <v>0</v>
      </c>
      <c r="H5" s="8">
        <v>1</v>
      </c>
      <c r="I5" s="6">
        <v>4.237</v>
      </c>
      <c r="J5" s="6">
        <v>14.353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-0.569</v>
      </c>
      <c r="Q5" s="14">
        <v>0</v>
      </c>
      <c r="R5" s="14">
        <v>0</v>
      </c>
    </row>
    <row r="6" ht="20.25" spans="1:18">
      <c r="A6" s="8" t="s">
        <v>154</v>
      </c>
      <c r="B6" s="8" t="s">
        <v>155</v>
      </c>
      <c r="C6" s="8">
        <v>73182.656</v>
      </c>
      <c r="D6" s="8">
        <v>79016.086</v>
      </c>
      <c r="E6" s="8">
        <v>0</v>
      </c>
      <c r="F6" s="8">
        <v>0</v>
      </c>
      <c r="G6" s="8">
        <v>0</v>
      </c>
      <c r="H6" s="8">
        <v>1</v>
      </c>
      <c r="I6" s="6">
        <v>3.509</v>
      </c>
      <c r="J6" s="6">
        <v>10.633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18.136</v>
      </c>
      <c r="Q6" s="14">
        <v>0</v>
      </c>
      <c r="R6" s="14">
        <v>0</v>
      </c>
    </row>
    <row r="7" ht="20.25" spans="1:18">
      <c r="A7" s="8" t="s">
        <v>156</v>
      </c>
      <c r="B7" s="8" t="s">
        <v>157</v>
      </c>
      <c r="C7" s="8">
        <v>235995.5</v>
      </c>
      <c r="D7" s="8">
        <v>270070.719</v>
      </c>
      <c r="E7" s="8">
        <v>0</v>
      </c>
      <c r="F7" s="8">
        <v>0</v>
      </c>
      <c r="G7" s="8">
        <v>0</v>
      </c>
      <c r="H7" s="8">
        <v>1</v>
      </c>
      <c r="I7" s="6">
        <v>1.617</v>
      </c>
      <c r="J7" s="6">
        <v>14.03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-953.574</v>
      </c>
      <c r="Q7" s="14">
        <v>0</v>
      </c>
      <c r="R7" s="14">
        <v>0</v>
      </c>
    </row>
    <row r="8" ht="20.25" spans="1:18">
      <c r="A8" s="8" t="s">
        <v>158</v>
      </c>
      <c r="B8" s="8" t="s">
        <v>159</v>
      </c>
      <c r="C8" s="8">
        <v>64743.742</v>
      </c>
      <c r="D8" s="8">
        <v>70447.75</v>
      </c>
      <c r="E8" s="8">
        <v>0</v>
      </c>
      <c r="F8" s="8">
        <v>0</v>
      </c>
      <c r="G8" s="8">
        <v>0</v>
      </c>
      <c r="H8" s="8">
        <v>1</v>
      </c>
      <c r="I8" s="10">
        <v>3.575</v>
      </c>
      <c r="J8" s="10">
        <v>11.383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35.128</v>
      </c>
      <c r="Q8" s="14">
        <v>0</v>
      </c>
      <c r="R8" s="14">
        <v>0</v>
      </c>
    </row>
    <row r="9" ht="20.25" spans="1:18">
      <c r="A9" s="9" t="s">
        <v>160</v>
      </c>
      <c r="B9" s="9" t="s">
        <v>161</v>
      </c>
      <c r="C9" s="9">
        <v>3452.267</v>
      </c>
      <c r="D9" s="9">
        <v>4904.276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0</v>
      </c>
      <c r="O9" s="14">
        <v>0</v>
      </c>
      <c r="P9" s="14">
        <v>14.782</v>
      </c>
      <c r="Q9" s="14">
        <v>0</v>
      </c>
      <c r="R9" s="14">
        <v>0</v>
      </c>
    </row>
    <row r="10" ht="20.25" spans="1:18">
      <c r="A10" s="9" t="s">
        <v>162</v>
      </c>
      <c r="B10" s="9" t="s">
        <v>163</v>
      </c>
      <c r="C10" s="9">
        <v>7967.414</v>
      </c>
      <c r="D10" s="9">
        <v>8724.248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4.866</v>
      </c>
      <c r="Q10" s="14">
        <v>0</v>
      </c>
      <c r="R10" s="14">
        <v>1</v>
      </c>
    </row>
    <row r="11" ht="20.25" spans="1:18">
      <c r="A11" s="9" t="s">
        <v>164</v>
      </c>
      <c r="B11" s="9" t="s">
        <v>165</v>
      </c>
      <c r="C11" s="9">
        <v>4576.062</v>
      </c>
      <c r="D11" s="9">
        <v>4874.841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2</v>
      </c>
      <c r="M11" s="14">
        <v>0</v>
      </c>
      <c r="N11" s="14">
        <v>0</v>
      </c>
      <c r="O11" s="14">
        <v>0</v>
      </c>
      <c r="P11" s="14">
        <v>6.913</v>
      </c>
      <c r="Q11" s="14">
        <v>0</v>
      </c>
      <c r="R11" s="14">
        <v>1</v>
      </c>
    </row>
    <row r="12" ht="20.25" spans="1:18">
      <c r="A12" s="9" t="s">
        <v>166</v>
      </c>
      <c r="B12" s="9" t="s">
        <v>167</v>
      </c>
      <c r="C12" s="9">
        <v>1655.67</v>
      </c>
      <c r="D12" s="9">
        <v>2011.037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5.102</v>
      </c>
      <c r="Q12" s="14">
        <v>0</v>
      </c>
      <c r="R12" s="14">
        <v>1</v>
      </c>
    </row>
    <row r="13" ht="20.25" spans="1:18">
      <c r="A13" s="9" t="s">
        <v>168</v>
      </c>
      <c r="B13" s="9" t="s">
        <v>169</v>
      </c>
      <c r="C13" s="9">
        <v>3146.092</v>
      </c>
      <c r="D13" s="9">
        <v>3472.466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7.731</v>
      </c>
      <c r="Q13" s="14">
        <v>0</v>
      </c>
      <c r="R13" s="14">
        <v>0</v>
      </c>
    </row>
    <row r="14" ht="20.25" spans="1:18">
      <c r="A14" s="9" t="s">
        <v>170</v>
      </c>
      <c r="B14" s="9" t="s">
        <v>171</v>
      </c>
      <c r="C14" s="9">
        <v>1070.645</v>
      </c>
      <c r="D14" s="9">
        <v>1364.591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0</v>
      </c>
      <c r="O14" s="14">
        <v>0</v>
      </c>
      <c r="P14" s="14">
        <v>0.413</v>
      </c>
      <c r="Q14" s="14">
        <v>0</v>
      </c>
      <c r="R14" s="14">
        <v>0</v>
      </c>
    </row>
    <row r="15" ht="20.25" spans="1:18">
      <c r="A15" s="9" t="s">
        <v>172</v>
      </c>
      <c r="B15" s="9" t="s">
        <v>173</v>
      </c>
      <c r="C15" s="9">
        <v>2627.982</v>
      </c>
      <c r="D15" s="9">
        <v>3237.309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2</v>
      </c>
      <c r="L15" s="14">
        <v>0</v>
      </c>
      <c r="M15" s="14">
        <v>1</v>
      </c>
      <c r="N15" s="14">
        <v>-1</v>
      </c>
      <c r="O15" s="14">
        <v>0</v>
      </c>
      <c r="P15" s="14">
        <v>7.748</v>
      </c>
      <c r="Q15" s="14">
        <v>0</v>
      </c>
      <c r="R15" s="14">
        <v>0</v>
      </c>
    </row>
    <row r="16" ht="20.25" spans="1:18">
      <c r="A16" s="9" t="s">
        <v>174</v>
      </c>
      <c r="B16" s="9" t="s">
        <v>175</v>
      </c>
      <c r="C16" s="9">
        <v>6722.977</v>
      </c>
      <c r="D16" s="9">
        <v>7212.994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1.724</v>
      </c>
      <c r="Q16" s="14">
        <v>0</v>
      </c>
      <c r="R16" s="14">
        <v>0</v>
      </c>
    </row>
    <row r="17" ht="20.25" spans="1:18">
      <c r="A17" s="9" t="s">
        <v>176</v>
      </c>
      <c r="B17" s="9" t="s">
        <v>177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4</v>
      </c>
      <c r="L17" s="14">
        <v>0</v>
      </c>
      <c r="M17" s="14">
        <v>0</v>
      </c>
      <c r="N17" s="14">
        <v>1</v>
      </c>
      <c r="O17" s="14">
        <v>0</v>
      </c>
      <c r="P17" s="14">
        <v>3.728</v>
      </c>
      <c r="Q17" s="14">
        <v>0</v>
      </c>
      <c r="R17" s="14">
        <v>0</v>
      </c>
    </row>
    <row r="18" ht="20.25" spans="1:18">
      <c r="A18" s="9" t="s">
        <v>178</v>
      </c>
      <c r="B18" s="9" t="s">
        <v>179</v>
      </c>
      <c r="C18" s="9">
        <v>6095.965</v>
      </c>
      <c r="D18" s="9">
        <v>6572.095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-1</v>
      </c>
      <c r="O18" s="14">
        <v>0</v>
      </c>
      <c r="P18" s="14">
        <v>2.481</v>
      </c>
      <c r="Q18" s="14">
        <v>0</v>
      </c>
      <c r="R18" s="14">
        <v>0</v>
      </c>
    </row>
    <row r="19" ht="20.25" spans="1:18">
      <c r="A19" s="9" t="s">
        <v>180</v>
      </c>
      <c r="B19" s="9" t="s">
        <v>181</v>
      </c>
      <c r="C19" s="9">
        <v>2577.691</v>
      </c>
      <c r="D19" s="9">
        <v>3303.617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0</v>
      </c>
      <c r="O19" s="14">
        <v>0</v>
      </c>
      <c r="P19" s="14">
        <v>8.412</v>
      </c>
      <c r="Q19" s="14">
        <v>0</v>
      </c>
      <c r="R19" s="14">
        <v>0</v>
      </c>
    </row>
    <row r="20" ht="20.25" spans="1:18">
      <c r="A20" s="9" t="s">
        <v>182</v>
      </c>
      <c r="B20" s="9" t="s">
        <v>183</v>
      </c>
      <c r="C20" s="9">
        <v>967.581</v>
      </c>
      <c r="D20" s="9">
        <v>1188.864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0</v>
      </c>
      <c r="O20" s="14">
        <v>0</v>
      </c>
      <c r="P20" s="14">
        <v>3.163</v>
      </c>
      <c r="Q20" s="14">
        <v>0</v>
      </c>
      <c r="R20" s="14">
        <v>1</v>
      </c>
    </row>
    <row r="21" ht="20.25" spans="1:18">
      <c r="A21" s="9" t="s">
        <v>184</v>
      </c>
      <c r="B21" s="9" t="s">
        <v>185</v>
      </c>
      <c r="C21" s="9">
        <v>102.583</v>
      </c>
      <c r="D21" s="9">
        <v>103.471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-1</v>
      </c>
    </row>
    <row r="22" ht="20.25" spans="1:18">
      <c r="A22" s="9" t="s">
        <v>186</v>
      </c>
      <c r="B22" s="9" t="s">
        <v>187</v>
      </c>
      <c r="C22" s="9">
        <v>3630.405</v>
      </c>
      <c r="D22" s="9">
        <v>4268.364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0</v>
      </c>
      <c r="L22" s="14">
        <v>1</v>
      </c>
      <c r="M22" s="14">
        <v>0</v>
      </c>
      <c r="N22" s="14">
        <v>0</v>
      </c>
      <c r="O22" s="14">
        <v>0</v>
      </c>
      <c r="P22" s="14">
        <v>7.103</v>
      </c>
      <c r="Q22" s="14">
        <v>0</v>
      </c>
      <c r="R22" s="14">
        <v>0</v>
      </c>
    </row>
    <row r="23" ht="20.25" spans="1:18">
      <c r="A23" s="9" t="s">
        <v>188</v>
      </c>
      <c r="B23" s="9" t="s">
        <v>189</v>
      </c>
      <c r="C23" s="9">
        <v>75237.055</v>
      </c>
      <c r="D23" s="9">
        <v>86431.359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-44.3</v>
      </c>
      <c r="Q23" s="14">
        <v>0</v>
      </c>
      <c r="R23" s="14">
        <v>0</v>
      </c>
    </row>
    <row r="24" ht="20.25" spans="1:18">
      <c r="A24" s="9" t="s">
        <v>190</v>
      </c>
      <c r="B24" s="9" t="s">
        <v>191</v>
      </c>
      <c r="C24" s="9">
        <v>10316.396</v>
      </c>
      <c r="D24" s="9">
        <v>12632.591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30.863</v>
      </c>
      <c r="Q24" s="14">
        <v>0</v>
      </c>
      <c r="R24" s="14">
        <v>0</v>
      </c>
    </row>
    <row r="25" ht="20.25" spans="1:18">
      <c r="A25" s="6" t="s">
        <v>192</v>
      </c>
      <c r="B25" s="6" t="s">
        <v>193</v>
      </c>
      <c r="C25" s="6">
        <v>1633.073</v>
      </c>
      <c r="D25" s="6">
        <v>1881.454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11.869</v>
      </c>
      <c r="K25" s="14">
        <v>3</v>
      </c>
      <c r="L25" s="14">
        <v>2</v>
      </c>
      <c r="M25" s="14">
        <v>0</v>
      </c>
      <c r="N25" s="14">
        <v>0</v>
      </c>
      <c r="O25" s="14">
        <v>0</v>
      </c>
      <c r="P25" s="14">
        <v>3.667</v>
      </c>
      <c r="Q25" s="14">
        <v>0</v>
      </c>
      <c r="R25" s="14">
        <v>0</v>
      </c>
    </row>
    <row r="26" ht="20.25" spans="1:18">
      <c r="A26" s="6" t="s">
        <v>194</v>
      </c>
      <c r="B26" s="6" t="s">
        <v>195</v>
      </c>
      <c r="C26" s="6">
        <v>7408.47</v>
      </c>
      <c r="D26" s="6">
        <v>8319.778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10.233</v>
      </c>
      <c r="K26" s="14">
        <v>2</v>
      </c>
      <c r="L26" s="14">
        <v>2</v>
      </c>
      <c r="M26" s="14">
        <v>0</v>
      </c>
      <c r="N26" s="14">
        <v>0</v>
      </c>
      <c r="O26" s="14">
        <v>0</v>
      </c>
      <c r="P26" s="14">
        <v>-6.182</v>
      </c>
      <c r="Q26" s="14">
        <v>0</v>
      </c>
      <c r="R26" s="14">
        <v>0</v>
      </c>
    </row>
    <row r="27" ht="20.25" spans="1:18">
      <c r="A27" s="6" t="s">
        <v>196</v>
      </c>
      <c r="B27" s="6" t="s">
        <v>197</v>
      </c>
      <c r="C27" s="6">
        <v>19641.818</v>
      </c>
      <c r="D27" s="6">
        <v>21366.76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5.02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-3.375</v>
      </c>
      <c r="Q27" s="14">
        <v>0</v>
      </c>
      <c r="R27" s="14">
        <v>0</v>
      </c>
    </row>
    <row r="28" ht="20.25" spans="1:18">
      <c r="A28" s="6" t="s">
        <v>198</v>
      </c>
      <c r="B28" s="6" t="s">
        <v>199</v>
      </c>
      <c r="C28" s="6">
        <v>12709.431</v>
      </c>
      <c r="D28" s="6">
        <v>15244.015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6.993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11.617</v>
      </c>
      <c r="Q28" s="14">
        <v>0</v>
      </c>
      <c r="R28" s="14">
        <v>0</v>
      </c>
    </row>
    <row r="29" ht="20.25" spans="1:18">
      <c r="A29" s="6" t="s">
        <v>200</v>
      </c>
      <c r="B29" s="6" t="s">
        <v>201</v>
      </c>
      <c r="C29" s="6">
        <v>3352.069</v>
      </c>
      <c r="D29" s="6">
        <v>3844.284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6.497</v>
      </c>
      <c r="K29" s="14">
        <v>1</v>
      </c>
      <c r="L29" s="14">
        <v>2</v>
      </c>
      <c r="M29" s="14">
        <v>0</v>
      </c>
      <c r="N29" s="14">
        <v>1</v>
      </c>
      <c r="O29" s="14">
        <v>0</v>
      </c>
      <c r="P29" s="14">
        <v>9.58</v>
      </c>
      <c r="Q29" s="14">
        <v>0</v>
      </c>
      <c r="R29" s="14">
        <v>0</v>
      </c>
    </row>
    <row r="30" ht="20.25" spans="1:18">
      <c r="A30" s="6" t="s">
        <v>202</v>
      </c>
      <c r="B30" s="6" t="s">
        <v>203</v>
      </c>
      <c r="C30" s="6">
        <v>2805.223</v>
      </c>
      <c r="D30" s="6">
        <v>3473.377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11.674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10.488</v>
      </c>
      <c r="Q30" s="14">
        <v>0</v>
      </c>
      <c r="R30" s="14">
        <v>1</v>
      </c>
    </row>
    <row r="31" ht="20.25" spans="1:18">
      <c r="A31" s="6" t="s">
        <v>204</v>
      </c>
      <c r="B31" s="6" t="s">
        <v>205</v>
      </c>
      <c r="C31" s="6">
        <v>3297.364</v>
      </c>
      <c r="D31" s="6">
        <v>3603.531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2.876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3.956</v>
      </c>
      <c r="Q31" s="14">
        <v>0</v>
      </c>
      <c r="R31" s="14">
        <v>1</v>
      </c>
    </row>
    <row r="32" ht="20.25" spans="1:18">
      <c r="A32" s="6" t="s">
        <v>206</v>
      </c>
      <c r="B32" s="6" t="s">
        <v>207</v>
      </c>
      <c r="C32" s="6">
        <v>121219.031</v>
      </c>
      <c r="D32" s="6">
        <v>132478.906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6.322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-15.917</v>
      </c>
      <c r="Q32" s="14">
        <v>-1</v>
      </c>
      <c r="R32" s="14">
        <v>0</v>
      </c>
    </row>
    <row r="33" ht="20.25" spans="1:18">
      <c r="A33" s="6" t="s">
        <v>208</v>
      </c>
      <c r="B33" s="6" t="s">
        <v>209</v>
      </c>
      <c r="C33" s="6">
        <v>16435.689</v>
      </c>
      <c r="D33" s="6">
        <v>17999.953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6.349</v>
      </c>
      <c r="K33" s="14">
        <v>3</v>
      </c>
      <c r="L33" s="14">
        <v>2</v>
      </c>
      <c r="M33" s="14">
        <v>0</v>
      </c>
      <c r="N33" s="14">
        <v>0</v>
      </c>
      <c r="O33" s="14">
        <v>0</v>
      </c>
      <c r="P33" s="14">
        <v>-10.939</v>
      </c>
      <c r="Q33" s="14">
        <v>0</v>
      </c>
      <c r="R33" s="14">
        <v>1</v>
      </c>
    </row>
    <row r="34" ht="20.25" spans="1:18">
      <c r="A34" s="6" t="s">
        <v>210</v>
      </c>
      <c r="B34" s="6" t="s">
        <v>211</v>
      </c>
      <c r="C34" s="6">
        <v>3187.527</v>
      </c>
      <c r="D34" s="6">
        <v>3474.57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0.576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5.521</v>
      </c>
      <c r="Q34" s="14">
        <v>0</v>
      </c>
      <c r="R34" s="14">
        <v>0</v>
      </c>
    </row>
    <row r="35" ht="20.25" spans="1:18">
      <c r="A35" s="6" t="s">
        <v>212</v>
      </c>
      <c r="B35" s="6" t="s">
        <v>213</v>
      </c>
      <c r="C35" s="6">
        <v>16432.908</v>
      </c>
      <c r="D35" s="6">
        <v>18978.818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4.041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39.86</v>
      </c>
      <c r="Q35" s="14">
        <v>0</v>
      </c>
      <c r="R35" s="14">
        <v>1</v>
      </c>
    </row>
    <row r="36" ht="20.25" spans="1:18">
      <c r="A36" s="6" t="s">
        <v>214</v>
      </c>
      <c r="B36" s="6" t="s">
        <v>215</v>
      </c>
      <c r="C36" s="6">
        <v>5755.454</v>
      </c>
      <c r="D36" s="6">
        <v>6237.124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0.321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0.321</v>
      </c>
      <c r="Q36" s="14">
        <v>0</v>
      </c>
      <c r="R36" s="14">
        <v>0</v>
      </c>
    </row>
    <row r="37" ht="20.25" spans="1:18">
      <c r="A37" s="6" t="s">
        <v>216</v>
      </c>
      <c r="B37" s="6" t="s">
        <v>217</v>
      </c>
      <c r="C37" s="6">
        <v>12626.035</v>
      </c>
      <c r="D37" s="6">
        <v>13678.981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5.846</v>
      </c>
      <c r="K37" s="14">
        <v>1</v>
      </c>
      <c r="L37" s="14">
        <v>2</v>
      </c>
      <c r="M37" s="14">
        <v>0</v>
      </c>
      <c r="N37" s="14">
        <v>-1</v>
      </c>
      <c r="O37" s="14">
        <v>0</v>
      </c>
      <c r="P37" s="14">
        <v>0.621</v>
      </c>
      <c r="Q37" s="14">
        <v>0</v>
      </c>
      <c r="R37" s="14">
        <v>0</v>
      </c>
    </row>
    <row r="38" ht="20.25" spans="1:18">
      <c r="A38" s="6" t="s">
        <v>218</v>
      </c>
      <c r="B38" s="6" t="s">
        <v>219</v>
      </c>
      <c r="C38" s="6">
        <v>3323.182</v>
      </c>
      <c r="D38" s="6">
        <v>3842.909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3.648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6.891</v>
      </c>
      <c r="Q38" s="14">
        <v>0</v>
      </c>
      <c r="R38" s="14">
        <v>0</v>
      </c>
    </row>
    <row r="39" ht="20.25" spans="1:18">
      <c r="A39" s="6" t="s">
        <v>220</v>
      </c>
      <c r="B39" s="6" t="s">
        <v>221</v>
      </c>
      <c r="C39" s="6">
        <v>23292.24</v>
      </c>
      <c r="D39" s="6">
        <v>25994.344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3.592</v>
      </c>
      <c r="K39" s="14">
        <v>2</v>
      </c>
      <c r="L39" s="14">
        <v>2</v>
      </c>
      <c r="M39" s="14">
        <v>0</v>
      </c>
      <c r="N39" s="14">
        <v>1</v>
      </c>
      <c r="O39" s="14">
        <v>1</v>
      </c>
      <c r="P39" s="14">
        <v>21.859</v>
      </c>
      <c r="Q39" s="14">
        <v>0</v>
      </c>
      <c r="R39" s="14">
        <v>1</v>
      </c>
    </row>
    <row r="40" ht="20.25" spans="1:18">
      <c r="A40" s="10" t="s">
        <v>222</v>
      </c>
      <c r="B40" s="10" t="s">
        <v>223</v>
      </c>
      <c r="C40" s="10">
        <v>3782.491</v>
      </c>
      <c r="D40" s="10">
        <v>4193.174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2.664</v>
      </c>
      <c r="K40" s="14">
        <v>0</v>
      </c>
      <c r="L40" s="14">
        <v>0</v>
      </c>
      <c r="M40" s="14">
        <v>1</v>
      </c>
      <c r="N40" s="14">
        <v>-1</v>
      </c>
      <c r="O40" s="14">
        <v>0</v>
      </c>
      <c r="P40" s="14">
        <v>6.571</v>
      </c>
      <c r="Q40" s="14">
        <v>0</v>
      </c>
      <c r="R40" s="14">
        <v>0</v>
      </c>
    </row>
    <row r="41" ht="20.25" spans="1:18">
      <c r="A41" s="6" t="s">
        <v>224</v>
      </c>
      <c r="B41" s="6" t="s">
        <v>225</v>
      </c>
      <c r="C41" s="6">
        <v>3145.423</v>
      </c>
      <c r="D41" s="6">
        <v>3690.701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9.249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14">
        <v>-3.961</v>
      </c>
      <c r="Q41" s="14">
        <v>-1</v>
      </c>
      <c r="R41" s="14">
        <v>0</v>
      </c>
    </row>
    <row r="42" ht="20.25" spans="1:18">
      <c r="A42" s="6" t="s">
        <v>226</v>
      </c>
      <c r="B42" s="6" t="s">
        <v>227</v>
      </c>
      <c r="C42" s="6">
        <v>152.973</v>
      </c>
      <c r="D42" s="6">
        <v>254.893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9.617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0.188</v>
      </c>
      <c r="Q42" s="14">
        <v>0</v>
      </c>
      <c r="R42" s="14">
        <v>0</v>
      </c>
    </row>
    <row r="43" ht="20.25" spans="1:18">
      <c r="A43" s="6" t="s">
        <v>228</v>
      </c>
      <c r="B43" s="6" t="s">
        <v>229</v>
      </c>
      <c r="C43" s="6">
        <v>2147.223</v>
      </c>
      <c r="D43" s="6">
        <v>2339.182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5.409</v>
      </c>
      <c r="K43" s="14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-0.726</v>
      </c>
      <c r="Q43" s="14">
        <v>0</v>
      </c>
      <c r="R43" s="14">
        <v>0</v>
      </c>
    </row>
    <row r="44" ht="20.25" spans="1:18">
      <c r="A44" s="6" t="s">
        <v>230</v>
      </c>
      <c r="B44" s="6" t="s">
        <v>231</v>
      </c>
      <c r="C44" s="6">
        <v>2476.244</v>
      </c>
      <c r="D44" s="6">
        <v>2685.49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6.662</v>
      </c>
      <c r="K44" s="14">
        <v>2</v>
      </c>
      <c r="L44" s="14">
        <v>2</v>
      </c>
      <c r="M44" s="14">
        <v>0</v>
      </c>
      <c r="N44" s="14">
        <v>-1</v>
      </c>
      <c r="O44" s="14">
        <v>0</v>
      </c>
      <c r="P44" s="14">
        <v>-2.488</v>
      </c>
      <c r="Q44" s="14">
        <v>0</v>
      </c>
      <c r="R44" s="14">
        <v>0</v>
      </c>
    </row>
    <row r="45" ht="20.25" spans="1:18">
      <c r="A45" s="6" t="s">
        <v>232</v>
      </c>
      <c r="B45" s="6" t="s">
        <v>233</v>
      </c>
      <c r="C45" s="6">
        <v>1263.873</v>
      </c>
      <c r="D45" s="6">
        <v>1337.855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4.397</v>
      </c>
      <c r="K45" s="14">
        <v>2</v>
      </c>
      <c r="L45" s="14">
        <v>0</v>
      </c>
      <c r="M45" s="14">
        <v>0</v>
      </c>
      <c r="N45" s="14">
        <v>0</v>
      </c>
      <c r="O45" s="14">
        <v>0</v>
      </c>
      <c r="P45" s="14">
        <v>-0.043</v>
      </c>
      <c r="Q45" s="14">
        <v>0</v>
      </c>
      <c r="R45" s="14">
        <v>0</v>
      </c>
    </row>
    <row r="46" ht="20.25" spans="1:18">
      <c r="A46" s="6" t="s">
        <v>234</v>
      </c>
      <c r="B46" s="6" t="s">
        <v>235</v>
      </c>
      <c r="C46" s="6">
        <v>735.818</v>
      </c>
      <c r="D46" s="6">
        <v>834.045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5.966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2.534</v>
      </c>
      <c r="Q46" s="14">
        <v>0</v>
      </c>
      <c r="R46" s="14">
        <v>0</v>
      </c>
    </row>
    <row r="47" ht="20.25" spans="1:18">
      <c r="A47" s="6" t="s">
        <v>236</v>
      </c>
      <c r="B47" s="6" t="s">
        <v>237</v>
      </c>
      <c r="C47" s="6">
        <v>7730.864</v>
      </c>
      <c r="D47" s="6">
        <v>8298.025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0.028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10.622</v>
      </c>
      <c r="Q47" s="14">
        <v>0</v>
      </c>
      <c r="R47" s="14">
        <v>0</v>
      </c>
    </row>
    <row r="48" ht="20.25" spans="1:18">
      <c r="A48" s="6" t="s">
        <v>238</v>
      </c>
      <c r="B48" s="6" t="s">
        <v>239</v>
      </c>
      <c r="C48" s="6">
        <v>772.791</v>
      </c>
      <c r="D48" s="6">
        <v>886.918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8.274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1.357</v>
      </c>
      <c r="Q48" s="14">
        <v>0</v>
      </c>
      <c r="R48" s="14">
        <v>0</v>
      </c>
    </row>
    <row r="49" ht="20.25" spans="1:18">
      <c r="A49" s="6" t="s">
        <v>240</v>
      </c>
      <c r="B49" s="6" t="s">
        <v>241</v>
      </c>
      <c r="C49" s="6">
        <v>12580.683</v>
      </c>
      <c r="D49" s="6">
        <v>14094.226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6.637</v>
      </c>
      <c r="K49" s="14">
        <v>2</v>
      </c>
      <c r="L49" s="14">
        <v>2</v>
      </c>
      <c r="M49" s="14">
        <v>0</v>
      </c>
      <c r="N49" s="14">
        <v>0</v>
      </c>
      <c r="O49" s="14">
        <v>0</v>
      </c>
      <c r="P49" s="14">
        <v>-24.413</v>
      </c>
      <c r="Q49" s="14">
        <v>0</v>
      </c>
      <c r="R49" s="14">
        <v>-1</v>
      </c>
    </row>
    <row r="50" ht="20.25" spans="1:18">
      <c r="A50" s="6" t="s">
        <v>242</v>
      </c>
      <c r="B50" s="6" t="s">
        <v>243</v>
      </c>
      <c r="C50" s="6">
        <v>2556.036</v>
      </c>
      <c r="D50" s="6">
        <v>2988.241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10.315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0.103</v>
      </c>
      <c r="Q50" s="14">
        <v>0</v>
      </c>
      <c r="R50" s="14">
        <v>0</v>
      </c>
    </row>
    <row r="51" ht="20.25" spans="1:18">
      <c r="A51" s="6" t="s">
        <v>244</v>
      </c>
      <c r="B51" s="6" t="s">
        <v>245</v>
      </c>
      <c r="C51" s="6">
        <v>8230.727</v>
      </c>
      <c r="D51" s="6">
        <v>9669.365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7.975</v>
      </c>
      <c r="K51" s="14">
        <v>2</v>
      </c>
      <c r="L51" s="14">
        <v>1</v>
      </c>
      <c r="M51" s="14">
        <v>0</v>
      </c>
      <c r="N51" s="14">
        <v>0</v>
      </c>
      <c r="O51" s="14">
        <v>0</v>
      </c>
      <c r="P51" s="14">
        <v>1.365</v>
      </c>
      <c r="Q51" s="14">
        <v>0</v>
      </c>
      <c r="R51" s="14">
        <v>0</v>
      </c>
    </row>
    <row r="52" ht="20.25" spans="1:18">
      <c r="A52" s="6" t="s">
        <v>246</v>
      </c>
      <c r="B52" s="6" t="s">
        <v>247</v>
      </c>
      <c r="C52" s="6">
        <v>4202.139</v>
      </c>
      <c r="D52" s="6">
        <v>4721.678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7.888</v>
      </c>
      <c r="K52" s="14">
        <v>2</v>
      </c>
      <c r="L52" s="14">
        <v>2</v>
      </c>
      <c r="M52" s="14">
        <v>0</v>
      </c>
      <c r="N52" s="14">
        <v>1</v>
      </c>
      <c r="O52" s="14">
        <v>0</v>
      </c>
      <c r="P52" s="14">
        <v>-1.801</v>
      </c>
      <c r="Q52" s="14">
        <v>0</v>
      </c>
      <c r="R52" s="14">
        <v>0</v>
      </c>
    </row>
    <row r="53" ht="20.25" spans="1:18">
      <c r="A53" s="6" t="s">
        <v>248</v>
      </c>
      <c r="B53" s="6" t="s">
        <v>249</v>
      </c>
      <c r="C53" s="6">
        <v>7291.891</v>
      </c>
      <c r="D53" s="6">
        <v>7555.499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0.574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11.91</v>
      </c>
      <c r="Q53" s="14">
        <v>0</v>
      </c>
      <c r="R53" s="14">
        <v>1</v>
      </c>
    </row>
    <row r="54" ht="20.25" spans="1:18">
      <c r="A54" s="6" t="s">
        <v>250</v>
      </c>
      <c r="B54" s="6" t="s">
        <v>251</v>
      </c>
      <c r="C54" s="6">
        <v>5048.202</v>
      </c>
      <c r="D54" s="6">
        <v>5655.386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2.148</v>
      </c>
      <c r="K54" s="14">
        <v>1</v>
      </c>
      <c r="L54" s="14">
        <v>2</v>
      </c>
      <c r="M54" s="14">
        <v>0</v>
      </c>
      <c r="N54" s="14">
        <v>1</v>
      </c>
      <c r="O54" s="14">
        <v>0</v>
      </c>
      <c r="P54" s="14">
        <v>13.731</v>
      </c>
      <c r="Q54" s="14">
        <v>0</v>
      </c>
      <c r="R54" s="14">
        <v>1</v>
      </c>
    </row>
    <row r="55" ht="20.25" spans="1:18">
      <c r="A55" s="6" t="s">
        <v>252</v>
      </c>
      <c r="B55" s="6" t="s">
        <v>253</v>
      </c>
      <c r="C55" s="6">
        <v>7418.945</v>
      </c>
      <c r="D55" s="6">
        <v>8447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6.161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  <c r="P55" s="14">
        <v>-9.521</v>
      </c>
      <c r="Q55" s="14">
        <v>0</v>
      </c>
      <c r="R55" s="14">
        <v>-1</v>
      </c>
    </row>
    <row r="56" ht="20.25" spans="1:18">
      <c r="A56" s="6" t="s">
        <v>254</v>
      </c>
      <c r="B56" s="6" t="s">
        <v>255</v>
      </c>
      <c r="C56" s="6">
        <v>6630.386</v>
      </c>
      <c r="D56" s="6">
        <v>8196.223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8.873</v>
      </c>
      <c r="K56" s="14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-8.92</v>
      </c>
      <c r="Q56" s="14">
        <v>0</v>
      </c>
      <c r="R56" s="14">
        <v>0</v>
      </c>
    </row>
    <row r="57" ht="20.25" spans="1:18">
      <c r="A57" s="6" t="s">
        <v>256</v>
      </c>
      <c r="B57" s="6" t="s">
        <v>257</v>
      </c>
      <c r="C57" s="6">
        <v>13316.727</v>
      </c>
      <c r="D57" s="6">
        <v>14113.905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2.011</v>
      </c>
      <c r="K57" s="14">
        <v>3</v>
      </c>
      <c r="L57" s="14">
        <v>2</v>
      </c>
      <c r="M57" s="14">
        <v>0</v>
      </c>
      <c r="N57" s="14">
        <v>0</v>
      </c>
      <c r="O57" s="14">
        <v>0</v>
      </c>
      <c r="P57" s="14">
        <v>-1.916</v>
      </c>
      <c r="Q57" s="14">
        <v>0</v>
      </c>
      <c r="R57" s="14">
        <v>0</v>
      </c>
    </row>
    <row r="58" ht="20.25" spans="1:18">
      <c r="A58" s="6" t="s">
        <v>258</v>
      </c>
      <c r="B58" s="6" t="s">
        <v>259</v>
      </c>
      <c r="C58" s="6">
        <v>8957.909</v>
      </c>
      <c r="D58" s="6">
        <v>10106.604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1.992</v>
      </c>
      <c r="K58" s="14">
        <v>0</v>
      </c>
      <c r="L58" s="14">
        <v>0</v>
      </c>
      <c r="M58" s="14">
        <v>0</v>
      </c>
      <c r="N58" s="14">
        <v>-1</v>
      </c>
      <c r="O58" s="14">
        <v>0</v>
      </c>
      <c r="P58" s="14">
        <v>19.229</v>
      </c>
      <c r="Q58" s="14">
        <v>0</v>
      </c>
      <c r="R58" s="14">
        <v>0</v>
      </c>
    </row>
    <row r="59" ht="20.25" spans="1:18">
      <c r="A59" s="6" t="s">
        <v>260</v>
      </c>
      <c r="B59" s="6" t="s">
        <v>261</v>
      </c>
      <c r="C59" s="6">
        <v>18910.428</v>
      </c>
      <c r="D59" s="6">
        <v>20101.23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3.984</v>
      </c>
      <c r="K59" s="14">
        <v>2</v>
      </c>
      <c r="L59" s="14">
        <v>2</v>
      </c>
      <c r="M59" s="14">
        <v>0</v>
      </c>
      <c r="N59" s="14">
        <v>0</v>
      </c>
      <c r="O59" s="14">
        <v>0</v>
      </c>
      <c r="P59" s="14">
        <v>-3.031</v>
      </c>
      <c r="Q59" s="14">
        <v>0</v>
      </c>
      <c r="R59" s="14">
        <v>0</v>
      </c>
    </row>
    <row r="60" ht="20.25" spans="1:18">
      <c r="A60" s="6" t="s">
        <v>262</v>
      </c>
      <c r="B60" s="6" t="s">
        <v>263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264</v>
      </c>
      <c r="B61" s="6" t="s">
        <v>265</v>
      </c>
      <c r="C61" s="6">
        <v>2484.987</v>
      </c>
      <c r="D61" s="6">
        <v>2724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3.421</v>
      </c>
      <c r="K61" s="14">
        <v>1</v>
      </c>
      <c r="L61" s="14">
        <v>1</v>
      </c>
      <c r="M61" s="14">
        <v>0</v>
      </c>
      <c r="N61" s="14">
        <v>0</v>
      </c>
      <c r="O61" s="14">
        <v>1</v>
      </c>
      <c r="P61" s="14">
        <v>1.141</v>
      </c>
      <c r="Q61" s="14">
        <v>0</v>
      </c>
      <c r="R61" s="14">
        <v>1</v>
      </c>
    </row>
    <row r="62" ht="20.25" spans="1:18">
      <c r="A62" s="6" t="s">
        <v>266</v>
      </c>
      <c r="B62" s="6" t="s">
        <v>267</v>
      </c>
      <c r="C62" s="6">
        <v>8399.527</v>
      </c>
      <c r="D62" s="6">
        <v>9610.235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7.504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-10.15</v>
      </c>
      <c r="Q62" s="14">
        <v>0</v>
      </c>
      <c r="R62" s="14">
        <v>-1</v>
      </c>
    </row>
    <row r="63" ht="20.25" spans="1:18">
      <c r="A63" s="6" t="s">
        <v>268</v>
      </c>
      <c r="B63" s="6" t="s">
        <v>269</v>
      </c>
      <c r="C63" s="6">
        <v>7654.271</v>
      </c>
      <c r="D63" s="6">
        <v>8281.959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5.712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14">
        <v>-3.405</v>
      </c>
      <c r="Q63" s="14">
        <v>0</v>
      </c>
      <c r="R63" s="14">
        <v>0</v>
      </c>
    </row>
    <row r="64" ht="20.25" spans="1:18">
      <c r="A64" s="6" t="s">
        <v>270</v>
      </c>
      <c r="B64" s="6" t="s">
        <v>271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6" t="s">
        <v>272</v>
      </c>
      <c r="B65" s="6" t="s">
        <v>273</v>
      </c>
      <c r="C65" s="6">
        <v>6070.515</v>
      </c>
      <c r="D65" s="6">
        <v>6557.876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0.287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6.056</v>
      </c>
      <c r="Q65" s="14">
        <v>0</v>
      </c>
      <c r="R65" s="14">
        <v>1</v>
      </c>
    </row>
    <row r="66" ht="20.25" spans="1:18">
      <c r="A66" s="6" t="s">
        <v>274</v>
      </c>
      <c r="B66" s="6" t="s">
        <v>275</v>
      </c>
      <c r="C66" s="6">
        <v>6662.941</v>
      </c>
      <c r="D66" s="6">
        <v>7615.246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3.239</v>
      </c>
      <c r="K66" s="14">
        <v>1</v>
      </c>
      <c r="L66" s="14">
        <v>2</v>
      </c>
      <c r="M66" s="14">
        <v>0</v>
      </c>
      <c r="N66" s="14">
        <v>1</v>
      </c>
      <c r="O66" s="14">
        <v>0</v>
      </c>
      <c r="P66" s="14">
        <v>8.038</v>
      </c>
      <c r="Q66" s="14">
        <v>0</v>
      </c>
      <c r="R66" s="14">
        <v>0</v>
      </c>
    </row>
    <row r="67" ht="20.25" spans="1:18">
      <c r="A67" s="6" t="s">
        <v>276</v>
      </c>
      <c r="B67" s="6" t="s">
        <v>277</v>
      </c>
      <c r="C67" s="6">
        <v>2219.836</v>
      </c>
      <c r="D67" s="6">
        <v>2635.879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13.759</v>
      </c>
      <c r="K67" s="14">
        <v>0</v>
      </c>
      <c r="L67" s="14">
        <v>1</v>
      </c>
      <c r="M67" s="14">
        <v>0</v>
      </c>
      <c r="N67" s="14">
        <v>-1</v>
      </c>
      <c r="O67" s="14">
        <v>0</v>
      </c>
      <c r="P67" s="14">
        <v>-1.441</v>
      </c>
      <c r="Q67" s="14">
        <v>0</v>
      </c>
      <c r="R67" s="14">
        <v>0</v>
      </c>
    </row>
    <row r="68" ht="20.25" spans="1:18">
      <c r="A68" s="6" t="s">
        <v>278</v>
      </c>
      <c r="B68" s="6" t="s">
        <v>279</v>
      </c>
      <c r="C68" s="6">
        <v>5342.709</v>
      </c>
      <c r="D68" s="6">
        <v>6106.255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5.706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2.441</v>
      </c>
      <c r="Q68" s="14">
        <v>0</v>
      </c>
      <c r="R68" s="14">
        <v>0</v>
      </c>
    </row>
    <row r="69" ht="20.25" spans="1:18">
      <c r="A69" s="6" t="s">
        <v>280</v>
      </c>
      <c r="B69" s="6" t="s">
        <v>281</v>
      </c>
      <c r="C69" s="6">
        <v>1382.291</v>
      </c>
      <c r="D69" s="6">
        <v>1618.796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4.273</v>
      </c>
      <c r="K69" s="14">
        <v>0</v>
      </c>
      <c r="L69" s="14">
        <v>2</v>
      </c>
      <c r="M69" s="14">
        <v>0</v>
      </c>
      <c r="N69" s="14">
        <v>0</v>
      </c>
      <c r="O69" s="14">
        <v>0</v>
      </c>
      <c r="P69" s="14">
        <v>3.739</v>
      </c>
      <c r="Q69" s="14">
        <v>0</v>
      </c>
      <c r="R69" s="14">
        <v>1</v>
      </c>
    </row>
    <row r="70" ht="20.25" spans="1:18">
      <c r="A70" s="6" t="s">
        <v>282</v>
      </c>
      <c r="B70" s="6" t="s">
        <v>283</v>
      </c>
      <c r="C70" s="6">
        <v>6013.309</v>
      </c>
      <c r="D70" s="6">
        <v>7137.275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1.775</v>
      </c>
      <c r="K70" s="14">
        <v>0</v>
      </c>
      <c r="L70" s="14">
        <v>0</v>
      </c>
      <c r="M70" s="14">
        <v>1</v>
      </c>
      <c r="N70" s="14">
        <v>-1</v>
      </c>
      <c r="O70" s="14">
        <v>0</v>
      </c>
      <c r="P70" s="14">
        <v>7.967</v>
      </c>
      <c r="Q70" s="14">
        <v>0</v>
      </c>
      <c r="R70" s="14">
        <v>0</v>
      </c>
    </row>
    <row r="71" ht="20.25" spans="1:18">
      <c r="A71" s="6" t="s">
        <v>284</v>
      </c>
      <c r="B71" s="6" t="s">
        <v>285</v>
      </c>
      <c r="C71" s="6">
        <v>5732.003</v>
      </c>
      <c r="D71" s="6">
        <v>6136.273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5.303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14">
        <v>-5.537</v>
      </c>
      <c r="Q71" s="14">
        <v>0</v>
      </c>
      <c r="R71" s="14">
        <v>0</v>
      </c>
    </row>
    <row r="72" ht="20.25" spans="1:18">
      <c r="A72" s="6" t="s">
        <v>286</v>
      </c>
      <c r="B72" s="6" t="s">
        <v>287</v>
      </c>
      <c r="C72" s="6">
        <v>4739.715</v>
      </c>
      <c r="D72" s="6">
        <v>5289.777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2.755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5.353</v>
      </c>
      <c r="Q72" s="14">
        <v>0</v>
      </c>
      <c r="R72" s="14">
        <v>1</v>
      </c>
    </row>
    <row r="73" ht="20.25" spans="1:18">
      <c r="A73" s="6" t="s">
        <v>288</v>
      </c>
      <c r="B73" s="6" t="s">
        <v>289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290</v>
      </c>
      <c r="B74" s="6" t="s">
        <v>291</v>
      </c>
      <c r="C74" s="6">
        <v>5134.499</v>
      </c>
      <c r="D74" s="6">
        <v>5996.424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11.505</v>
      </c>
      <c r="K74" s="14">
        <v>3</v>
      </c>
      <c r="L74" s="14">
        <v>1</v>
      </c>
      <c r="M74" s="14">
        <v>0</v>
      </c>
      <c r="N74" s="14">
        <v>0</v>
      </c>
      <c r="O74" s="14">
        <v>0</v>
      </c>
      <c r="P74" s="14">
        <v>-13.988</v>
      </c>
      <c r="Q74" s="14">
        <v>0</v>
      </c>
      <c r="R74" s="14">
        <v>-1</v>
      </c>
    </row>
    <row r="75" ht="20.25" spans="1:18">
      <c r="A75" s="6" t="s">
        <v>292</v>
      </c>
      <c r="B75" s="6" t="s">
        <v>293</v>
      </c>
      <c r="C75" s="6">
        <v>3688.118</v>
      </c>
      <c r="D75" s="6">
        <v>4117.044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5.438</v>
      </c>
      <c r="K75" s="14">
        <v>0</v>
      </c>
      <c r="L75" s="14">
        <v>1</v>
      </c>
      <c r="M75" s="14">
        <v>0</v>
      </c>
      <c r="N75" s="14">
        <v>-1</v>
      </c>
      <c r="O75" s="14">
        <v>0</v>
      </c>
      <c r="P75" s="14">
        <v>-6.658</v>
      </c>
      <c r="Q75" s="14">
        <v>0</v>
      </c>
      <c r="R75" s="14">
        <v>-1</v>
      </c>
    </row>
    <row r="76" ht="20.25" spans="1:18">
      <c r="A76" s="6" t="s">
        <v>294</v>
      </c>
      <c r="B76" s="6" t="s">
        <v>295</v>
      </c>
      <c r="C76" s="6">
        <v>2538.888</v>
      </c>
      <c r="D76" s="6">
        <v>2807.456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5.582</v>
      </c>
      <c r="K76" s="14">
        <v>1</v>
      </c>
      <c r="L76" s="14">
        <v>1</v>
      </c>
      <c r="M76" s="14">
        <v>0</v>
      </c>
      <c r="N76" s="14">
        <v>-1</v>
      </c>
      <c r="O76" s="14">
        <v>0</v>
      </c>
      <c r="P76" s="14">
        <v>-4.519</v>
      </c>
      <c r="Q76" s="14">
        <v>0</v>
      </c>
      <c r="R76" s="14">
        <v>-1</v>
      </c>
    </row>
    <row r="77" ht="20.25" spans="1:18">
      <c r="A77" s="6" t="s">
        <v>296</v>
      </c>
      <c r="B77" s="6" t="s">
        <v>297</v>
      </c>
      <c r="C77" s="6">
        <v>5189.462</v>
      </c>
      <c r="D77" s="6">
        <v>6232.86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15.52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-19.847</v>
      </c>
      <c r="Q77" s="14">
        <v>0</v>
      </c>
      <c r="R77" s="14">
        <v>-1</v>
      </c>
    </row>
    <row r="78" ht="20.25" spans="1:18">
      <c r="A78" s="6" t="s">
        <v>298</v>
      </c>
      <c r="B78" s="6" t="s">
        <v>299</v>
      </c>
      <c r="C78" s="6">
        <v>106.684</v>
      </c>
      <c r="D78" s="6">
        <v>109.582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0.847</v>
      </c>
      <c r="K78" s="14">
        <v>0</v>
      </c>
      <c r="L78" s="14">
        <v>2</v>
      </c>
      <c r="M78" s="14">
        <v>0</v>
      </c>
      <c r="N78" s="14">
        <v>0</v>
      </c>
      <c r="O78" s="14">
        <v>0</v>
      </c>
      <c r="P78" s="14">
        <v>0.031</v>
      </c>
      <c r="Q78" s="14">
        <v>0</v>
      </c>
      <c r="R78" s="14">
        <v>-1</v>
      </c>
    </row>
    <row r="79" ht="20.25" spans="1:18">
      <c r="A79" s="6" t="s">
        <v>300</v>
      </c>
      <c r="B79" s="6" t="s">
        <v>301</v>
      </c>
      <c r="C79" s="6">
        <v>105.224</v>
      </c>
      <c r="D79" s="6">
        <v>107.173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0.271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0.011</v>
      </c>
      <c r="Q79" s="14">
        <v>0</v>
      </c>
      <c r="R79" s="14">
        <v>0</v>
      </c>
    </row>
    <row r="80" ht="20.25" spans="1:18">
      <c r="A80" s="6" t="s">
        <v>302</v>
      </c>
      <c r="B80" s="6" t="s">
        <v>303</v>
      </c>
      <c r="C80" s="6">
        <v>112.444</v>
      </c>
      <c r="D80" s="6">
        <v>121.135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2.722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0.157</v>
      </c>
      <c r="Q80" s="14">
        <v>0</v>
      </c>
      <c r="R80" s="14">
        <v>0</v>
      </c>
    </row>
    <row r="81" ht="20.25" spans="1:18">
      <c r="A81" s="10" t="s">
        <v>304</v>
      </c>
      <c r="B81" s="10" t="s">
        <v>305</v>
      </c>
      <c r="C81" s="10">
        <v>1583.761</v>
      </c>
      <c r="D81" s="10">
        <v>2905.502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23.564</v>
      </c>
      <c r="K81" s="14">
        <v>2</v>
      </c>
      <c r="L81" s="14">
        <v>0</v>
      </c>
      <c r="M81" s="14">
        <v>1</v>
      </c>
      <c r="N81" s="14">
        <v>-1</v>
      </c>
      <c r="O81" s="14">
        <v>0</v>
      </c>
      <c r="P81" s="14">
        <v>5.245</v>
      </c>
      <c r="Q81" s="14">
        <v>0</v>
      </c>
      <c r="R81" s="14">
        <v>0</v>
      </c>
    </row>
    <row r="82" ht="20.25" spans="1:18">
      <c r="A82" s="10" t="s">
        <v>306</v>
      </c>
      <c r="B82" s="10" t="s">
        <v>307</v>
      </c>
      <c r="C82" s="10">
        <v>13431.652</v>
      </c>
      <c r="D82" s="10">
        <v>15583.057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9.945</v>
      </c>
      <c r="K82" s="14">
        <v>2</v>
      </c>
      <c r="L82" s="14">
        <v>1</v>
      </c>
      <c r="M82" s="14">
        <v>0</v>
      </c>
      <c r="N82" s="14">
        <v>1</v>
      </c>
      <c r="O82" s="14">
        <v>0</v>
      </c>
      <c r="P82" s="14">
        <v>53.111</v>
      </c>
      <c r="Q82" s="14">
        <v>0</v>
      </c>
      <c r="R82" s="14">
        <v>1</v>
      </c>
    </row>
    <row r="83" ht="20.25" spans="1:18">
      <c r="A83" s="10" t="s">
        <v>308</v>
      </c>
      <c r="B83" s="10" t="s">
        <v>309</v>
      </c>
      <c r="C83" s="10">
        <v>471.016</v>
      </c>
      <c r="D83" s="10">
        <v>580.789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11.927</v>
      </c>
      <c r="K83" s="14">
        <v>1</v>
      </c>
      <c r="L83" s="14">
        <v>2</v>
      </c>
      <c r="M83" s="14">
        <v>0</v>
      </c>
      <c r="N83" s="14">
        <v>1</v>
      </c>
      <c r="O83" s="14">
        <v>0</v>
      </c>
      <c r="P83" s="14">
        <v>1.137</v>
      </c>
      <c r="Q83" s="14">
        <v>0</v>
      </c>
      <c r="R83" s="14">
        <v>0</v>
      </c>
    </row>
    <row r="84" ht="20.25" spans="1:18">
      <c r="A84" s="10" t="s">
        <v>310</v>
      </c>
      <c r="B84" s="10" t="s">
        <v>311</v>
      </c>
      <c r="C84" s="10">
        <v>41013.91</v>
      </c>
      <c r="D84" s="10">
        <v>44910.363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6.018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23.594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2025-03-24T14:07:25Z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078A800F7D8E41049BCFC9B1CBC55C30_13</vt:lpwstr>
  </property>
  <property fmtid="{D5CDD505-2E9C-101B-9397-08002B2CF9AE}" pid="3" name="KSOProductBuildVer">
    <vt:lpwstr>2052-12.1.0.15712</vt:lpwstr>
  </property>
</Properties>
</file>