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<sst xmlns="http://schemas.openxmlformats.org/spreadsheetml/2006/main" count="356" uniqueCount="320">
  <si>
    <t>京沪深强转弱</t>
  </si>
  <si>
    <t>京沪深弱转强</t>
  </si>
  <si>
    <t>代码</t>
  </si>
  <si>
    <t>简称</t>
  </si>
  <si>
    <t>总市值</t>
  </si>
  <si>
    <t>近期新高</t>
  </si>
  <si>
    <t>50166.41亿</t>
  </si>
  <si>
    <t>行业龙头</t>
  </si>
  <si>
    <t>195040.59亿</t>
  </si>
  <si>
    <t>电力</t>
  </si>
  <si>
    <t>27866.10亿</t>
  </si>
  <si>
    <t>绩优股</t>
  </si>
  <si>
    <t>141641.91亿</t>
  </si>
  <si>
    <t>融资增加</t>
  </si>
  <si>
    <t>3635.56亿</t>
  </si>
  <si>
    <t>整体上市</t>
  </si>
  <si>
    <t>43257.41亿</t>
  </si>
  <si>
    <t>创医药</t>
  </si>
  <si>
    <t>--</t>
  </si>
  <si>
    <t>全指医药</t>
  </si>
  <si>
    <t>39081.85亿</t>
  </si>
  <si>
    <t>配股预案</t>
  </si>
  <si>
    <t>医药</t>
  </si>
  <si>
    <t>37233.21亿</t>
  </si>
  <si>
    <t>活跃可转债</t>
  </si>
  <si>
    <t>酿酒</t>
  </si>
  <si>
    <t>36210.02亿</t>
  </si>
  <si>
    <t>绿色电力</t>
  </si>
  <si>
    <t>贵州板块</t>
  </si>
  <si>
    <t>22932.37亿</t>
  </si>
  <si>
    <t>医疗保健</t>
  </si>
  <si>
    <t>19076.93亿</t>
  </si>
  <si>
    <t>户数增加</t>
  </si>
  <si>
    <t>18686.11亿</t>
  </si>
  <si>
    <t>定增股</t>
  </si>
  <si>
    <t>17616.38亿</t>
  </si>
  <si>
    <t>稀缺资源</t>
  </si>
  <si>
    <t>17369.61亿</t>
  </si>
  <si>
    <t>保险新进</t>
  </si>
  <si>
    <t>14375.15亿</t>
  </si>
  <si>
    <t>陕西板块</t>
  </si>
  <si>
    <t>14152.33亿</t>
  </si>
  <si>
    <t>PCB概念</t>
  </si>
  <si>
    <t>13165.48亿</t>
  </si>
  <si>
    <t>券商金股</t>
  </si>
  <si>
    <t>12516.71亿</t>
  </si>
  <si>
    <t>含B股</t>
  </si>
  <si>
    <t>11478.36亿</t>
  </si>
  <si>
    <t>房地产</t>
  </si>
  <si>
    <t>10657.26亿</t>
  </si>
  <si>
    <t>农林牧渔</t>
  </si>
  <si>
    <t>10263.94亿</t>
  </si>
  <si>
    <t>交通设施</t>
  </si>
  <si>
    <t>10057.31亿</t>
  </si>
  <si>
    <t>近期弱势</t>
  </si>
  <si>
    <t>8434.13亿</t>
  </si>
  <si>
    <t>云南板块</t>
  </si>
  <si>
    <t>7807.57亿</t>
  </si>
  <si>
    <t>新疆板块</t>
  </si>
  <si>
    <t>7545.15亿</t>
  </si>
  <si>
    <t>猪肉</t>
  </si>
  <si>
    <t>7505.70亿</t>
  </si>
  <si>
    <t>维生素</t>
  </si>
  <si>
    <t>7013.79亿</t>
  </si>
  <si>
    <t>发可转债</t>
  </si>
  <si>
    <t>6839.81亿</t>
  </si>
  <si>
    <t>被举牌</t>
  </si>
  <si>
    <t>6176.62亿</t>
  </si>
  <si>
    <t>近期强势</t>
  </si>
  <si>
    <t>5536.93亿</t>
  </si>
  <si>
    <t>化纤</t>
  </si>
  <si>
    <t>4426.56亿</t>
  </si>
  <si>
    <t>供气供热</t>
  </si>
  <si>
    <t>3215.19亿</t>
  </si>
  <si>
    <t>国开持股</t>
  </si>
  <si>
    <t>3130.87亿</t>
  </si>
  <si>
    <t>鸡肉</t>
  </si>
  <si>
    <t>2980.44亿</t>
  </si>
  <si>
    <t>玻璃基板</t>
  </si>
  <si>
    <t>1979.27亿</t>
  </si>
  <si>
    <t>草甘膦</t>
  </si>
  <si>
    <t>1587.04亿</t>
  </si>
  <si>
    <t>水务</t>
  </si>
  <si>
    <t>1411.22亿</t>
  </si>
  <si>
    <t>酒店餐饮</t>
  </si>
  <si>
    <t>685.37亿</t>
  </si>
  <si>
    <t>深证治理</t>
  </si>
  <si>
    <t>深证红利</t>
  </si>
  <si>
    <t>国证治理</t>
  </si>
  <si>
    <t>创成长</t>
  </si>
  <si>
    <t>乐富指数</t>
  </si>
  <si>
    <t>治理指数</t>
  </si>
  <si>
    <t>国企改革</t>
  </si>
  <si>
    <t>投资时钟</t>
  </si>
  <si>
    <t>中盘价值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</si>
  <si>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</si>
  <si>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</si>
  <si>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</si>
  <si>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</si>
  <si>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</si>
  <si>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</si>
  <si>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</si>
  <si>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</si>
  <si>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</si>
  <si>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</si>
  <si>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</si>
  <si>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</si>
  <si>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</si>
  <si>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</si>
  <si>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</si>
  <si>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</si>
  <si>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</si>
  <si>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</si>
  <si>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</si>
  <si>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</si>
  <si>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</si>
  <si>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国证钢铁</t>
  </si>
  <si>
    <t>企债指数</t>
  </si>
  <si>
    <t>沪公司债</t>
  </si>
  <si>
    <t>沪财中小</t>
  </si>
  <si>
    <t>5年信用</t>
  </si>
  <si>
    <t>信用100</t>
  </si>
  <si>
    <t>上证150</t>
  </si>
  <si>
    <t>上证转债</t>
  </si>
  <si>
    <t>50AH优选</t>
  </si>
  <si>
    <t>中证转债</t>
  </si>
  <si>
    <t>百发100</t>
  </si>
  <si>
    <t>港中小企</t>
  </si>
  <si>
    <t>HK银行</t>
  </si>
  <si>
    <t>公司债指</t>
  </si>
  <si>
    <t>SME创新</t>
  </si>
  <si>
    <t>机器人50</t>
  </si>
  <si>
    <t>碳中和债</t>
  </si>
  <si>
    <t>新浪100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</si>
  <si>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</si>
  <si>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</si>
  <si>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</si>
  <si>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</si>
  <si>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</si>
  <si>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</si>
  <si>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</si>
  <si>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</si>
  <si>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专利领先</t>
  </si>
  <si>
    <t>国证定增</t>
  </si>
  <si>
    <t>深证可选</t>
  </si>
  <si>
    <t>深成可选</t>
  </si>
  <si>
    <t>优势成长</t>
  </si>
  <si>
    <t>机器人100</t>
  </si>
  <si>
    <t>蓝色100</t>
  </si>
  <si>
    <t>上证能源</t>
  </si>
  <si>
    <t>煤炭指数</t>
  </si>
  <si>
    <t>300能源</t>
  </si>
  <si>
    <t>中证能源</t>
  </si>
  <si>
    <t>中证下游</t>
  </si>
  <si>
    <t>1000能源</t>
  </si>
  <si>
    <t>【数据引擎：奇衡DK阿赖耶识系统】情绪值</t>
  </si>
  <si>
    <t>LU00</t>
  </si>
  <si>
    <t>低硫燃油连续</t>
  </si>
  <si>
    <t>AU00</t>
  </si>
  <si>
    <t>黄金连续</t>
  </si>
  <si>
    <t>CU00</t>
  </si>
  <si>
    <t>沪铜连续</t>
  </si>
  <si>
    <t>SN00</t>
  </si>
  <si>
    <t>沪锡连续</t>
  </si>
  <si>
    <t>BC00</t>
  </si>
  <si>
    <t>国际铜连续</t>
  </si>
  <si>
    <t>AO00</t>
  </si>
  <si>
    <t>氧化铝连续</t>
  </si>
  <si>
    <t>EB00</t>
  </si>
  <si>
    <t>苯乙烯连续</t>
  </si>
  <si>
    <t>RB00</t>
  </si>
  <si>
    <t>螺纹钢连续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</si>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</sst>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7" sqref="E7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6.5" spans="1:6">
      <c r="A3" s="36" t="str">
        <f>"880865"</f>
        <v>880865</v>
      </c>
      <c r="B3" s="36" t="s">
        <v>5</v>
      </c>
      <c r="C3" s="36" t="s">
        <v>6</v>
      </c>
      <c r="D3" s="36" t="str">
        <f>"880847"</f>
        <v>880847</v>
      </c>
      <c r="E3" s="36" t="s">
        <v>7</v>
      </c>
      <c r="F3" s="36" t="s">
        <v>8</v>
      </c>
    </row>
    <row r="4" ht="16.5" spans="1:6">
      <c r="A4" s="36" t="str">
        <f>"880305"</f>
        <v>880305</v>
      </c>
      <c r="B4" s="36" t="s">
        <v>9</v>
      </c>
      <c r="C4" s="36" t="s">
        <v>10</v>
      </c>
      <c r="D4" s="36" t="str">
        <f>"880835"</f>
        <v>880835</v>
      </c>
      <c r="E4" s="36" t="s">
        <v>11</v>
      </c>
      <c r="F4" s="36" t="s">
        <v>12</v>
      </c>
    </row>
    <row r="5" ht="16.5" spans="1:6">
      <c r="A5" s="36" t="str">
        <f>"880780"</f>
        <v>880780</v>
      </c>
      <c r="B5" s="36" t="s">
        <v>13</v>
      </c>
      <c r="C5" s="36" t="s">
        <v>14</v>
      </c>
      <c r="D5" s="36" t="str">
        <f>"880532"</f>
        <v>880532</v>
      </c>
      <c r="E5" s="36" t="s">
        <v>15</v>
      </c>
      <c r="F5" s="36" t="s">
        <v>16</v>
      </c>
    </row>
    <row r="6" ht="16.5" spans="1:6">
      <c r="A6" s="36" t="str">
        <f>"399275"</f>
        <v>399275</v>
      </c>
      <c r="B6" s="36" t="s">
        <v>17</v>
      </c>
      <c r="C6" s="36" t="s">
        <v>18</v>
      </c>
      <c r="D6" s="36" t="str">
        <f>"000991"</f>
        <v>000991</v>
      </c>
      <c r="E6" s="36" t="s">
        <v>19</v>
      </c>
      <c r="F6" s="36" t="s">
        <v>20</v>
      </c>
    </row>
    <row r="7" ht="16.5" spans="1:6">
      <c r="A7" s="36" t="str">
        <f>"880890"</f>
        <v>880890</v>
      </c>
      <c r="B7" s="36" t="s">
        <v>21</v>
      </c>
      <c r="C7" s="36" t="s">
        <v>18</v>
      </c>
      <c r="D7" s="36" t="str">
        <f>"880400"</f>
        <v>880400</v>
      </c>
      <c r="E7" s="37" t="s">
        <v>22</v>
      </c>
      <c r="F7" s="36" t="s">
        <v>23</v>
      </c>
    </row>
    <row r="8" ht="16.5" spans="1:6">
      <c r="A8" s="36" t="str">
        <f>"880677"</f>
        <v>880677</v>
      </c>
      <c r="B8" s="36" t="s">
        <v>24</v>
      </c>
      <c r="C8" s="36" t="s">
        <v>18</v>
      </c>
      <c r="D8" s="36" t="str">
        <f>"880380"</f>
        <v>880380</v>
      </c>
      <c r="E8" s="36" t="s">
        <v>25</v>
      </c>
      <c r="F8" s="36" t="s">
        <v>26</v>
      </c>
    </row>
    <row r="9" ht="16.5" spans="1:6">
      <c r="A9" s="36" t="str">
        <f>"399438"</f>
        <v>399438</v>
      </c>
      <c r="B9" s="36" t="s">
        <v>27</v>
      </c>
      <c r="C9" s="36" t="s">
        <v>18</v>
      </c>
      <c r="D9" s="36" t="str">
        <f>"880229"</f>
        <v>880229</v>
      </c>
      <c r="E9" s="36" t="s">
        <v>28</v>
      </c>
      <c r="F9" s="36" t="s">
        <v>29</v>
      </c>
    </row>
    <row r="10" ht="16.5" spans="1:6">
      <c r="A10" s="25"/>
      <c r="B10" s="25"/>
      <c r="C10" s="25"/>
      <c r="D10" s="36" t="str">
        <f>"880398"</f>
        <v>880398</v>
      </c>
      <c r="E10" s="36" t="s">
        <v>30</v>
      </c>
      <c r="F10" s="36" t="s">
        <v>31</v>
      </c>
    </row>
    <row r="11" ht="16.5" spans="1:6">
      <c r="A11" s="25"/>
      <c r="B11" s="25"/>
      <c r="C11" s="25"/>
      <c r="D11" s="36" t="str">
        <f>"880876"</f>
        <v>880876</v>
      </c>
      <c r="E11" s="36" t="s">
        <v>32</v>
      </c>
      <c r="F11" s="36" t="s">
        <v>33</v>
      </c>
    </row>
    <row r="12" ht="16.5" spans="1:6">
      <c r="A12" s="25"/>
      <c r="B12" s="25"/>
      <c r="C12" s="25"/>
      <c r="D12" s="36" t="str">
        <f>"880856"</f>
        <v>880856</v>
      </c>
      <c r="E12" s="36" t="s">
        <v>34</v>
      </c>
      <c r="F12" s="36" t="s">
        <v>35</v>
      </c>
    </row>
    <row r="13" ht="16.5" spans="1:6">
      <c r="A13" s="25"/>
      <c r="B13" s="25"/>
      <c r="C13" s="25"/>
      <c r="D13" s="36" t="str">
        <f>"880505"</f>
        <v>880505</v>
      </c>
      <c r="E13" s="36" t="s">
        <v>36</v>
      </c>
      <c r="F13" s="36" t="s">
        <v>37</v>
      </c>
    </row>
    <row r="14" ht="16.5" spans="1:6">
      <c r="A14" s="25"/>
      <c r="B14" s="25"/>
      <c r="C14" s="25"/>
      <c r="D14" s="36" t="str">
        <f>"880782"</f>
        <v>880782</v>
      </c>
      <c r="E14" s="36" t="s">
        <v>38</v>
      </c>
      <c r="F14" s="36" t="s">
        <v>39</v>
      </c>
    </row>
    <row r="15" ht="16.5" spans="1:6">
      <c r="A15" s="25"/>
      <c r="B15" s="25"/>
      <c r="C15" s="25"/>
      <c r="D15" s="36" t="str">
        <f>"880208"</f>
        <v>880208</v>
      </c>
      <c r="E15" s="36" t="s">
        <v>40</v>
      </c>
      <c r="F15" s="36" t="s">
        <v>41</v>
      </c>
    </row>
    <row r="16" ht="16.5" spans="1:6">
      <c r="A16" s="25"/>
      <c r="B16" s="25"/>
      <c r="C16" s="25"/>
      <c r="D16" s="36" t="str">
        <f>"880550"</f>
        <v>880550</v>
      </c>
      <c r="E16" s="36" t="s">
        <v>42</v>
      </c>
      <c r="F16" s="36" t="s">
        <v>43</v>
      </c>
    </row>
    <row r="17" ht="16.5" spans="1:6">
      <c r="A17" s="25"/>
      <c r="B17" s="25"/>
      <c r="C17" s="25"/>
      <c r="D17" s="36" t="str">
        <f>"880620"</f>
        <v>880620</v>
      </c>
      <c r="E17" s="36" t="s">
        <v>44</v>
      </c>
      <c r="F17" s="36" t="s">
        <v>45</v>
      </c>
    </row>
    <row r="18" ht="16.5" spans="1:6">
      <c r="A18" s="25"/>
      <c r="B18" s="25"/>
      <c r="C18" s="25"/>
      <c r="D18" s="36" t="str">
        <f>"880502"</f>
        <v>880502</v>
      </c>
      <c r="E18" s="36" t="s">
        <v>46</v>
      </c>
      <c r="F18" s="36" t="s">
        <v>47</v>
      </c>
    </row>
    <row r="19" ht="16.5" spans="1:6">
      <c r="A19" s="25"/>
      <c r="B19" s="25"/>
      <c r="C19" s="25"/>
      <c r="D19" s="36" t="str">
        <f>"880482"</f>
        <v>880482</v>
      </c>
      <c r="E19" s="36" t="s">
        <v>48</v>
      </c>
      <c r="F19" s="36" t="s">
        <v>49</v>
      </c>
    </row>
    <row r="20" ht="16.5" spans="1:6">
      <c r="A20" s="25"/>
      <c r="B20" s="25"/>
      <c r="C20" s="25"/>
      <c r="D20" s="36" t="str">
        <f>"880360"</f>
        <v>880360</v>
      </c>
      <c r="E20" s="36" t="s">
        <v>50</v>
      </c>
      <c r="F20" s="36" t="s">
        <v>51</v>
      </c>
    </row>
    <row r="21" ht="16.5" spans="1:6">
      <c r="A21" s="25"/>
      <c r="B21" s="25"/>
      <c r="C21" s="25"/>
      <c r="D21" s="36" t="str">
        <f>"880465"</f>
        <v>880465</v>
      </c>
      <c r="E21" s="36" t="s">
        <v>52</v>
      </c>
      <c r="F21" s="36" t="s">
        <v>53</v>
      </c>
    </row>
    <row r="22" ht="16.5" spans="1:6">
      <c r="A22" s="25"/>
      <c r="B22" s="25"/>
      <c r="C22" s="25"/>
      <c r="D22" s="36" t="str">
        <f>"880881"</f>
        <v>880881</v>
      </c>
      <c r="E22" s="36" t="s">
        <v>54</v>
      </c>
      <c r="F22" s="36" t="s">
        <v>55</v>
      </c>
    </row>
    <row r="23" ht="16.5" spans="1:6">
      <c r="A23" s="25"/>
      <c r="B23" s="25"/>
      <c r="C23" s="25"/>
      <c r="D23" s="36" t="str">
        <f>"880227"</f>
        <v>880227</v>
      </c>
      <c r="E23" s="36" t="s">
        <v>56</v>
      </c>
      <c r="F23" s="36" t="s">
        <v>57</v>
      </c>
    </row>
    <row r="24" ht="16.5" spans="1:6">
      <c r="A24" s="25"/>
      <c r="B24" s="25"/>
      <c r="C24" s="25"/>
      <c r="D24" s="36" t="str">
        <f>"880202"</f>
        <v>880202</v>
      </c>
      <c r="E24" s="36" t="s">
        <v>58</v>
      </c>
      <c r="F24" s="36" t="s">
        <v>59</v>
      </c>
    </row>
    <row r="25" ht="16.5" spans="1:6">
      <c r="A25" s="25"/>
      <c r="B25" s="25"/>
      <c r="C25" s="25"/>
      <c r="D25" s="36" t="str">
        <f>"880936"</f>
        <v>880936</v>
      </c>
      <c r="E25" s="36" t="s">
        <v>60</v>
      </c>
      <c r="F25" s="36" t="s">
        <v>61</v>
      </c>
    </row>
    <row r="26" ht="16.5" spans="1:6">
      <c r="A26" s="25"/>
      <c r="B26" s="25"/>
      <c r="C26" s="25"/>
      <c r="D26" s="36" t="str">
        <f>"880929"</f>
        <v>880929</v>
      </c>
      <c r="E26" s="36" t="s">
        <v>62</v>
      </c>
      <c r="F26" s="36" t="s">
        <v>63</v>
      </c>
    </row>
    <row r="27" ht="16.5" spans="1:6">
      <c r="A27" s="25"/>
      <c r="B27" s="25"/>
      <c r="C27" s="25"/>
      <c r="D27" s="36" t="str">
        <f>"880723"</f>
        <v>880723</v>
      </c>
      <c r="E27" s="36" t="s">
        <v>64</v>
      </c>
      <c r="F27" s="36" t="s">
        <v>65</v>
      </c>
    </row>
    <row r="28" ht="16.5" spans="1:6">
      <c r="A28" s="25"/>
      <c r="B28" s="25"/>
      <c r="C28" s="25"/>
      <c r="D28" s="36" t="str">
        <f>"880848"</f>
        <v>880848</v>
      </c>
      <c r="E28" s="36" t="s">
        <v>66</v>
      </c>
      <c r="F28" s="36" t="s">
        <v>67</v>
      </c>
    </row>
    <row r="29" ht="16.5" spans="1:6">
      <c r="A29" s="25"/>
      <c r="B29" s="25"/>
      <c r="C29" s="25"/>
      <c r="D29" s="36" t="str">
        <f>"880880"</f>
        <v>880880</v>
      </c>
      <c r="E29" s="36" t="s">
        <v>68</v>
      </c>
      <c r="F29" s="36" t="s">
        <v>69</v>
      </c>
    </row>
    <row r="30" ht="16.5" spans="1:6">
      <c r="A30" s="25"/>
      <c r="B30" s="25"/>
      <c r="C30" s="25"/>
      <c r="D30" s="36" t="str">
        <f>"880330"</f>
        <v>880330</v>
      </c>
      <c r="E30" s="36" t="s">
        <v>70</v>
      </c>
      <c r="F30" s="36" t="s">
        <v>71</v>
      </c>
    </row>
    <row r="31" ht="16.5" spans="1:6">
      <c r="A31" s="25"/>
      <c r="B31" s="25"/>
      <c r="C31" s="25"/>
      <c r="D31" s="36" t="str">
        <f>"880455"</f>
        <v>880455</v>
      </c>
      <c r="E31" s="36" t="s">
        <v>72</v>
      </c>
      <c r="F31" s="36" t="s">
        <v>73</v>
      </c>
    </row>
    <row r="32" ht="16.5" spans="1:6">
      <c r="A32" s="25"/>
      <c r="B32" s="25"/>
      <c r="C32" s="25"/>
      <c r="D32" s="36" t="str">
        <f>"880858"</f>
        <v>880858</v>
      </c>
      <c r="E32" s="36" t="s">
        <v>74</v>
      </c>
      <c r="F32" s="36" t="s">
        <v>75</v>
      </c>
    </row>
    <row r="33" ht="16.5" spans="1:6">
      <c r="A33" s="25"/>
      <c r="B33" s="25"/>
      <c r="C33" s="25"/>
      <c r="D33" s="36" t="str">
        <f>"880764"</f>
        <v>880764</v>
      </c>
      <c r="E33" s="36" t="s">
        <v>76</v>
      </c>
      <c r="F33" s="36" t="s">
        <v>77</v>
      </c>
    </row>
    <row r="34" ht="16.5" spans="1:6">
      <c r="A34" s="25"/>
      <c r="B34" s="25"/>
      <c r="C34" s="25"/>
      <c r="D34" s="36" t="str">
        <f>"880547"</f>
        <v>880547</v>
      </c>
      <c r="E34" s="36" t="s">
        <v>78</v>
      </c>
      <c r="F34" s="36" t="s">
        <v>79</v>
      </c>
    </row>
    <row r="35" ht="16.5" spans="1:6">
      <c r="A35" s="25"/>
      <c r="B35" s="25"/>
      <c r="C35" s="25"/>
      <c r="D35" s="36" t="str">
        <f>"880910"</f>
        <v>880910</v>
      </c>
      <c r="E35" s="36" t="s">
        <v>80</v>
      </c>
      <c r="F35" s="36" t="s">
        <v>81</v>
      </c>
    </row>
    <row r="36" ht="16.5" spans="1:6">
      <c r="A36" s="25"/>
      <c r="B36" s="25"/>
      <c r="C36" s="25"/>
      <c r="D36" s="36" t="str">
        <f>"880454"</f>
        <v>880454</v>
      </c>
      <c r="E36" s="36" t="s">
        <v>82</v>
      </c>
      <c r="F36" s="36" t="s">
        <v>83</v>
      </c>
    </row>
    <row r="37" ht="16.5" spans="1:6">
      <c r="A37" s="25"/>
      <c r="B37" s="25"/>
      <c r="C37" s="25"/>
      <c r="D37" s="36" t="str">
        <f>"880423"</f>
        <v>880423</v>
      </c>
      <c r="E37" s="36" t="s">
        <v>84</v>
      </c>
      <c r="F37" s="36" t="s">
        <v>85</v>
      </c>
    </row>
    <row r="38" ht="16.5" spans="1:6">
      <c r="A38" s="25"/>
      <c r="B38" s="25"/>
      <c r="C38" s="25"/>
      <c r="D38" s="36" t="str">
        <f>"399328"</f>
        <v>399328</v>
      </c>
      <c r="E38" s="36" t="s">
        <v>86</v>
      </c>
      <c r="F38" s="36" t="s">
        <v>18</v>
      </c>
    </row>
    <row r="39" ht="16.5" spans="1:6">
      <c r="A39" s="25"/>
      <c r="B39" s="25"/>
      <c r="C39" s="25"/>
      <c r="D39" s="36" t="str">
        <f>"399324"</f>
        <v>399324</v>
      </c>
      <c r="E39" s="36" t="s">
        <v>87</v>
      </c>
      <c r="F39" s="36" t="s">
        <v>18</v>
      </c>
    </row>
    <row r="40" ht="16.5" spans="1:6">
      <c r="A40" s="25"/>
      <c r="B40" s="25"/>
      <c r="C40" s="25"/>
      <c r="D40" s="36" t="str">
        <f>"399322"</f>
        <v>399322</v>
      </c>
      <c r="E40" s="36" t="s">
        <v>88</v>
      </c>
      <c r="F40" s="36" t="s">
        <v>18</v>
      </c>
    </row>
    <row r="41" ht="16.5" spans="1:6">
      <c r="A41" s="25"/>
      <c r="B41" s="25"/>
      <c r="C41" s="25"/>
      <c r="D41" s="36" t="str">
        <f>"399296"</f>
        <v>399296</v>
      </c>
      <c r="E41" s="36" t="s">
        <v>89</v>
      </c>
      <c r="F41" s="36" t="s">
        <v>18</v>
      </c>
    </row>
    <row r="42" ht="16.5" spans="1:6">
      <c r="A42" s="25"/>
      <c r="B42" s="25"/>
      <c r="C42" s="25"/>
      <c r="D42" s="36" t="str">
        <f>"399103"</f>
        <v>399103</v>
      </c>
      <c r="E42" s="36" t="s">
        <v>90</v>
      </c>
      <c r="F42" s="36" t="s">
        <v>18</v>
      </c>
    </row>
    <row r="43" ht="16.5" spans="1:6">
      <c r="A43" s="25"/>
      <c r="B43" s="25"/>
      <c r="C43" s="25"/>
      <c r="D43" s="36" t="str">
        <f>"000019"</f>
        <v>000019</v>
      </c>
      <c r="E43" s="36" t="s">
        <v>91</v>
      </c>
      <c r="F43" s="36" t="s">
        <v>18</v>
      </c>
    </row>
    <row r="44" ht="16.5" spans="1:6">
      <c r="A44" s="25"/>
      <c r="B44" s="25"/>
      <c r="C44" s="25"/>
      <c r="D44" s="36" t="str">
        <f>"399974"</f>
        <v>399974</v>
      </c>
      <c r="E44" s="36" t="s">
        <v>92</v>
      </c>
      <c r="F44" s="36" t="s">
        <v>18</v>
      </c>
    </row>
    <row r="45" ht="16.5" spans="1:6">
      <c r="A45" s="25"/>
      <c r="B45" s="25"/>
      <c r="C45" s="25"/>
      <c r="D45" s="36" t="str">
        <f>"399391"</f>
        <v>399391</v>
      </c>
      <c r="E45" s="36" t="s">
        <v>93</v>
      </c>
      <c r="F45" s="36" t="s">
        <v>18</v>
      </c>
    </row>
    <row r="46" ht="16.5" spans="1:6">
      <c r="A46" s="25"/>
      <c r="B46" s="25"/>
      <c r="C46" s="25"/>
      <c r="D46" s="36" t="str">
        <f>"399375"</f>
        <v>399375</v>
      </c>
      <c r="E46" s="36" t="s">
        <v>94</v>
      </c>
      <c r="F46" s="36" t="s">
        <v>18</v>
      </c>
    </row>
    <row r="47" ht="16.5" spans="1:6">
      <c r="A47" s="25"/>
      <c r="B47" s="25"/>
      <c r="C47" s="25"/>
      <c r="D47" s="36" t="str">
        <f>"399357"</f>
        <v>399357</v>
      </c>
      <c r="E47" s="36" t="s">
        <v>95</v>
      </c>
      <c r="F47" s="36" t="s">
        <v>18</v>
      </c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3">
      <c r="A59" s="25"/>
      <c r="B59" s="25"/>
      <c r="C59" s="25"/>
    </row>
    <row r="60" ht="16.5" spans="1:3">
      <c r="A60" s="25"/>
      <c r="B60" s="25"/>
      <c r="C60" s="25"/>
    </row>
    <row r="61" ht="16.5" spans="1:3">
      <c r="A61" s="25"/>
      <c r="B61" s="25"/>
      <c r="C61" s="25"/>
    </row>
    <row r="62" ht="16.5" spans="1:3">
      <c r="A62" s="25"/>
      <c r="B62" s="25"/>
      <c r="C62" s="25"/>
    </row>
    <row r="63" ht="16.5" spans="1:3">
      <c r="A63" s="25"/>
      <c r="B63" s="25"/>
      <c r="C63" s="25"/>
    </row>
    <row r="64" ht="16.5" spans="1:3">
      <c r="A64" s="25"/>
      <c r="B64" s="25"/>
      <c r="C64" s="25"/>
    </row>
    <row r="65" ht="16.5" spans="1:3">
      <c r="A65" s="25"/>
      <c r="B65" s="25"/>
      <c r="C65" s="25"/>
    </row>
    <row r="66" ht="16.5" spans="1:3">
      <c r="A66" s="25"/>
      <c r="B66" s="25"/>
      <c r="C66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1" t="s">
        <v>97</v>
      </c>
      <c r="L1" s="1"/>
      <c r="M1" s="1"/>
      <c r="N1" s="1"/>
      <c r="O1" s="1"/>
      <c r="P1" s="1"/>
      <c r="Q1" s="1"/>
      <c r="R1" s="1"/>
    </row>
    <row r="2" ht="22.5" spans="1:18">
      <c r="A2" s="3" t="s">
        <v>98</v>
      </c>
      <c r="B2" s="4" t="s">
        <v>99</v>
      </c>
      <c r="C2" s="4" t="s">
        <v>100</v>
      </c>
      <c r="D2" s="4" t="s">
        <v>101</v>
      </c>
      <c r="E2" s="4" t="s">
        <v>102</v>
      </c>
      <c r="F2" s="4" t="s">
        <v>103</v>
      </c>
      <c r="G2" s="4" t="s">
        <v>104</v>
      </c>
      <c r="H2" s="4" t="s">
        <v>105</v>
      </c>
      <c r="I2" s="4" t="s">
        <v>106</v>
      </c>
      <c r="J2" s="4" t="s">
        <v>107</v>
      </c>
      <c r="K2" s="12" t="s">
        <v>108</v>
      </c>
      <c r="L2" s="12" t="s">
        <v>109</v>
      </c>
      <c r="M2" s="12" t="s">
        <v>110</v>
      </c>
      <c r="N2" s="12" t="s">
        <v>111</v>
      </c>
      <c r="O2" s="12" t="s">
        <v>112</v>
      </c>
      <c r="P2" s="12" t="s">
        <v>113</v>
      </c>
      <c r="Q2" s="12" t="s">
        <v>114</v>
      </c>
      <c r="R2" s="12" t="s">
        <v>115</v>
      </c>
    </row>
    <row r="3" ht="16.5" spans="1:18">
      <c r="A3" s="16">
        <v>399440</v>
      </c>
      <c r="B3" s="16" t="s">
        <v>116</v>
      </c>
      <c r="C3" s="16">
        <v>1076.746</v>
      </c>
      <c r="D3" s="16">
        <v>1268.785</v>
      </c>
      <c r="E3" s="16">
        <v>1</v>
      </c>
      <c r="F3" s="17">
        <v>0</v>
      </c>
      <c r="G3" s="17">
        <v>0</v>
      </c>
      <c r="H3" s="17">
        <v>1</v>
      </c>
      <c r="I3" s="17">
        <v>0.537</v>
      </c>
      <c r="J3" s="17">
        <v>15.591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-8.449</v>
      </c>
      <c r="Q3" s="21">
        <v>0</v>
      </c>
      <c r="R3" s="21">
        <v>0</v>
      </c>
    </row>
    <row r="4" ht="16.5" spans="1:18">
      <c r="A4" s="18">
        <v>13</v>
      </c>
      <c r="B4" s="18" t="s">
        <v>117</v>
      </c>
      <c r="C4" s="18">
        <v>292.134</v>
      </c>
      <c r="D4" s="18">
        <v>295.054</v>
      </c>
      <c r="E4" s="18">
        <v>0</v>
      </c>
      <c r="F4" s="18">
        <v>0</v>
      </c>
      <c r="G4" s="18">
        <v>0</v>
      </c>
      <c r="H4" s="18">
        <v>1</v>
      </c>
      <c r="I4" s="17">
        <v>0.304</v>
      </c>
      <c r="J4" s="17">
        <v>1.29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-8.85</v>
      </c>
      <c r="Q4" s="21">
        <v>0</v>
      </c>
      <c r="R4" s="21">
        <v>0</v>
      </c>
    </row>
    <row r="5" ht="16.5" spans="1:18">
      <c r="A5" s="18">
        <v>22</v>
      </c>
      <c r="B5" s="18" t="s">
        <v>118</v>
      </c>
      <c r="C5" s="18">
        <v>245.192</v>
      </c>
      <c r="D5" s="18">
        <v>247.557</v>
      </c>
      <c r="E5" s="18">
        <v>0</v>
      </c>
      <c r="F5" s="18">
        <v>0</v>
      </c>
      <c r="G5" s="18">
        <v>0</v>
      </c>
      <c r="H5" s="18">
        <v>1</v>
      </c>
      <c r="I5" s="17">
        <v>0.308</v>
      </c>
      <c r="J5" s="17">
        <v>1.26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-0.424</v>
      </c>
      <c r="Q5" s="21">
        <v>0</v>
      </c>
      <c r="R5" s="21">
        <v>0</v>
      </c>
    </row>
    <row r="6" ht="16.5" spans="1:18">
      <c r="A6" s="18">
        <v>91</v>
      </c>
      <c r="B6" s="18" t="s">
        <v>119</v>
      </c>
      <c r="C6" s="18">
        <v>10058.549</v>
      </c>
      <c r="D6" s="18">
        <v>11876.404</v>
      </c>
      <c r="E6" s="18">
        <v>0</v>
      </c>
      <c r="F6" s="18">
        <v>0</v>
      </c>
      <c r="G6" s="18">
        <v>0</v>
      </c>
      <c r="H6" s="18">
        <v>1</v>
      </c>
      <c r="I6" s="17">
        <v>0.525</v>
      </c>
      <c r="J6" s="17">
        <v>15.751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-8.438</v>
      </c>
      <c r="Q6" s="21">
        <v>0</v>
      </c>
      <c r="R6" s="21">
        <v>0</v>
      </c>
    </row>
    <row r="7" ht="16.5" spans="1:18">
      <c r="A7" s="18">
        <v>101</v>
      </c>
      <c r="B7" s="18" t="s">
        <v>120</v>
      </c>
      <c r="C7" s="18">
        <v>243.21</v>
      </c>
      <c r="D7" s="18">
        <v>245.571</v>
      </c>
      <c r="E7" s="18">
        <v>0</v>
      </c>
      <c r="F7" s="18">
        <v>0</v>
      </c>
      <c r="G7" s="18">
        <v>0</v>
      </c>
      <c r="H7" s="18">
        <v>1</v>
      </c>
      <c r="I7" s="17">
        <v>0.304</v>
      </c>
      <c r="J7" s="17">
        <v>1.263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-7.068</v>
      </c>
      <c r="Q7" s="21">
        <v>0</v>
      </c>
      <c r="R7" s="21">
        <v>0</v>
      </c>
    </row>
    <row r="8" ht="16.5" spans="1:18">
      <c r="A8" s="18">
        <v>116</v>
      </c>
      <c r="B8" s="18" t="s">
        <v>121</v>
      </c>
      <c r="C8" s="18">
        <v>193.253</v>
      </c>
      <c r="D8" s="18">
        <v>195.527</v>
      </c>
      <c r="E8" s="18">
        <v>0</v>
      </c>
      <c r="F8" s="18">
        <v>0</v>
      </c>
      <c r="G8" s="18">
        <v>0</v>
      </c>
      <c r="H8" s="18">
        <v>1</v>
      </c>
      <c r="I8" s="17">
        <v>0.276</v>
      </c>
      <c r="J8" s="17">
        <v>1.436</v>
      </c>
      <c r="K8" s="21">
        <v>2</v>
      </c>
      <c r="L8" s="21">
        <v>0</v>
      </c>
      <c r="M8" s="21">
        <v>0</v>
      </c>
      <c r="N8" s="21">
        <v>0</v>
      </c>
      <c r="O8" s="21">
        <v>0</v>
      </c>
      <c r="P8" s="21">
        <v>-6.828</v>
      </c>
      <c r="Q8" s="21">
        <v>0</v>
      </c>
      <c r="R8" s="21">
        <v>0</v>
      </c>
    </row>
    <row r="9" ht="16.5" spans="1:18">
      <c r="A9" s="18">
        <v>133</v>
      </c>
      <c r="B9" s="18" t="s">
        <v>122</v>
      </c>
      <c r="C9" s="18">
        <v>4121.275</v>
      </c>
      <c r="D9" s="18">
        <v>5054.103</v>
      </c>
      <c r="E9" s="18">
        <v>0</v>
      </c>
      <c r="F9" s="18">
        <v>0</v>
      </c>
      <c r="G9" s="18">
        <v>0</v>
      </c>
      <c r="H9" s="18">
        <v>1</v>
      </c>
      <c r="I9" s="17">
        <v>0.934</v>
      </c>
      <c r="J9" s="17">
        <v>19.218</v>
      </c>
      <c r="K9" s="21">
        <v>1</v>
      </c>
      <c r="L9" s="21">
        <v>1</v>
      </c>
      <c r="M9" s="21">
        <v>0</v>
      </c>
      <c r="N9" s="21">
        <v>0</v>
      </c>
      <c r="O9" s="21">
        <v>0</v>
      </c>
      <c r="P9" s="21">
        <v>-2.765</v>
      </c>
      <c r="Q9" s="21">
        <v>0</v>
      </c>
      <c r="R9" s="21">
        <v>0</v>
      </c>
    </row>
    <row r="10" ht="16.5" spans="1:18">
      <c r="A10" s="18">
        <v>139</v>
      </c>
      <c r="B10" s="18" t="s">
        <v>123</v>
      </c>
      <c r="C10" s="18">
        <v>356.16</v>
      </c>
      <c r="D10" s="18">
        <v>378.258</v>
      </c>
      <c r="E10" s="18">
        <v>0</v>
      </c>
      <c r="F10" s="18">
        <v>0</v>
      </c>
      <c r="G10" s="18">
        <v>0</v>
      </c>
      <c r="H10" s="18">
        <v>1</v>
      </c>
      <c r="I10" s="17">
        <v>0.114</v>
      </c>
      <c r="J10" s="17">
        <v>5.949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-7.01</v>
      </c>
      <c r="Q10" s="21">
        <v>0</v>
      </c>
      <c r="R10" s="21">
        <v>0</v>
      </c>
    </row>
    <row r="11" ht="16.5" spans="1:18">
      <c r="A11" s="18">
        <v>170</v>
      </c>
      <c r="B11" s="18" t="s">
        <v>124</v>
      </c>
      <c r="C11" s="18">
        <v>4792.243</v>
      </c>
      <c r="D11" s="18">
        <v>5353.387</v>
      </c>
      <c r="E11" s="18">
        <v>0</v>
      </c>
      <c r="F11" s="18">
        <v>0</v>
      </c>
      <c r="G11" s="18">
        <v>0</v>
      </c>
      <c r="H11" s="18">
        <v>1</v>
      </c>
      <c r="I11" s="17">
        <v>0.21</v>
      </c>
      <c r="J11" s="17">
        <v>10.67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-13.176</v>
      </c>
      <c r="Q11" s="21">
        <v>0</v>
      </c>
      <c r="R11" s="21">
        <v>0</v>
      </c>
    </row>
    <row r="12" ht="16.5" spans="1:18">
      <c r="A12" s="18">
        <v>832</v>
      </c>
      <c r="B12" s="18" t="s">
        <v>125</v>
      </c>
      <c r="C12" s="18">
        <v>400.538</v>
      </c>
      <c r="D12" s="18">
        <v>429.409</v>
      </c>
      <c r="E12" s="18">
        <v>0</v>
      </c>
      <c r="F12" s="18">
        <v>0</v>
      </c>
      <c r="G12" s="18">
        <v>0</v>
      </c>
      <c r="H12" s="18">
        <v>1</v>
      </c>
      <c r="I12" s="17">
        <v>0.25</v>
      </c>
      <c r="J12" s="17">
        <v>6.956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-24.617</v>
      </c>
      <c r="Q12" s="21">
        <v>0</v>
      </c>
      <c r="R12" s="21">
        <v>-1</v>
      </c>
    </row>
    <row r="13" ht="16.5" spans="1:18">
      <c r="A13" s="18">
        <v>851</v>
      </c>
      <c r="B13" s="18" t="s">
        <v>126</v>
      </c>
      <c r="C13" s="18">
        <v>13880.398</v>
      </c>
      <c r="D13" s="18">
        <v>15432.936</v>
      </c>
      <c r="E13" s="18">
        <v>0</v>
      </c>
      <c r="F13" s="18">
        <v>0</v>
      </c>
      <c r="G13" s="18">
        <v>0</v>
      </c>
      <c r="H13" s="18">
        <v>1</v>
      </c>
      <c r="I13" s="17">
        <v>1.624</v>
      </c>
      <c r="J13" s="17">
        <v>11.521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-19.935</v>
      </c>
      <c r="Q13" s="21">
        <v>0</v>
      </c>
      <c r="R13" s="21">
        <v>-1</v>
      </c>
    </row>
    <row r="14" ht="16.5" spans="1:18">
      <c r="A14" s="18">
        <v>867</v>
      </c>
      <c r="B14" s="18" t="s">
        <v>127</v>
      </c>
      <c r="C14" s="18">
        <v>1875.797</v>
      </c>
      <c r="D14" s="18">
        <v>2215.685</v>
      </c>
      <c r="E14" s="18">
        <v>0</v>
      </c>
      <c r="F14" s="18">
        <v>0</v>
      </c>
      <c r="G14" s="18">
        <v>0</v>
      </c>
      <c r="H14" s="18">
        <v>1</v>
      </c>
      <c r="I14" s="17">
        <v>1.128</v>
      </c>
      <c r="J14" s="17">
        <v>16.295</v>
      </c>
      <c r="K14" s="21">
        <v>2</v>
      </c>
      <c r="L14" s="21">
        <v>1</v>
      </c>
      <c r="M14" s="21">
        <v>0</v>
      </c>
      <c r="N14" s="21">
        <v>0</v>
      </c>
      <c r="O14" s="21">
        <v>0</v>
      </c>
      <c r="P14" s="21">
        <v>0.065</v>
      </c>
      <c r="Q14" s="21">
        <v>0</v>
      </c>
      <c r="R14" s="21">
        <v>0</v>
      </c>
    </row>
    <row r="15" ht="16.5" spans="1:18">
      <c r="A15" s="18">
        <v>869</v>
      </c>
      <c r="B15" s="18" t="s">
        <v>128</v>
      </c>
      <c r="C15" s="18">
        <v>2989.046</v>
      </c>
      <c r="D15" s="18">
        <v>3456.907</v>
      </c>
      <c r="E15" s="18">
        <v>0</v>
      </c>
      <c r="F15" s="18">
        <v>0</v>
      </c>
      <c r="G15" s="18">
        <v>0</v>
      </c>
      <c r="H15" s="18">
        <v>1</v>
      </c>
      <c r="I15" s="17">
        <v>6.187</v>
      </c>
      <c r="J15" s="17">
        <v>18.884</v>
      </c>
      <c r="K15" s="21">
        <v>3</v>
      </c>
      <c r="L15" s="21">
        <v>2</v>
      </c>
      <c r="M15" s="21">
        <v>1</v>
      </c>
      <c r="N15" s="21">
        <v>-1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18">
        <v>923</v>
      </c>
      <c r="B16" s="18" t="s">
        <v>129</v>
      </c>
      <c r="C16" s="18">
        <v>245.72</v>
      </c>
      <c r="D16" s="18">
        <v>248.193</v>
      </c>
      <c r="E16" s="18">
        <v>0</v>
      </c>
      <c r="F16" s="18">
        <v>0</v>
      </c>
      <c r="G16" s="18">
        <v>0</v>
      </c>
      <c r="H16" s="18">
        <v>1</v>
      </c>
      <c r="I16" s="17">
        <v>0.258</v>
      </c>
      <c r="J16" s="17">
        <v>1.252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-3.37</v>
      </c>
      <c r="Q16" s="21">
        <v>0</v>
      </c>
      <c r="R16" s="21">
        <v>0</v>
      </c>
    </row>
    <row r="17" ht="16.5" spans="1:18">
      <c r="A17" s="18">
        <v>399017</v>
      </c>
      <c r="B17" s="18" t="s">
        <v>130</v>
      </c>
      <c r="C17" s="18">
        <v>3298.019</v>
      </c>
      <c r="D17" s="18">
        <v>3884.539</v>
      </c>
      <c r="E17" s="18">
        <v>0</v>
      </c>
      <c r="F17" s="18">
        <v>0</v>
      </c>
      <c r="G17" s="18">
        <v>0</v>
      </c>
      <c r="H17" s="18">
        <v>1</v>
      </c>
      <c r="I17" s="17">
        <v>0.623</v>
      </c>
      <c r="J17" s="17">
        <v>15.627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-9.004</v>
      </c>
      <c r="Q17" s="21">
        <v>0</v>
      </c>
      <c r="R17" s="21">
        <v>-1</v>
      </c>
    </row>
    <row r="18" ht="16.5" spans="1:18">
      <c r="A18" s="18">
        <v>399283</v>
      </c>
      <c r="B18" s="18" t="s">
        <v>131</v>
      </c>
      <c r="C18" s="18">
        <v>3023.626</v>
      </c>
      <c r="D18" s="18">
        <v>3781.979</v>
      </c>
      <c r="E18" s="18">
        <v>0</v>
      </c>
      <c r="F18" s="18">
        <v>0</v>
      </c>
      <c r="G18" s="18">
        <v>0</v>
      </c>
      <c r="H18" s="18">
        <v>1</v>
      </c>
      <c r="I18" s="17">
        <v>0.807</v>
      </c>
      <c r="J18" s="17">
        <v>20.697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-7.143</v>
      </c>
      <c r="Q18" s="21">
        <v>0</v>
      </c>
      <c r="R18" s="21">
        <v>0</v>
      </c>
    </row>
    <row r="19" ht="16.5" spans="1:18">
      <c r="A19" s="18">
        <v>399289</v>
      </c>
      <c r="B19" s="18" t="s">
        <v>132</v>
      </c>
      <c r="C19" s="18">
        <v>116.649</v>
      </c>
      <c r="D19" s="18">
        <v>117.783</v>
      </c>
      <c r="E19" s="18">
        <v>0</v>
      </c>
      <c r="F19" s="18">
        <v>0</v>
      </c>
      <c r="G19" s="18">
        <v>0</v>
      </c>
      <c r="H19" s="18">
        <v>1</v>
      </c>
      <c r="I19" s="17">
        <v>0.374</v>
      </c>
      <c r="J19" s="17">
        <v>1.333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-15.893</v>
      </c>
      <c r="Q19" s="21">
        <v>0</v>
      </c>
      <c r="R19" s="21">
        <v>0</v>
      </c>
    </row>
    <row r="20" ht="16.5" spans="1:18">
      <c r="A20" s="18">
        <v>399297</v>
      </c>
      <c r="B20" s="18" t="s">
        <v>133</v>
      </c>
      <c r="C20" s="18">
        <v>4378.232</v>
      </c>
      <c r="D20" s="18">
        <v>5307.217</v>
      </c>
      <c r="E20" s="18">
        <v>0</v>
      </c>
      <c r="F20" s="18">
        <v>0</v>
      </c>
      <c r="G20" s="18">
        <v>0</v>
      </c>
      <c r="H20" s="18">
        <v>1</v>
      </c>
      <c r="I20" s="17">
        <v>0.926</v>
      </c>
      <c r="J20" s="17">
        <v>18.268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-3.009</v>
      </c>
      <c r="Q20" s="21">
        <v>0</v>
      </c>
      <c r="R20" s="21">
        <v>0</v>
      </c>
    </row>
    <row r="21" ht="16.5" spans="1:18">
      <c r="A21" s="18">
        <v>399298</v>
      </c>
      <c r="B21" s="18" t="s">
        <v>134</v>
      </c>
      <c r="C21" s="18">
        <v>206.514</v>
      </c>
      <c r="D21" s="18">
        <v>208.85</v>
      </c>
      <c r="E21" s="18">
        <v>0</v>
      </c>
      <c r="F21" s="18">
        <v>0</v>
      </c>
      <c r="G21" s="18">
        <v>0</v>
      </c>
      <c r="H21" s="18">
        <v>1</v>
      </c>
      <c r="I21" s="17">
        <v>0.262</v>
      </c>
      <c r="J21" s="17">
        <v>1.378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-4.945</v>
      </c>
      <c r="Q21" s="21">
        <v>0</v>
      </c>
      <c r="R21" s="21">
        <v>0</v>
      </c>
    </row>
    <row r="22" ht="16.5" spans="1:18">
      <c r="A22" s="18">
        <v>399299</v>
      </c>
      <c r="B22" s="18" t="s">
        <v>135</v>
      </c>
      <c r="C22" s="18">
        <v>237.835</v>
      </c>
      <c r="D22" s="18">
        <v>240.384</v>
      </c>
      <c r="E22" s="18">
        <v>0</v>
      </c>
      <c r="F22" s="18">
        <v>0</v>
      </c>
      <c r="G22" s="18">
        <v>0</v>
      </c>
      <c r="H22" s="18">
        <v>1</v>
      </c>
      <c r="I22" s="17">
        <v>0.089</v>
      </c>
      <c r="J22" s="17">
        <v>1.149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-2.791</v>
      </c>
      <c r="Q22" s="21">
        <v>0</v>
      </c>
      <c r="R22" s="21">
        <v>0</v>
      </c>
    </row>
    <row r="23" ht="16.5" spans="1:18">
      <c r="A23" s="18">
        <v>399301</v>
      </c>
      <c r="B23" s="18" t="s">
        <v>136</v>
      </c>
      <c r="C23" s="18">
        <v>210.241</v>
      </c>
      <c r="D23" s="18">
        <v>212.618</v>
      </c>
      <c r="E23" s="18">
        <v>0</v>
      </c>
      <c r="F23" s="18">
        <v>0</v>
      </c>
      <c r="G23" s="18">
        <v>0</v>
      </c>
      <c r="H23" s="18">
        <v>1</v>
      </c>
      <c r="I23" s="17">
        <v>0.262</v>
      </c>
      <c r="J23" s="17">
        <v>1.377</v>
      </c>
      <c r="K23" s="21">
        <v>2</v>
      </c>
      <c r="L23" s="21">
        <v>2</v>
      </c>
      <c r="M23" s="21">
        <v>1</v>
      </c>
      <c r="N23" s="21">
        <v>-1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8">
        <v>399302</v>
      </c>
      <c r="B24" s="18" t="s">
        <v>137</v>
      </c>
      <c r="C24" s="18">
        <v>214.218</v>
      </c>
      <c r="D24" s="18">
        <v>216.844</v>
      </c>
      <c r="E24" s="18">
        <v>0</v>
      </c>
      <c r="F24" s="18">
        <v>0</v>
      </c>
      <c r="G24" s="18">
        <v>0</v>
      </c>
      <c r="H24" s="18">
        <v>1</v>
      </c>
      <c r="I24" s="17">
        <v>0.037</v>
      </c>
      <c r="J24" s="17">
        <v>1.248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-0.886</v>
      </c>
      <c r="Q24" s="21">
        <v>-1</v>
      </c>
      <c r="R24" s="21">
        <v>-1</v>
      </c>
    </row>
    <row r="25" ht="16.5" spans="1:18">
      <c r="A25" s="18">
        <v>399307</v>
      </c>
      <c r="B25" s="18" t="s">
        <v>138</v>
      </c>
      <c r="C25" s="18">
        <v>283.228</v>
      </c>
      <c r="D25" s="18">
        <v>308.586</v>
      </c>
      <c r="E25" s="18">
        <v>0</v>
      </c>
      <c r="F25" s="18">
        <v>0</v>
      </c>
      <c r="G25" s="18">
        <v>0</v>
      </c>
      <c r="H25" s="18">
        <v>1</v>
      </c>
      <c r="I25" s="17">
        <v>0.225</v>
      </c>
      <c r="J25" s="17">
        <v>8.424</v>
      </c>
      <c r="K25" s="21">
        <v>2</v>
      </c>
      <c r="L25" s="21">
        <v>0</v>
      </c>
      <c r="M25" s="21">
        <v>0</v>
      </c>
      <c r="N25" s="21">
        <v>1</v>
      </c>
      <c r="O25" s="21">
        <v>0</v>
      </c>
      <c r="P25" s="21">
        <v>-11.625</v>
      </c>
      <c r="Q25" s="21">
        <v>0</v>
      </c>
      <c r="R25" s="21">
        <v>0</v>
      </c>
    </row>
    <row r="26" ht="16.5" spans="1:18">
      <c r="A26" s="18">
        <v>399360</v>
      </c>
      <c r="B26" s="18" t="s">
        <v>139</v>
      </c>
      <c r="C26" s="18">
        <v>5110.984</v>
      </c>
      <c r="D26" s="18">
        <v>6538.255</v>
      </c>
      <c r="E26" s="18">
        <v>0</v>
      </c>
      <c r="F26" s="18">
        <v>0</v>
      </c>
      <c r="G26" s="18">
        <v>0</v>
      </c>
      <c r="H26" s="18">
        <v>1</v>
      </c>
      <c r="I26" s="17">
        <v>0.079</v>
      </c>
      <c r="J26" s="17">
        <v>21.891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-0.552</v>
      </c>
      <c r="Q26" s="21">
        <v>0</v>
      </c>
      <c r="R26" s="21">
        <v>0</v>
      </c>
    </row>
    <row r="27" ht="16.5" spans="1:18">
      <c r="A27" s="18">
        <v>399413</v>
      </c>
      <c r="B27" s="18" t="s">
        <v>140</v>
      </c>
      <c r="C27" s="18">
        <v>148.804</v>
      </c>
      <c r="D27" s="18">
        <v>159.526</v>
      </c>
      <c r="E27" s="18">
        <v>0</v>
      </c>
      <c r="F27" s="18">
        <v>0</v>
      </c>
      <c r="G27" s="18">
        <v>0</v>
      </c>
      <c r="H27" s="18">
        <v>1</v>
      </c>
      <c r="I27" s="17">
        <v>0.252</v>
      </c>
      <c r="J27" s="17">
        <v>6.956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-11.268</v>
      </c>
      <c r="Q27" s="21">
        <v>0</v>
      </c>
      <c r="R27" s="21">
        <v>-1</v>
      </c>
    </row>
    <row r="28" ht="16.5" spans="1:18">
      <c r="A28" s="18">
        <v>399416</v>
      </c>
      <c r="B28" s="18" t="s">
        <v>141</v>
      </c>
      <c r="C28" s="18">
        <v>3116.403</v>
      </c>
      <c r="D28" s="18">
        <v>3655.644</v>
      </c>
      <c r="E28" s="18">
        <v>0</v>
      </c>
      <c r="F28" s="18">
        <v>0</v>
      </c>
      <c r="G28" s="18">
        <v>0</v>
      </c>
      <c r="H28" s="18">
        <v>1</v>
      </c>
      <c r="I28" s="17">
        <v>1.757</v>
      </c>
      <c r="J28" s="17">
        <v>16.249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-8.522</v>
      </c>
      <c r="Q28" s="21">
        <v>0</v>
      </c>
      <c r="R28" s="21">
        <v>0</v>
      </c>
    </row>
    <row r="29" ht="16.5" spans="1:18">
      <c r="A29" s="18">
        <v>399427</v>
      </c>
      <c r="B29" s="18" t="s">
        <v>142</v>
      </c>
      <c r="C29" s="18">
        <v>2139.628</v>
      </c>
      <c r="D29" s="18">
        <v>2475.492</v>
      </c>
      <c r="E29" s="18">
        <v>0</v>
      </c>
      <c r="F29" s="18">
        <v>0</v>
      </c>
      <c r="G29" s="18">
        <v>0</v>
      </c>
      <c r="H29" s="18">
        <v>1</v>
      </c>
      <c r="I29" s="17">
        <v>1.685</v>
      </c>
      <c r="J29" s="17">
        <v>15.024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-7.24</v>
      </c>
      <c r="Q29" s="21">
        <v>0</v>
      </c>
      <c r="R29" s="21">
        <v>-1</v>
      </c>
    </row>
    <row r="30" ht="16.5" spans="1:18">
      <c r="A30" s="18">
        <v>399428</v>
      </c>
      <c r="B30" s="18" t="s">
        <v>143</v>
      </c>
      <c r="C30" s="18">
        <v>2634.279</v>
      </c>
      <c r="D30" s="18">
        <v>3217.719</v>
      </c>
      <c r="E30" s="18">
        <v>0</v>
      </c>
      <c r="F30" s="18">
        <v>0</v>
      </c>
      <c r="G30" s="18">
        <v>0</v>
      </c>
      <c r="H30" s="18">
        <v>1</v>
      </c>
      <c r="I30" s="17">
        <v>2.043</v>
      </c>
      <c r="J30" s="17">
        <v>19.805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-7.188</v>
      </c>
      <c r="Q30" s="21">
        <v>0</v>
      </c>
      <c r="R30" s="21">
        <v>0</v>
      </c>
    </row>
    <row r="31" ht="16.5" spans="1:18">
      <c r="A31" s="18">
        <v>399616</v>
      </c>
      <c r="B31" s="18" t="s">
        <v>144</v>
      </c>
      <c r="C31" s="18">
        <v>5770.965</v>
      </c>
      <c r="D31" s="18">
        <v>6579.004</v>
      </c>
      <c r="E31" s="18">
        <v>0</v>
      </c>
      <c r="F31" s="18">
        <v>0</v>
      </c>
      <c r="G31" s="18">
        <v>0</v>
      </c>
      <c r="H31" s="18">
        <v>1</v>
      </c>
      <c r="I31" s="17">
        <v>0.682</v>
      </c>
      <c r="J31" s="17">
        <v>12.88</v>
      </c>
      <c r="K31" s="21">
        <v>1</v>
      </c>
      <c r="L31" s="21">
        <v>1</v>
      </c>
      <c r="M31" s="21">
        <v>-1</v>
      </c>
      <c r="N31" s="21">
        <v>1</v>
      </c>
      <c r="O31" s="21">
        <v>0</v>
      </c>
      <c r="P31" s="21">
        <v>-1.014</v>
      </c>
      <c r="Q31" s="21">
        <v>1</v>
      </c>
      <c r="R31" s="21">
        <v>0</v>
      </c>
    </row>
    <row r="32" ht="16.5" spans="1:18">
      <c r="A32" s="18">
        <v>399683</v>
      </c>
      <c r="B32" s="18" t="s">
        <v>145</v>
      </c>
      <c r="C32" s="18">
        <v>1695.23</v>
      </c>
      <c r="D32" s="18">
        <v>1912.498</v>
      </c>
      <c r="E32" s="18">
        <v>0</v>
      </c>
      <c r="F32" s="18">
        <v>0</v>
      </c>
      <c r="G32" s="18">
        <v>0</v>
      </c>
      <c r="H32" s="18">
        <v>1</v>
      </c>
      <c r="I32" s="17">
        <v>1.432</v>
      </c>
      <c r="J32" s="17">
        <v>12.63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-8.056</v>
      </c>
      <c r="Q32" s="21">
        <v>0</v>
      </c>
      <c r="R32" s="21">
        <v>0</v>
      </c>
    </row>
    <row r="33" ht="16.5" spans="1:18">
      <c r="A33" s="18">
        <v>399698</v>
      </c>
      <c r="B33" s="18" t="s">
        <v>146</v>
      </c>
      <c r="C33" s="18">
        <v>35085.625</v>
      </c>
      <c r="D33" s="18">
        <v>42860.797</v>
      </c>
      <c r="E33" s="18">
        <v>0</v>
      </c>
      <c r="F33" s="18">
        <v>0</v>
      </c>
      <c r="G33" s="18">
        <v>0</v>
      </c>
      <c r="H33" s="18">
        <v>1</v>
      </c>
      <c r="I33" s="17">
        <v>1.389</v>
      </c>
      <c r="J33" s="17">
        <v>19.277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-3.318</v>
      </c>
      <c r="Q33" s="21">
        <v>0</v>
      </c>
      <c r="R33" s="21">
        <v>-1</v>
      </c>
    </row>
    <row r="34" ht="16.5" spans="1:18">
      <c r="A34" s="18">
        <v>980022</v>
      </c>
      <c r="B34" s="18" t="s">
        <v>147</v>
      </c>
      <c r="C34" s="18">
        <v>1799.111</v>
      </c>
      <c r="D34" s="18">
        <v>2278.199</v>
      </c>
      <c r="E34" s="18">
        <v>0</v>
      </c>
      <c r="F34" s="18">
        <v>0</v>
      </c>
      <c r="G34" s="18">
        <v>0</v>
      </c>
      <c r="H34" s="18">
        <v>1</v>
      </c>
      <c r="I34" s="17">
        <v>1.322</v>
      </c>
      <c r="J34" s="17">
        <v>22.073</v>
      </c>
      <c r="K34" s="21">
        <v>4</v>
      </c>
      <c r="L34" s="21">
        <v>0</v>
      </c>
      <c r="M34" s="21">
        <v>0</v>
      </c>
      <c r="N34" s="21">
        <v>0</v>
      </c>
      <c r="O34" s="21">
        <v>-1</v>
      </c>
      <c r="P34" s="21">
        <v>-8.026</v>
      </c>
      <c r="Q34" s="21">
        <v>0</v>
      </c>
      <c r="R34" s="21">
        <v>0</v>
      </c>
    </row>
    <row r="35" ht="16.5" spans="1:18">
      <c r="A35" s="18">
        <v>980068</v>
      </c>
      <c r="B35" s="18" t="s">
        <v>148</v>
      </c>
      <c r="C35" s="18">
        <v>2537.267</v>
      </c>
      <c r="D35" s="18">
        <v>2922.961</v>
      </c>
      <c r="E35" s="18">
        <v>0</v>
      </c>
      <c r="F35" s="18">
        <v>0</v>
      </c>
      <c r="G35" s="18">
        <v>0</v>
      </c>
      <c r="H35" s="18">
        <v>1</v>
      </c>
      <c r="I35" s="17">
        <v>5.34</v>
      </c>
      <c r="J35" s="17">
        <v>17.831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-47.996</v>
      </c>
      <c r="Q35" s="21">
        <v>0</v>
      </c>
      <c r="R35" s="21">
        <v>-1</v>
      </c>
    </row>
    <row r="36" ht="16.5" spans="1:18">
      <c r="A36" s="19">
        <v>32</v>
      </c>
      <c r="B36" s="19" t="s">
        <v>149</v>
      </c>
      <c r="C36" s="19">
        <v>1847.418</v>
      </c>
      <c r="D36" s="19">
        <v>2111.128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-17.891</v>
      </c>
      <c r="Q36" s="21">
        <v>0</v>
      </c>
      <c r="R36" s="21">
        <v>0</v>
      </c>
    </row>
    <row r="37" ht="16.5" spans="1:18">
      <c r="A37" s="19">
        <v>820</v>
      </c>
      <c r="B37" s="19" t="s">
        <v>150</v>
      </c>
      <c r="C37" s="19">
        <v>4000.268</v>
      </c>
      <c r="D37" s="19">
        <v>4719.989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-15.612</v>
      </c>
      <c r="Q37" s="21">
        <v>0</v>
      </c>
      <c r="R37" s="21">
        <v>0</v>
      </c>
    </row>
    <row r="38" ht="16.5" spans="1:18">
      <c r="A38" s="19">
        <v>908</v>
      </c>
      <c r="B38" s="19" t="s">
        <v>151</v>
      </c>
      <c r="C38" s="19">
        <v>2145.836</v>
      </c>
      <c r="D38" s="19">
        <v>2457.284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1">
        <v>3</v>
      </c>
      <c r="L38" s="21">
        <v>0</v>
      </c>
      <c r="M38" s="21">
        <v>1</v>
      </c>
      <c r="N38" s="21">
        <v>-1</v>
      </c>
      <c r="O38" s="21">
        <v>0</v>
      </c>
      <c r="P38" s="21">
        <v>-15.462</v>
      </c>
      <c r="Q38" s="21">
        <v>0</v>
      </c>
      <c r="R38" s="21">
        <v>0</v>
      </c>
    </row>
    <row r="39" ht="16.5" spans="1:18">
      <c r="A39" s="19">
        <v>928</v>
      </c>
      <c r="B39" s="19" t="s">
        <v>152</v>
      </c>
      <c r="C39" s="19">
        <v>2672.713</v>
      </c>
      <c r="D39" s="19">
        <v>3040.382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1">
        <v>3</v>
      </c>
      <c r="L39" s="21">
        <v>0</v>
      </c>
      <c r="M39" s="21">
        <v>0</v>
      </c>
      <c r="N39" s="21">
        <v>-1</v>
      </c>
      <c r="O39" s="21">
        <v>0</v>
      </c>
      <c r="P39" s="21">
        <v>-4.132</v>
      </c>
      <c r="Q39" s="21">
        <v>0</v>
      </c>
      <c r="R39" s="21">
        <v>0</v>
      </c>
    </row>
    <row r="40" ht="16.5" spans="1:18">
      <c r="A40" s="19">
        <v>963</v>
      </c>
      <c r="B40" s="19" t="s">
        <v>153</v>
      </c>
      <c r="C40" s="19">
        <v>5968.856</v>
      </c>
      <c r="D40" s="19">
        <v>6657.234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1">
        <v>2</v>
      </c>
      <c r="L40" s="21">
        <v>0</v>
      </c>
      <c r="M40" s="21">
        <v>0</v>
      </c>
      <c r="N40" s="21">
        <v>1</v>
      </c>
      <c r="O40" s="21">
        <v>0</v>
      </c>
      <c r="P40" s="21">
        <v>-0.35</v>
      </c>
      <c r="Q40" s="21">
        <v>0</v>
      </c>
      <c r="R40" s="21">
        <v>0</v>
      </c>
    </row>
    <row r="41" ht="16.5" spans="1:18">
      <c r="A41" s="19">
        <v>399381</v>
      </c>
      <c r="B41" s="19" t="s">
        <v>154</v>
      </c>
      <c r="C41" s="19">
        <v>2808.961</v>
      </c>
      <c r="D41" s="19">
        <v>3194.017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-2.841</v>
      </c>
      <c r="Q41" s="21">
        <v>0</v>
      </c>
      <c r="R41" s="21">
        <v>0</v>
      </c>
    </row>
    <row r="42" ht="16.5" spans="1:18">
      <c r="A42" s="19">
        <v>399928</v>
      </c>
      <c r="B42" s="19" t="s">
        <v>152</v>
      </c>
      <c r="C42" s="19">
        <v>2672.713</v>
      </c>
      <c r="D42" s="19">
        <v>3040.381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-6.54</v>
      </c>
      <c r="Q42" s="21">
        <v>0</v>
      </c>
      <c r="R42" s="21">
        <v>0</v>
      </c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2"/>
      <c r="J43" s="22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2"/>
      <c r="J44" s="22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2"/>
      <c r="J45" s="22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2"/>
      <c r="J46" s="22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2"/>
      <c r="J47" s="22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2"/>
      <c r="J48" s="22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2"/>
      <c r="J49" s="22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2"/>
      <c r="J50" s="22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2"/>
      <c r="J51" s="22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2"/>
      <c r="J52" s="22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2"/>
      <c r="J53" s="22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2"/>
      <c r="J54" s="22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2"/>
      <c r="J55" s="22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2"/>
      <c r="J56" s="22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2"/>
      <c r="J57" s="22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2"/>
      <c r="J58" s="22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2"/>
      <c r="J59" s="22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2"/>
      <c r="J60" s="22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2"/>
      <c r="J61" s="22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2"/>
      <c r="J62" s="22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2"/>
      <c r="J63" s="22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2"/>
      <c r="J64" s="22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2"/>
      <c r="J65" s="22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2"/>
      <c r="J66" s="22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2"/>
      <c r="J67" s="22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2"/>
      <c r="J68" s="22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2"/>
      <c r="J69" s="22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2"/>
      <c r="J70" s="22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7"/>
      <c r="J71" s="27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0"/>
      <c r="B72" s="20"/>
      <c r="C72" s="20"/>
      <c r="D72" s="20"/>
      <c r="E72" s="20"/>
      <c r="F72" s="20"/>
      <c r="G72" s="20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0"/>
      <c r="B73" s="20"/>
      <c r="C73" s="20"/>
      <c r="D73" s="20"/>
      <c r="E73" s="20"/>
      <c r="F73" s="20"/>
      <c r="G73" s="20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0"/>
      <c r="B74" s="20"/>
      <c r="C74" s="20"/>
      <c r="D74" s="20"/>
      <c r="E74" s="20"/>
      <c r="F74" s="20"/>
      <c r="G74" s="20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0"/>
      <c r="B75" s="20"/>
      <c r="C75" s="20"/>
      <c r="D75" s="20"/>
      <c r="E75" s="20"/>
      <c r="F75" s="20"/>
      <c r="G75" s="20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0"/>
      <c r="B76" s="20"/>
      <c r="C76" s="20"/>
      <c r="D76" s="20"/>
      <c r="E76" s="20"/>
      <c r="F76" s="20"/>
      <c r="G76" s="20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0"/>
      <c r="B77" s="20"/>
      <c r="C77" s="20"/>
      <c r="D77" s="20"/>
      <c r="E77" s="20"/>
      <c r="F77" s="20"/>
      <c r="G77" s="20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0"/>
      <c r="B78" s="20"/>
      <c r="C78" s="20"/>
      <c r="D78" s="20"/>
      <c r="E78" s="20"/>
      <c r="F78" s="20"/>
      <c r="G78" s="20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8"/>
      <c r="L79" s="28"/>
      <c r="M79" s="28"/>
      <c r="N79" s="28"/>
      <c r="O79" s="28"/>
      <c r="P79" s="28"/>
      <c r="Q79" s="28"/>
      <c r="R79" s="28"/>
    </row>
    <row r="80" ht="16.5" spans="1: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8"/>
      <c r="L80" s="28"/>
      <c r="M80" s="28"/>
      <c r="N80" s="28"/>
      <c r="O80" s="28"/>
      <c r="P80" s="28"/>
      <c r="Q80" s="28"/>
      <c r="R80" s="28"/>
    </row>
    <row r="81" ht="16.5" spans="1: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8"/>
      <c r="N81" s="28"/>
      <c r="O81" s="28"/>
      <c r="P81" s="28"/>
      <c r="Q81" s="28"/>
      <c r="R81" s="28"/>
    </row>
    <row r="82" ht="16.5" spans="1: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8"/>
      <c r="L82" s="28"/>
      <c r="M82" s="28"/>
      <c r="N82" s="28"/>
      <c r="O82" s="28"/>
      <c r="P82" s="28"/>
      <c r="Q82" s="28"/>
      <c r="R82" s="28"/>
    </row>
    <row r="83" ht="16.5" spans="1: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8"/>
      <c r="L83" s="28"/>
      <c r="M83" s="28"/>
      <c r="N83" s="28"/>
      <c r="O83" s="28"/>
      <c r="P83" s="28"/>
      <c r="Q83" s="28"/>
      <c r="R83" s="28"/>
    </row>
    <row r="84" ht="16.5" spans="1:18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8"/>
      <c r="L84" s="28"/>
      <c r="M84" s="28"/>
      <c r="N84" s="28"/>
      <c r="O84" s="28"/>
      <c r="P84" s="28"/>
      <c r="Q84" s="28"/>
      <c r="R84" s="28"/>
    </row>
    <row r="85" ht="16.5" spans="1: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8"/>
      <c r="N85" s="28"/>
      <c r="O85" s="28"/>
      <c r="P85" s="28"/>
      <c r="Q85" s="28"/>
      <c r="R85" s="28"/>
    </row>
    <row r="86" ht="16.5" spans="1: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8"/>
      <c r="L86" s="28"/>
      <c r="M86" s="28"/>
      <c r="N86" s="28"/>
      <c r="O86" s="28"/>
      <c r="P86" s="28"/>
      <c r="Q86" s="28"/>
      <c r="R86" s="28"/>
    </row>
    <row r="87" ht="16.5" spans="1: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8"/>
      <c r="L87" s="28"/>
      <c r="M87" s="28"/>
      <c r="N87" s="28"/>
      <c r="O87" s="28"/>
      <c r="P87" s="28"/>
      <c r="Q87" s="28"/>
      <c r="R87" s="28"/>
    </row>
    <row r="88" ht="16.5" spans="1: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8"/>
      <c r="L88" s="28"/>
      <c r="M88" s="28"/>
      <c r="N88" s="28"/>
      <c r="O88" s="28"/>
      <c r="P88" s="28"/>
      <c r="Q88" s="28"/>
      <c r="R88" s="28"/>
    </row>
    <row r="89" ht="16.5" spans="1: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8"/>
      <c r="L89" s="28"/>
      <c r="M89" s="28"/>
      <c r="N89" s="28"/>
      <c r="O89" s="28"/>
      <c r="P89" s="28"/>
      <c r="Q89" s="28"/>
      <c r="R89" s="28"/>
    </row>
    <row r="90" ht="16.5" spans="1: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8"/>
      <c r="L90" s="28"/>
      <c r="M90" s="28"/>
      <c r="N90" s="28"/>
      <c r="O90" s="28"/>
      <c r="P90" s="28"/>
      <c r="Q90" s="28"/>
      <c r="R90" s="28"/>
    </row>
    <row r="91" ht="16.5" spans="1: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8"/>
      <c r="L91" s="28"/>
      <c r="M91" s="28"/>
      <c r="N91" s="28"/>
      <c r="O91" s="28"/>
      <c r="P91" s="28"/>
      <c r="Q91" s="28"/>
      <c r="R91" s="28"/>
    </row>
    <row r="92" ht="16.5" spans="1: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8"/>
      <c r="L92" s="28"/>
      <c r="M92" s="28"/>
      <c r="N92" s="28"/>
      <c r="O92" s="28"/>
      <c r="P92" s="28"/>
      <c r="Q92" s="28"/>
      <c r="R92" s="28"/>
    </row>
    <row r="93" ht="16.5" spans="1: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8"/>
      <c r="L93" s="28"/>
      <c r="M93" s="28"/>
      <c r="N93" s="28"/>
      <c r="O93" s="28"/>
      <c r="P93" s="28"/>
      <c r="Q93" s="28"/>
      <c r="R93" s="28"/>
    </row>
    <row r="94" ht="16.5" spans="1: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8"/>
      <c r="L94" s="28"/>
      <c r="M94" s="28"/>
      <c r="N94" s="28"/>
      <c r="O94" s="28"/>
      <c r="P94" s="28"/>
      <c r="Q94" s="28"/>
      <c r="R94" s="28"/>
    </row>
    <row r="95" ht="16.5" spans="1: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8"/>
      <c r="L95" s="28"/>
      <c r="M95" s="28"/>
      <c r="N95" s="28"/>
      <c r="O95" s="28"/>
      <c r="P95" s="28"/>
      <c r="Q95" s="28"/>
      <c r="R95" s="28"/>
    </row>
    <row r="96" ht="16.5" spans="1: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8"/>
      <c r="L96" s="28"/>
      <c r="M96" s="28"/>
      <c r="N96" s="28"/>
      <c r="O96" s="28"/>
      <c r="P96" s="28"/>
      <c r="Q96" s="28"/>
      <c r="R96" s="28"/>
    </row>
    <row r="97" ht="16.5" spans="1: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8"/>
      <c r="L97" s="28"/>
      <c r="M97" s="28"/>
      <c r="N97" s="28"/>
      <c r="O97" s="28"/>
      <c r="P97" s="28"/>
      <c r="Q97" s="28"/>
      <c r="R97" s="28"/>
    </row>
    <row r="98" ht="16.5" spans="1: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8"/>
      <c r="L98" s="28"/>
      <c r="M98" s="28"/>
      <c r="N98" s="28"/>
      <c r="O98" s="28"/>
      <c r="P98" s="28"/>
      <c r="Q98" s="28"/>
      <c r="R98" s="28"/>
    </row>
    <row r="99" ht="16.5" spans="1: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8"/>
      <c r="L99" s="28"/>
      <c r="M99" s="28"/>
      <c r="N99" s="28"/>
      <c r="O99" s="28"/>
      <c r="P99" s="28"/>
      <c r="Q99" s="28"/>
      <c r="R99" s="28"/>
    </row>
    <row r="100" ht="16.5" spans="1: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8"/>
      <c r="L100" s="28"/>
      <c r="M100" s="28"/>
      <c r="N100" s="28"/>
      <c r="O100" s="28"/>
      <c r="P100" s="28"/>
      <c r="Q100" s="28"/>
      <c r="R100" s="28"/>
    </row>
    <row r="101" ht="16.5" spans="1: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8"/>
      <c r="L101" s="28"/>
      <c r="M101" s="28"/>
      <c r="N101" s="28"/>
      <c r="O101" s="28"/>
      <c r="P101" s="28"/>
      <c r="Q101" s="28"/>
      <c r="R101" s="28"/>
    </row>
    <row r="102" ht="16.5" spans="1:18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8"/>
      <c r="L102" s="28"/>
      <c r="M102" s="28"/>
      <c r="N102" s="28"/>
      <c r="O102" s="28"/>
      <c r="P102" s="28"/>
      <c r="Q102" s="28"/>
      <c r="R102" s="28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8"/>
      <c r="L103" s="28"/>
      <c r="M103" s="28"/>
      <c r="N103" s="28"/>
      <c r="O103" s="28"/>
      <c r="P103" s="28"/>
      <c r="Q103" s="28"/>
      <c r="R103" s="28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8"/>
      <c r="L104" s="28"/>
      <c r="M104" s="28"/>
      <c r="N104" s="28"/>
      <c r="O104" s="28"/>
      <c r="P104" s="28"/>
      <c r="Q104" s="28"/>
      <c r="R104" s="28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8"/>
      <c r="L105" s="28"/>
      <c r="M105" s="28"/>
      <c r="N105" s="28"/>
      <c r="O105" s="28"/>
      <c r="P105" s="28"/>
      <c r="Q105" s="28"/>
      <c r="R105" s="28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8"/>
      <c r="L106" s="28"/>
      <c r="M106" s="28"/>
      <c r="N106" s="28"/>
      <c r="O106" s="28"/>
      <c r="P106" s="28"/>
      <c r="Q106" s="28"/>
      <c r="R106" s="28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8"/>
      <c r="L107" s="28"/>
      <c r="M107" s="28"/>
      <c r="N107" s="28"/>
      <c r="O107" s="28"/>
      <c r="P107" s="28"/>
      <c r="Q107" s="28"/>
      <c r="R107" s="28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8"/>
      <c r="L108" s="28"/>
      <c r="M108" s="28"/>
      <c r="N108" s="28"/>
      <c r="O108" s="28"/>
      <c r="P108" s="28"/>
      <c r="Q108" s="28"/>
      <c r="R108" s="28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8"/>
      <c r="L109" s="28"/>
      <c r="M109" s="28"/>
      <c r="N109" s="28"/>
      <c r="O109" s="28"/>
      <c r="P109" s="28"/>
      <c r="Q109" s="28"/>
      <c r="R109" s="28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8"/>
      <c r="L110" s="28"/>
      <c r="M110" s="28"/>
      <c r="N110" s="28"/>
      <c r="O110" s="28"/>
      <c r="P110" s="28"/>
      <c r="Q110" s="28"/>
      <c r="R110" s="28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8"/>
      <c r="L111" s="28"/>
      <c r="M111" s="28"/>
      <c r="N111" s="28"/>
      <c r="O111" s="28"/>
      <c r="P111" s="28"/>
      <c r="Q111" s="28"/>
      <c r="R111" s="28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1"/>
      <c r="L366" s="21"/>
      <c r="M366" s="21"/>
      <c r="N366" s="21"/>
      <c r="O366" s="21"/>
      <c r="P366" s="21"/>
      <c r="Q366" s="21"/>
      <c r="R366" s="21"/>
      <c r="S366" s="29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1"/>
      <c r="L367" s="21"/>
      <c r="M367" s="21"/>
      <c r="N367" s="21"/>
      <c r="O367" s="21"/>
      <c r="P367" s="21"/>
      <c r="Q367" s="21"/>
      <c r="R367" s="21"/>
      <c r="S367" s="29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1"/>
      <c r="L368" s="21"/>
      <c r="M368" s="21"/>
      <c r="N368" s="21"/>
      <c r="O368" s="21"/>
      <c r="P368" s="21"/>
      <c r="Q368" s="21"/>
      <c r="R368" s="21"/>
      <c r="S368" s="29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1"/>
      <c r="L369" s="21"/>
      <c r="M369" s="21"/>
      <c r="N369" s="21"/>
      <c r="O369" s="21"/>
      <c r="P369" s="21"/>
      <c r="Q369" s="21"/>
      <c r="R369" s="21"/>
      <c r="S369" s="29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1"/>
      <c r="L370" s="21"/>
      <c r="M370" s="21"/>
      <c r="N370" s="21"/>
      <c r="O370" s="21"/>
      <c r="P370" s="21"/>
      <c r="Q370" s="21"/>
      <c r="R370" s="21"/>
      <c r="S370" s="29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1"/>
      <c r="L371" s="21"/>
      <c r="M371" s="21"/>
      <c r="N371" s="21"/>
      <c r="O371" s="21"/>
      <c r="P371" s="21"/>
      <c r="Q371" s="21"/>
      <c r="R371" s="21"/>
      <c r="S371" s="29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1"/>
      <c r="L372" s="21"/>
      <c r="M372" s="21"/>
      <c r="N372" s="21"/>
      <c r="O372" s="21"/>
      <c r="P372" s="21"/>
      <c r="Q372" s="21"/>
      <c r="R372" s="21"/>
      <c r="S372" s="29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1"/>
      <c r="L373" s="21"/>
      <c r="M373" s="21"/>
      <c r="N373" s="21"/>
      <c r="O373" s="21"/>
      <c r="P373" s="21"/>
      <c r="Q373" s="21"/>
      <c r="R373" s="21"/>
      <c r="S373" s="29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1"/>
      <c r="L374" s="21"/>
      <c r="M374" s="21"/>
      <c r="N374" s="21"/>
      <c r="O374" s="21"/>
      <c r="P374" s="21"/>
      <c r="Q374" s="21"/>
      <c r="R374" s="21"/>
      <c r="S374" s="29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1"/>
      <c r="L375" s="21"/>
      <c r="M375" s="21"/>
      <c r="N375" s="21"/>
      <c r="O375" s="21"/>
      <c r="P375" s="21"/>
      <c r="Q375" s="21"/>
      <c r="R375" s="21"/>
      <c r="S375" s="29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1"/>
      <c r="L376" s="21"/>
      <c r="M376" s="21"/>
      <c r="N376" s="21"/>
      <c r="O376" s="21"/>
      <c r="P376" s="21"/>
      <c r="Q376" s="21"/>
      <c r="R376" s="21"/>
      <c r="S376" s="29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1"/>
      <c r="L377" s="21"/>
      <c r="M377" s="21"/>
      <c r="N377" s="21"/>
      <c r="O377" s="21"/>
      <c r="P377" s="21"/>
      <c r="Q377" s="21"/>
      <c r="R377" s="21"/>
      <c r="S377" s="29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1"/>
      <c r="L378" s="21"/>
      <c r="M378" s="21"/>
      <c r="N378" s="21"/>
      <c r="O378" s="21"/>
      <c r="P378" s="21"/>
      <c r="Q378" s="21"/>
      <c r="R378" s="21"/>
      <c r="S378" s="29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1"/>
      <c r="L379" s="21"/>
      <c r="M379" s="21"/>
      <c r="N379" s="21"/>
      <c r="O379" s="21"/>
      <c r="P379" s="21"/>
      <c r="Q379" s="21"/>
      <c r="R379" s="21"/>
      <c r="S379" s="29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1"/>
      <c r="L380" s="21"/>
      <c r="M380" s="21"/>
      <c r="N380" s="21"/>
      <c r="O380" s="21"/>
      <c r="P380" s="21"/>
      <c r="Q380" s="21"/>
      <c r="R380" s="21"/>
      <c r="S380" s="29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1"/>
      <c r="L381" s="21"/>
      <c r="M381" s="21"/>
      <c r="N381" s="21"/>
      <c r="O381" s="21"/>
      <c r="P381" s="21"/>
      <c r="Q381" s="21"/>
      <c r="R381" s="21"/>
      <c r="S381" s="29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1"/>
      <c r="L382" s="21"/>
      <c r="M382" s="21"/>
      <c r="N382" s="21"/>
      <c r="O382" s="21"/>
      <c r="P382" s="21"/>
      <c r="Q382" s="21"/>
      <c r="R382" s="21"/>
      <c r="S382" s="29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1"/>
      <c r="L383" s="21"/>
      <c r="M383" s="21"/>
      <c r="N383" s="21"/>
      <c r="O383" s="21"/>
      <c r="P383" s="21"/>
      <c r="Q383" s="21"/>
      <c r="R383" s="21"/>
      <c r="S383" s="29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1"/>
      <c r="L384" s="21"/>
      <c r="M384" s="21"/>
      <c r="N384" s="21"/>
      <c r="O384" s="21"/>
      <c r="P384" s="21"/>
      <c r="Q384" s="21"/>
      <c r="R384" s="21"/>
      <c r="S384" s="29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1"/>
      <c r="L385" s="21"/>
      <c r="M385" s="21"/>
      <c r="N385" s="21"/>
      <c r="O385" s="21"/>
      <c r="P385" s="21"/>
      <c r="Q385" s="21"/>
      <c r="R385" s="21"/>
      <c r="S385" s="29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1"/>
      <c r="L386" s="21"/>
      <c r="M386" s="21"/>
      <c r="N386" s="21"/>
      <c r="O386" s="21"/>
      <c r="P386" s="21"/>
      <c r="Q386" s="21"/>
      <c r="R386" s="21"/>
      <c r="S386" s="29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1"/>
      <c r="L387" s="21"/>
      <c r="M387" s="21"/>
      <c r="N387" s="21"/>
      <c r="O387" s="21"/>
      <c r="P387" s="21"/>
      <c r="Q387" s="21"/>
      <c r="R387" s="21"/>
      <c r="S387" s="29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1"/>
      <c r="L388" s="21"/>
      <c r="M388" s="21"/>
      <c r="N388" s="21"/>
      <c r="O388" s="21"/>
      <c r="P388" s="21"/>
      <c r="Q388" s="21"/>
      <c r="R388" s="21"/>
      <c r="S388" s="29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1"/>
      <c r="L389" s="21"/>
      <c r="M389" s="21"/>
      <c r="N389" s="21"/>
      <c r="O389" s="21"/>
      <c r="P389" s="21"/>
      <c r="Q389" s="21"/>
      <c r="R389" s="21"/>
      <c r="S389" s="29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1"/>
      <c r="L390" s="21"/>
      <c r="M390" s="21"/>
      <c r="N390" s="21"/>
      <c r="O390" s="21"/>
      <c r="P390" s="21"/>
      <c r="Q390" s="21"/>
      <c r="R390" s="21"/>
      <c r="S390" s="29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1"/>
      <c r="L391" s="21"/>
      <c r="M391" s="21"/>
      <c r="N391" s="21"/>
      <c r="O391" s="21"/>
      <c r="P391" s="21"/>
      <c r="Q391" s="21"/>
      <c r="R391" s="21"/>
      <c r="S391" s="29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1"/>
      <c r="L392" s="21"/>
      <c r="M392" s="21"/>
      <c r="N392" s="21"/>
      <c r="O392" s="21"/>
      <c r="P392" s="21"/>
      <c r="Q392" s="21"/>
      <c r="R392" s="21"/>
      <c r="S392" s="29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10" t="s">
        <v>155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98</v>
      </c>
      <c r="B2" s="4" t="s">
        <v>99</v>
      </c>
      <c r="C2" s="4" t="s">
        <v>100</v>
      </c>
      <c r="D2" s="4" t="s">
        <v>101</v>
      </c>
      <c r="E2" s="4" t="s">
        <v>102</v>
      </c>
      <c r="F2" s="4" t="s">
        <v>103</v>
      </c>
      <c r="G2" s="4" t="s">
        <v>104</v>
      </c>
      <c r="H2" s="4" t="s">
        <v>105</v>
      </c>
      <c r="I2" s="4" t="s">
        <v>106</v>
      </c>
      <c r="J2" s="4" t="s">
        <v>107</v>
      </c>
      <c r="K2" s="12" t="s">
        <v>108</v>
      </c>
      <c r="L2" s="12" t="s">
        <v>109</v>
      </c>
      <c r="M2" s="12" t="s">
        <v>110</v>
      </c>
      <c r="N2" s="12" t="s">
        <v>111</v>
      </c>
      <c r="O2" s="12" t="s">
        <v>112</v>
      </c>
      <c r="P2" s="12" t="s">
        <v>113</v>
      </c>
      <c r="Q2" s="12" t="s">
        <v>114</v>
      </c>
      <c r="R2" s="12" t="s">
        <v>115</v>
      </c>
    </row>
    <row r="3" ht="20.25" spans="1:18">
      <c r="A3" s="5" t="s">
        <v>156</v>
      </c>
      <c r="B3" s="5" t="s">
        <v>157</v>
      </c>
      <c r="C3" s="5">
        <v>3634.566</v>
      </c>
      <c r="D3" s="5">
        <v>4263.571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0.749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10.95</v>
      </c>
      <c r="Q3" s="13">
        <v>0</v>
      </c>
      <c r="R3" s="13">
        <v>1</v>
      </c>
    </row>
    <row r="4" ht="20.25" spans="1:18">
      <c r="A4" s="7" t="s">
        <v>158</v>
      </c>
      <c r="B4" s="7" t="s">
        <v>159</v>
      </c>
      <c r="C4" s="7">
        <v>605.424</v>
      </c>
      <c r="D4" s="7">
        <v>676.13</v>
      </c>
      <c r="E4" s="7">
        <v>0</v>
      </c>
      <c r="F4" s="7">
        <v>0</v>
      </c>
      <c r="G4" s="7">
        <v>0</v>
      </c>
      <c r="H4" s="7">
        <v>1</v>
      </c>
      <c r="I4" s="9">
        <v>4.147</v>
      </c>
      <c r="J4" s="9">
        <v>14.171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-0.995</v>
      </c>
      <c r="Q4" s="13">
        <v>0</v>
      </c>
      <c r="R4" s="13">
        <v>0</v>
      </c>
    </row>
    <row r="5" ht="20.25" spans="1:18">
      <c r="A5" s="7" t="s">
        <v>160</v>
      </c>
      <c r="B5" s="7" t="s">
        <v>161</v>
      </c>
      <c r="C5" s="7">
        <v>73188.125</v>
      </c>
      <c r="D5" s="7">
        <v>78950.039</v>
      </c>
      <c r="E5" s="7">
        <v>0</v>
      </c>
      <c r="F5" s="7">
        <v>0</v>
      </c>
      <c r="G5" s="7">
        <v>0</v>
      </c>
      <c r="H5" s="7">
        <v>1</v>
      </c>
      <c r="I5" s="9">
        <v>2.084</v>
      </c>
      <c r="J5" s="9">
        <v>9.23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-71.308</v>
      </c>
      <c r="Q5" s="13">
        <v>0</v>
      </c>
      <c r="R5" s="13">
        <v>0</v>
      </c>
    </row>
    <row r="6" ht="20.25" spans="1:18">
      <c r="A6" s="7" t="s">
        <v>162</v>
      </c>
      <c r="B6" s="7" t="s">
        <v>163</v>
      </c>
      <c r="C6" s="7">
        <v>235826.953</v>
      </c>
      <c r="D6" s="7">
        <v>269730.125</v>
      </c>
      <c r="E6" s="7">
        <v>0</v>
      </c>
      <c r="F6" s="7">
        <v>0</v>
      </c>
      <c r="G6" s="7">
        <v>0</v>
      </c>
      <c r="H6" s="7">
        <v>1</v>
      </c>
      <c r="I6" s="9">
        <v>1.888</v>
      </c>
      <c r="J6" s="9">
        <v>14.22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-1111.294</v>
      </c>
      <c r="Q6" s="13">
        <v>0</v>
      </c>
      <c r="R6" s="13">
        <v>0</v>
      </c>
    </row>
    <row r="7" ht="20.25" spans="1:18">
      <c r="A7" s="7" t="s">
        <v>164</v>
      </c>
      <c r="B7" s="7" t="s">
        <v>165</v>
      </c>
      <c r="C7" s="7">
        <v>64751.922</v>
      </c>
      <c r="D7" s="7">
        <v>70396.797</v>
      </c>
      <c r="E7" s="7">
        <v>0</v>
      </c>
      <c r="F7" s="7">
        <v>0</v>
      </c>
      <c r="G7" s="7">
        <v>0</v>
      </c>
      <c r="H7" s="7">
        <v>1</v>
      </c>
      <c r="I7" s="6">
        <v>2.063</v>
      </c>
      <c r="J7" s="6">
        <v>9.917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-55.248</v>
      </c>
      <c r="Q7" s="13">
        <v>0</v>
      </c>
      <c r="R7" s="13">
        <v>0</v>
      </c>
    </row>
    <row r="8" ht="20.25" spans="1:18">
      <c r="A8" s="8" t="s">
        <v>166</v>
      </c>
      <c r="B8" s="8" t="s">
        <v>167</v>
      </c>
      <c r="C8" s="8">
        <v>3470.594</v>
      </c>
      <c r="D8" s="8">
        <v>4906.99</v>
      </c>
      <c r="E8" s="8">
        <v>0</v>
      </c>
      <c r="F8" s="8">
        <v>0</v>
      </c>
      <c r="G8" s="8">
        <v>1</v>
      </c>
      <c r="H8" s="9">
        <v>0</v>
      </c>
      <c r="I8" s="9">
        <v>0</v>
      </c>
      <c r="J8" s="9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8.594</v>
      </c>
      <c r="Q8" s="13">
        <v>0</v>
      </c>
      <c r="R8" s="13">
        <v>0</v>
      </c>
    </row>
    <row r="9" ht="20.25" spans="1:18">
      <c r="A9" s="8" t="s">
        <v>168</v>
      </c>
      <c r="B9" s="8" t="s">
        <v>169</v>
      </c>
      <c r="C9" s="8">
        <v>7975.562</v>
      </c>
      <c r="D9" s="8">
        <v>8723.08</v>
      </c>
      <c r="E9" s="8">
        <v>0</v>
      </c>
      <c r="F9" s="8">
        <v>0</v>
      </c>
      <c r="G9" s="8">
        <v>1</v>
      </c>
      <c r="H9" s="9">
        <v>0</v>
      </c>
      <c r="I9" s="9">
        <v>0</v>
      </c>
      <c r="J9" s="9">
        <v>0</v>
      </c>
      <c r="K9" s="13">
        <v>0</v>
      </c>
      <c r="L9" s="13">
        <v>2</v>
      </c>
      <c r="M9" s="13">
        <v>0</v>
      </c>
      <c r="N9" s="13">
        <v>-1</v>
      </c>
      <c r="O9" s="13">
        <v>0</v>
      </c>
      <c r="P9" s="13">
        <v>-5.889</v>
      </c>
      <c r="Q9" s="13">
        <v>0</v>
      </c>
      <c r="R9" s="13">
        <v>0</v>
      </c>
    </row>
    <row r="10" ht="20.25" spans="1:18">
      <c r="A10" s="8" t="s">
        <v>170</v>
      </c>
      <c r="B10" s="8" t="s">
        <v>171</v>
      </c>
      <c r="C10" s="8">
        <v>3189.745</v>
      </c>
      <c r="D10" s="8">
        <v>3478.238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1</v>
      </c>
      <c r="M10" s="13">
        <v>1</v>
      </c>
      <c r="N10" s="13">
        <v>-1</v>
      </c>
      <c r="O10" s="13">
        <v>0</v>
      </c>
      <c r="P10" s="13">
        <v>0.159</v>
      </c>
      <c r="Q10" s="13">
        <v>0</v>
      </c>
      <c r="R10" s="13">
        <v>0</v>
      </c>
    </row>
    <row r="11" ht="20.25" spans="1:18">
      <c r="A11" s="8" t="s">
        <v>172</v>
      </c>
      <c r="B11" s="8" t="s">
        <v>173</v>
      </c>
      <c r="C11" s="8">
        <v>5756.249</v>
      </c>
      <c r="D11" s="8">
        <v>6233.242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-9.388</v>
      </c>
      <c r="Q11" s="13">
        <v>0</v>
      </c>
      <c r="R11" s="13">
        <v>-1</v>
      </c>
    </row>
    <row r="12" ht="20.25" spans="1:18">
      <c r="A12" s="8" t="s">
        <v>174</v>
      </c>
      <c r="B12" s="8" t="s">
        <v>175</v>
      </c>
      <c r="C12" s="8">
        <v>4580.741</v>
      </c>
      <c r="D12" s="8">
        <v>4876.243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2</v>
      </c>
      <c r="M12" s="13">
        <v>0</v>
      </c>
      <c r="N12" s="13">
        <v>-1</v>
      </c>
      <c r="O12" s="13">
        <v>0</v>
      </c>
      <c r="P12" s="13">
        <v>5.679</v>
      </c>
      <c r="Q12" s="13">
        <v>0</v>
      </c>
      <c r="R12" s="13">
        <v>0</v>
      </c>
    </row>
    <row r="13" ht="20.25" spans="1:18">
      <c r="A13" s="8" t="s">
        <v>176</v>
      </c>
      <c r="B13" s="8" t="s">
        <v>177</v>
      </c>
      <c r="C13" s="8">
        <v>1659.726</v>
      </c>
      <c r="D13" s="8">
        <v>2018.208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0</v>
      </c>
      <c r="L13" s="13">
        <v>1</v>
      </c>
      <c r="M13" s="13">
        <v>1</v>
      </c>
      <c r="N13" s="13">
        <v>-1</v>
      </c>
      <c r="O13" s="13">
        <v>0</v>
      </c>
      <c r="P13" s="13">
        <v>-2.388</v>
      </c>
      <c r="Q13" s="13">
        <v>0</v>
      </c>
      <c r="R13" s="13">
        <v>0</v>
      </c>
    </row>
    <row r="14" ht="20.25" spans="1:18">
      <c r="A14" s="8" t="s">
        <v>178</v>
      </c>
      <c r="B14" s="8" t="s">
        <v>179</v>
      </c>
      <c r="C14" s="8">
        <v>3150.053</v>
      </c>
      <c r="D14" s="8">
        <v>3473.806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6.254</v>
      </c>
      <c r="Q14" s="13">
        <v>0</v>
      </c>
      <c r="R14" s="13">
        <v>0</v>
      </c>
    </row>
    <row r="15" ht="20.25" spans="1:18">
      <c r="A15" s="8" t="s">
        <v>180</v>
      </c>
      <c r="B15" s="8" t="s">
        <v>181</v>
      </c>
      <c r="C15" s="8">
        <v>1073.009</v>
      </c>
      <c r="D15" s="8">
        <v>1372.073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-1.544</v>
      </c>
      <c r="Q15" s="13">
        <v>0</v>
      </c>
      <c r="R15" s="13">
        <v>0</v>
      </c>
    </row>
    <row r="16" ht="20.25" spans="1:18">
      <c r="A16" s="8" t="s">
        <v>182</v>
      </c>
      <c r="B16" s="8" t="s">
        <v>183</v>
      </c>
      <c r="C16" s="8">
        <v>7734.668</v>
      </c>
      <c r="D16" s="8">
        <v>8300.471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4.908</v>
      </c>
      <c r="Q16" s="13">
        <v>0</v>
      </c>
      <c r="R16" s="13">
        <v>0</v>
      </c>
    </row>
    <row r="17" ht="20.25" spans="1:18">
      <c r="A17" s="8" t="s">
        <v>184</v>
      </c>
      <c r="B17" s="8" t="s">
        <v>185</v>
      </c>
      <c r="C17" s="8">
        <v>7294.036</v>
      </c>
      <c r="D17" s="8">
        <v>7559.031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4.104</v>
      </c>
      <c r="Q17" s="13">
        <v>0</v>
      </c>
      <c r="R17" s="13">
        <v>0</v>
      </c>
    </row>
    <row r="18" ht="20.25" spans="1:18">
      <c r="A18" s="8" t="s">
        <v>186</v>
      </c>
      <c r="B18" s="8" t="s">
        <v>187</v>
      </c>
      <c r="C18" s="8">
        <v>5052.524</v>
      </c>
      <c r="D18" s="8">
        <v>5668.684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1</v>
      </c>
      <c r="M18" s="13">
        <v>0</v>
      </c>
      <c r="N18" s="13">
        <v>-1</v>
      </c>
      <c r="O18" s="13">
        <v>0</v>
      </c>
      <c r="P18" s="13">
        <v>5.607</v>
      </c>
      <c r="Q18" s="13">
        <v>0</v>
      </c>
      <c r="R18" s="13">
        <v>0</v>
      </c>
    </row>
    <row r="19" ht="20.25" spans="1:18">
      <c r="A19" s="8" t="s">
        <v>188</v>
      </c>
      <c r="B19" s="8" t="s">
        <v>189</v>
      </c>
      <c r="C19" s="8">
        <v>1243.197</v>
      </c>
      <c r="D19" s="8">
        <v>1526.884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1.341</v>
      </c>
      <c r="Q19" s="13">
        <v>0</v>
      </c>
      <c r="R19" s="13">
        <v>0</v>
      </c>
    </row>
    <row r="20" ht="20.25" spans="1:18">
      <c r="A20" s="8" t="s">
        <v>190</v>
      </c>
      <c r="B20" s="8" t="s">
        <v>191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192</v>
      </c>
      <c r="B21" s="8" t="s">
        <v>193</v>
      </c>
      <c r="C21" s="8">
        <v>6727.009</v>
      </c>
      <c r="D21" s="8">
        <v>7211.745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-0.924</v>
      </c>
      <c r="Q21" s="13">
        <v>0</v>
      </c>
      <c r="R21" s="13">
        <v>0</v>
      </c>
    </row>
    <row r="22" ht="20.25" spans="1:18">
      <c r="A22" s="8" t="s">
        <v>194</v>
      </c>
      <c r="B22" s="8" t="s">
        <v>195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196</v>
      </c>
      <c r="B23" s="8" t="s">
        <v>197</v>
      </c>
      <c r="C23" s="8">
        <v>6099.639</v>
      </c>
      <c r="D23" s="8">
        <v>6573.528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-1.866</v>
      </c>
      <c r="Q23" s="13">
        <v>0</v>
      </c>
      <c r="R23" s="13">
        <v>0</v>
      </c>
    </row>
    <row r="24" ht="20.25" spans="1:18">
      <c r="A24" s="8" t="s">
        <v>198</v>
      </c>
      <c r="B24" s="8" t="s">
        <v>199</v>
      </c>
      <c r="C24" s="8">
        <v>2578.855</v>
      </c>
      <c r="D24" s="8">
        <v>3300.174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2.517</v>
      </c>
      <c r="Q24" s="13">
        <v>0</v>
      </c>
      <c r="R24" s="13">
        <v>0</v>
      </c>
    </row>
    <row r="25" ht="20.25" spans="1:18">
      <c r="A25" s="8" t="s">
        <v>200</v>
      </c>
      <c r="B25" s="8" t="s">
        <v>201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202</v>
      </c>
      <c r="B26" s="8" t="s">
        <v>203</v>
      </c>
      <c r="C26" s="8">
        <v>102.59</v>
      </c>
      <c r="D26" s="8">
        <v>103.47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1</v>
      </c>
      <c r="L26" s="13">
        <v>0</v>
      </c>
      <c r="M26" s="13">
        <v>0</v>
      </c>
      <c r="N26" s="13">
        <v>0</v>
      </c>
      <c r="O26" s="13">
        <v>0</v>
      </c>
      <c r="P26" s="13">
        <v>-0.007</v>
      </c>
      <c r="Q26" s="13">
        <v>0</v>
      </c>
      <c r="R26" s="13">
        <v>1</v>
      </c>
    </row>
    <row r="27" ht="20.25" spans="1:18">
      <c r="A27" s="8" t="s">
        <v>204</v>
      </c>
      <c r="B27" s="8" t="s">
        <v>205</v>
      </c>
      <c r="C27" s="8">
        <v>75265.094</v>
      </c>
      <c r="D27" s="8">
        <v>86598.469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-195.155</v>
      </c>
      <c r="Q27" s="13">
        <v>0</v>
      </c>
      <c r="R27" s="13">
        <v>0</v>
      </c>
    </row>
    <row r="28" ht="20.25" spans="1:18">
      <c r="A28" s="8" t="s">
        <v>206</v>
      </c>
      <c r="B28" s="8" t="s">
        <v>207</v>
      </c>
      <c r="C28" s="8">
        <v>10345.808</v>
      </c>
      <c r="D28" s="8">
        <v>12669.85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-1</v>
      </c>
      <c r="O28" s="13">
        <v>0</v>
      </c>
      <c r="P28" s="13">
        <v>6.256</v>
      </c>
      <c r="Q28" s="13">
        <v>0</v>
      </c>
      <c r="R28" s="13">
        <v>0</v>
      </c>
    </row>
    <row r="29" ht="20.25" spans="1:18">
      <c r="A29" s="9" t="s">
        <v>208</v>
      </c>
      <c r="B29" s="9" t="s">
        <v>209</v>
      </c>
      <c r="C29" s="9">
        <v>1634.2</v>
      </c>
      <c r="D29" s="9">
        <v>1882.298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11.233</v>
      </c>
      <c r="K29" s="13">
        <v>3</v>
      </c>
      <c r="L29" s="13">
        <v>2</v>
      </c>
      <c r="M29" s="13">
        <v>0</v>
      </c>
      <c r="N29" s="13">
        <v>1</v>
      </c>
      <c r="O29" s="13">
        <v>0</v>
      </c>
      <c r="P29" s="13">
        <v>4.509</v>
      </c>
      <c r="Q29" s="13">
        <v>1</v>
      </c>
      <c r="R29" s="13">
        <v>0</v>
      </c>
    </row>
    <row r="30" ht="20.25" spans="1:18">
      <c r="A30" s="9" t="s">
        <v>210</v>
      </c>
      <c r="B30" s="9" t="s">
        <v>211</v>
      </c>
      <c r="C30" s="9">
        <v>7406.881</v>
      </c>
      <c r="D30" s="9">
        <v>8321.048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9.771</v>
      </c>
      <c r="K30" s="13">
        <v>2</v>
      </c>
      <c r="L30" s="13">
        <v>2</v>
      </c>
      <c r="M30" s="13">
        <v>0</v>
      </c>
      <c r="N30" s="13">
        <v>0</v>
      </c>
      <c r="O30" s="13">
        <v>0</v>
      </c>
      <c r="P30" s="13">
        <v>-15.886</v>
      </c>
      <c r="Q30" s="13">
        <v>0</v>
      </c>
      <c r="R30" s="13">
        <v>0</v>
      </c>
    </row>
    <row r="31" ht="20.25" spans="1:18">
      <c r="A31" s="9" t="s">
        <v>212</v>
      </c>
      <c r="B31" s="9" t="s">
        <v>213</v>
      </c>
      <c r="C31" s="9">
        <v>19645.109</v>
      </c>
      <c r="D31" s="9">
        <v>21381.717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4.889</v>
      </c>
      <c r="K31" s="13">
        <v>0</v>
      </c>
      <c r="L31" s="13">
        <v>2</v>
      </c>
      <c r="M31" s="13">
        <v>0</v>
      </c>
      <c r="N31" s="13">
        <v>-1</v>
      </c>
      <c r="O31" s="13">
        <v>0</v>
      </c>
      <c r="P31" s="13">
        <v>-1.316</v>
      </c>
      <c r="Q31" s="13">
        <v>0</v>
      </c>
      <c r="R31" s="13">
        <v>-1</v>
      </c>
    </row>
    <row r="32" ht="20.25" spans="1:18">
      <c r="A32" s="9" t="s">
        <v>214</v>
      </c>
      <c r="B32" s="9" t="s">
        <v>215</v>
      </c>
      <c r="C32" s="9">
        <v>12704.517</v>
      </c>
      <c r="D32" s="9">
        <v>15256.428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6.343</v>
      </c>
      <c r="K32" s="13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-10.006</v>
      </c>
      <c r="Q32" s="13">
        <v>0</v>
      </c>
      <c r="R32" s="13">
        <v>0</v>
      </c>
    </row>
    <row r="33" ht="20.25" spans="1:18">
      <c r="A33" s="9" t="s">
        <v>216</v>
      </c>
      <c r="B33" s="9" t="s">
        <v>217</v>
      </c>
      <c r="C33" s="9">
        <v>3348.086</v>
      </c>
      <c r="D33" s="9">
        <v>3840.549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5.421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7.063</v>
      </c>
      <c r="Q33" s="13">
        <v>0</v>
      </c>
      <c r="R33" s="13">
        <v>1</v>
      </c>
    </row>
    <row r="34" ht="20.25" spans="1:18">
      <c r="A34" s="9" t="s">
        <v>218</v>
      </c>
      <c r="B34" s="9" t="s">
        <v>219</v>
      </c>
      <c r="C34" s="9">
        <v>2799.133</v>
      </c>
      <c r="D34" s="9">
        <v>3464.08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12.005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10.03</v>
      </c>
      <c r="Q34" s="13">
        <v>0</v>
      </c>
      <c r="R34" s="13">
        <v>0</v>
      </c>
    </row>
    <row r="35" ht="20.25" spans="1:18">
      <c r="A35" s="9" t="s">
        <v>220</v>
      </c>
      <c r="B35" s="9" t="s">
        <v>221</v>
      </c>
      <c r="C35" s="9">
        <v>3299.164</v>
      </c>
      <c r="D35" s="9">
        <v>3607.103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2.305</v>
      </c>
      <c r="K35" s="13">
        <v>0</v>
      </c>
      <c r="L35" s="13">
        <v>1</v>
      </c>
      <c r="M35" s="13">
        <v>0</v>
      </c>
      <c r="N35" s="13">
        <v>-1</v>
      </c>
      <c r="O35" s="13">
        <v>0</v>
      </c>
      <c r="P35" s="13">
        <v>-0.557</v>
      </c>
      <c r="Q35" s="13">
        <v>0</v>
      </c>
      <c r="R35" s="13">
        <v>0</v>
      </c>
    </row>
    <row r="36" ht="20.25" spans="1:18">
      <c r="A36" s="9" t="s">
        <v>222</v>
      </c>
      <c r="B36" s="9" t="s">
        <v>223</v>
      </c>
      <c r="C36" s="9">
        <v>121248.914</v>
      </c>
      <c r="D36" s="9">
        <v>132515.891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6.096</v>
      </c>
      <c r="K36" s="13">
        <v>0</v>
      </c>
      <c r="L36" s="13">
        <v>1</v>
      </c>
      <c r="M36" s="13">
        <v>1</v>
      </c>
      <c r="N36" s="13">
        <v>-1</v>
      </c>
      <c r="O36" s="13">
        <v>0</v>
      </c>
      <c r="P36" s="13">
        <v>-224.969</v>
      </c>
      <c r="Q36" s="13">
        <v>0</v>
      </c>
      <c r="R36" s="13">
        <v>0</v>
      </c>
    </row>
    <row r="37" ht="20.25" spans="1:18">
      <c r="A37" s="9" t="s">
        <v>224</v>
      </c>
      <c r="B37" s="9" t="s">
        <v>225</v>
      </c>
      <c r="C37" s="9">
        <v>16440.371</v>
      </c>
      <c r="D37" s="9">
        <v>18004.248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5.488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-21.159</v>
      </c>
      <c r="Q37" s="13">
        <v>0</v>
      </c>
      <c r="R37" s="13">
        <v>0</v>
      </c>
    </row>
    <row r="38" ht="20.25" spans="1:18">
      <c r="A38" s="9" t="s">
        <v>226</v>
      </c>
      <c r="B38" s="9" t="s">
        <v>227</v>
      </c>
      <c r="C38" s="9">
        <v>16450.363</v>
      </c>
      <c r="D38" s="9">
        <v>18996.092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3.233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25.614</v>
      </c>
      <c r="Q38" s="13">
        <v>0</v>
      </c>
      <c r="R38" s="13">
        <v>0</v>
      </c>
    </row>
    <row r="39" ht="20.25" spans="1:18">
      <c r="A39" s="9" t="s">
        <v>228</v>
      </c>
      <c r="B39" s="9" t="s">
        <v>229</v>
      </c>
      <c r="C39" s="9">
        <v>12628.933</v>
      </c>
      <c r="D39" s="9">
        <v>13692.531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5.33</v>
      </c>
      <c r="K39" s="13">
        <v>1</v>
      </c>
      <c r="L39" s="13">
        <v>2</v>
      </c>
      <c r="M39" s="13">
        <v>1</v>
      </c>
      <c r="N39" s="13">
        <v>-1</v>
      </c>
      <c r="O39" s="13">
        <v>0</v>
      </c>
      <c r="P39" s="13">
        <v>-16.121</v>
      </c>
      <c r="Q39" s="13">
        <v>0</v>
      </c>
      <c r="R39" s="13">
        <v>0</v>
      </c>
    </row>
    <row r="40" ht="20.25" spans="1:18">
      <c r="A40" s="9" t="s">
        <v>230</v>
      </c>
      <c r="B40" s="9" t="s">
        <v>231</v>
      </c>
      <c r="C40" s="9">
        <v>3323.836</v>
      </c>
      <c r="D40" s="9">
        <v>3844.691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1.923</v>
      </c>
      <c r="K40" s="13">
        <v>1</v>
      </c>
      <c r="L40" s="13">
        <v>0</v>
      </c>
      <c r="M40" s="13">
        <v>0</v>
      </c>
      <c r="N40" s="13">
        <v>1</v>
      </c>
      <c r="O40" s="13">
        <v>0</v>
      </c>
      <c r="P40" s="13">
        <v>-0.697</v>
      </c>
      <c r="Q40" s="13">
        <v>0</v>
      </c>
      <c r="R40" s="13">
        <v>1</v>
      </c>
    </row>
    <row r="41" ht="20.25" spans="1:18">
      <c r="A41" s="9" t="s">
        <v>232</v>
      </c>
      <c r="B41" s="9" t="s">
        <v>233</v>
      </c>
      <c r="C41" s="9">
        <v>23305.697</v>
      </c>
      <c r="D41" s="9">
        <v>26006.193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2.812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25.903</v>
      </c>
      <c r="Q41" s="13">
        <v>0</v>
      </c>
      <c r="R41" s="13">
        <v>0</v>
      </c>
    </row>
    <row r="42" ht="20.25" spans="1:18">
      <c r="A42" s="6" t="s">
        <v>234</v>
      </c>
      <c r="B42" s="6" t="s">
        <v>235</v>
      </c>
      <c r="C42" s="6">
        <v>3781.624</v>
      </c>
      <c r="D42" s="6">
        <v>4190.777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2.611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4.761</v>
      </c>
      <c r="Q42" s="13">
        <v>0</v>
      </c>
      <c r="R42" s="13">
        <v>0</v>
      </c>
    </row>
    <row r="43" ht="20.25" spans="1:18">
      <c r="A43" s="9" t="s">
        <v>236</v>
      </c>
      <c r="B43" s="9" t="s">
        <v>237</v>
      </c>
      <c r="C43" s="9">
        <v>3144.12</v>
      </c>
      <c r="D43" s="9">
        <v>3692.501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9.781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-3.824</v>
      </c>
      <c r="Q43" s="13">
        <v>0</v>
      </c>
      <c r="R43" s="13">
        <v>0</v>
      </c>
    </row>
    <row r="44" ht="20.25" spans="1:18">
      <c r="A44" s="9" t="s">
        <v>238</v>
      </c>
      <c r="B44" s="9" t="s">
        <v>239</v>
      </c>
      <c r="C44" s="9">
        <v>153.639</v>
      </c>
      <c r="D44" s="9">
        <v>255.375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7.586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0.156</v>
      </c>
      <c r="Q44" s="13">
        <v>0</v>
      </c>
      <c r="R44" s="13">
        <v>0</v>
      </c>
    </row>
    <row r="45" ht="20.25" spans="1:18">
      <c r="A45" s="9" t="s">
        <v>240</v>
      </c>
      <c r="B45" s="9" t="s">
        <v>241</v>
      </c>
      <c r="C45" s="9">
        <v>2145.872</v>
      </c>
      <c r="D45" s="9">
        <v>2339.699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6.376</v>
      </c>
      <c r="K45" s="13">
        <v>2</v>
      </c>
      <c r="L45" s="13">
        <v>0</v>
      </c>
      <c r="M45" s="13">
        <v>0</v>
      </c>
      <c r="N45" s="13">
        <v>0</v>
      </c>
      <c r="O45" s="13">
        <v>0</v>
      </c>
      <c r="P45" s="13">
        <v>0.737</v>
      </c>
      <c r="Q45" s="13">
        <v>0</v>
      </c>
      <c r="R45" s="13">
        <v>0</v>
      </c>
    </row>
    <row r="46" ht="20.25" spans="1:18">
      <c r="A46" s="9" t="s">
        <v>242</v>
      </c>
      <c r="B46" s="9" t="s">
        <v>243</v>
      </c>
      <c r="C46" s="9">
        <v>2475.619</v>
      </c>
      <c r="D46" s="9">
        <v>2685.263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7.764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-0.433</v>
      </c>
      <c r="Q46" s="13">
        <v>0</v>
      </c>
      <c r="R46" s="13">
        <v>0</v>
      </c>
    </row>
    <row r="47" ht="20.25" spans="1:18">
      <c r="A47" s="9" t="s">
        <v>244</v>
      </c>
      <c r="B47" s="9" t="s">
        <v>245</v>
      </c>
      <c r="C47" s="9">
        <v>1263.845</v>
      </c>
      <c r="D47" s="9">
        <v>1337.855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4.543</v>
      </c>
      <c r="K47" s="13">
        <v>2</v>
      </c>
      <c r="L47" s="13">
        <v>0</v>
      </c>
      <c r="M47" s="13">
        <v>0</v>
      </c>
      <c r="N47" s="13">
        <v>0</v>
      </c>
      <c r="O47" s="13">
        <v>0</v>
      </c>
      <c r="P47" s="13">
        <v>0.142</v>
      </c>
      <c r="Q47" s="13">
        <v>0</v>
      </c>
      <c r="R47" s="13">
        <v>0</v>
      </c>
    </row>
    <row r="48" ht="20.25" spans="1:18">
      <c r="A48" s="9" t="s">
        <v>246</v>
      </c>
      <c r="B48" s="9" t="s">
        <v>247</v>
      </c>
      <c r="C48" s="9">
        <v>735.531</v>
      </c>
      <c r="D48" s="9">
        <v>833.705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4.04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0.052</v>
      </c>
      <c r="Q48" s="13">
        <v>0</v>
      </c>
      <c r="R48" s="13">
        <v>0</v>
      </c>
    </row>
    <row r="49" ht="20.25" spans="1:18">
      <c r="A49" s="9" t="s">
        <v>248</v>
      </c>
      <c r="B49" s="9" t="s">
        <v>249</v>
      </c>
      <c r="C49" s="9">
        <v>771.6</v>
      </c>
      <c r="D49" s="9">
        <v>885.773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8.524</v>
      </c>
      <c r="K49" s="13">
        <v>0</v>
      </c>
      <c r="L49" s="13">
        <v>1</v>
      </c>
      <c r="M49" s="13">
        <v>0</v>
      </c>
      <c r="N49" s="13">
        <v>0</v>
      </c>
      <c r="O49" s="13">
        <v>0</v>
      </c>
      <c r="P49" s="13">
        <v>1.948</v>
      </c>
      <c r="Q49" s="13">
        <v>0</v>
      </c>
      <c r="R49" s="13">
        <v>1</v>
      </c>
    </row>
    <row r="50" ht="20.25" spans="1:18">
      <c r="A50" s="9" t="s">
        <v>250</v>
      </c>
      <c r="B50" s="9" t="s">
        <v>251</v>
      </c>
      <c r="C50" s="9">
        <v>12578.946</v>
      </c>
      <c r="D50" s="9">
        <v>14105.769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5.811</v>
      </c>
      <c r="K50" s="13">
        <v>2</v>
      </c>
      <c r="L50" s="13">
        <v>2</v>
      </c>
      <c r="M50" s="13">
        <v>0</v>
      </c>
      <c r="N50" s="13">
        <v>0</v>
      </c>
      <c r="O50" s="13">
        <v>0</v>
      </c>
      <c r="P50" s="13">
        <v>-48.853</v>
      </c>
      <c r="Q50" s="13">
        <v>0</v>
      </c>
      <c r="R50" s="13">
        <v>0</v>
      </c>
    </row>
    <row r="51" ht="20.25" spans="1:18">
      <c r="A51" s="9" t="s">
        <v>252</v>
      </c>
      <c r="B51" s="9" t="s">
        <v>253</v>
      </c>
      <c r="C51" s="9">
        <v>2554.873</v>
      </c>
      <c r="D51" s="9">
        <v>2987.432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10.45</v>
      </c>
      <c r="K51" s="13">
        <v>1</v>
      </c>
      <c r="L51" s="13">
        <v>1</v>
      </c>
      <c r="M51" s="13">
        <v>0</v>
      </c>
      <c r="N51" s="13">
        <v>0</v>
      </c>
      <c r="O51" s="13">
        <v>0</v>
      </c>
      <c r="P51" s="13">
        <v>-0.353</v>
      </c>
      <c r="Q51" s="13">
        <v>-1</v>
      </c>
      <c r="R51" s="13">
        <v>0</v>
      </c>
    </row>
    <row r="52" ht="20.25" spans="1:18">
      <c r="A52" s="9" t="s">
        <v>254</v>
      </c>
      <c r="B52" s="9" t="s">
        <v>255</v>
      </c>
      <c r="C52" s="9">
        <v>8228.215</v>
      </c>
      <c r="D52" s="9">
        <v>9675.034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8.778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-1.457</v>
      </c>
      <c r="Q52" s="13">
        <v>0</v>
      </c>
      <c r="R52" s="13">
        <v>-1</v>
      </c>
    </row>
    <row r="53" ht="20.25" spans="1:18">
      <c r="A53" s="9" t="s">
        <v>256</v>
      </c>
      <c r="B53" s="9" t="s">
        <v>257</v>
      </c>
      <c r="C53" s="9">
        <v>4199.468</v>
      </c>
      <c r="D53" s="9">
        <v>4721.117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7.846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-1.465</v>
      </c>
      <c r="Q53" s="13">
        <v>0</v>
      </c>
      <c r="R53" s="13">
        <v>1</v>
      </c>
    </row>
    <row r="54" ht="20.25" spans="1:18">
      <c r="A54" s="9" t="s">
        <v>258</v>
      </c>
      <c r="B54" s="9" t="s">
        <v>259</v>
      </c>
      <c r="C54" s="9">
        <v>3333.926</v>
      </c>
      <c r="D54" s="9">
        <v>3523.509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4.115</v>
      </c>
      <c r="K54" s="13">
        <v>2</v>
      </c>
      <c r="L54" s="13">
        <v>2</v>
      </c>
      <c r="M54" s="13">
        <v>0</v>
      </c>
      <c r="N54" s="13">
        <v>-1</v>
      </c>
      <c r="O54" s="13">
        <v>0</v>
      </c>
      <c r="P54" s="13">
        <v>-2.561</v>
      </c>
      <c r="Q54" s="13">
        <v>0</v>
      </c>
      <c r="R54" s="13">
        <v>-1</v>
      </c>
    </row>
    <row r="55" ht="20.25" spans="1:18">
      <c r="A55" s="9" t="s">
        <v>260</v>
      </c>
      <c r="B55" s="9" t="s">
        <v>261</v>
      </c>
      <c r="C55" s="9">
        <v>7418.182</v>
      </c>
      <c r="D55" s="9">
        <v>8458.374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6.877</v>
      </c>
      <c r="K55" s="13">
        <v>2</v>
      </c>
      <c r="L55" s="13">
        <v>1</v>
      </c>
      <c r="M55" s="13">
        <v>0</v>
      </c>
      <c r="N55" s="13">
        <v>0</v>
      </c>
      <c r="O55" s="13">
        <v>-1</v>
      </c>
      <c r="P55" s="13">
        <v>-9.944</v>
      </c>
      <c r="Q55" s="13">
        <v>0</v>
      </c>
      <c r="R55" s="13">
        <v>0</v>
      </c>
    </row>
    <row r="56" ht="20.25" spans="1:18">
      <c r="A56" s="9" t="s">
        <v>262</v>
      </c>
      <c r="B56" s="9" t="s">
        <v>263</v>
      </c>
      <c r="C56" s="9">
        <v>6634.733</v>
      </c>
      <c r="D56" s="9">
        <v>8211.115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8.182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-9.77</v>
      </c>
      <c r="Q56" s="13">
        <v>0</v>
      </c>
      <c r="R56" s="13">
        <v>-1</v>
      </c>
    </row>
    <row r="57" ht="20.25" spans="1:18">
      <c r="A57" s="9" t="s">
        <v>264</v>
      </c>
      <c r="B57" s="9" t="s">
        <v>265</v>
      </c>
      <c r="C57" s="9">
        <v>13316.455</v>
      </c>
      <c r="D57" s="9">
        <v>14120.739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2.372</v>
      </c>
      <c r="K57" s="13">
        <v>3</v>
      </c>
      <c r="L57" s="13">
        <v>2</v>
      </c>
      <c r="M57" s="13">
        <v>0</v>
      </c>
      <c r="N57" s="13">
        <v>0</v>
      </c>
      <c r="O57" s="13">
        <v>0</v>
      </c>
      <c r="P57" s="13">
        <v>1.658</v>
      </c>
      <c r="Q57" s="13">
        <v>0</v>
      </c>
      <c r="R57" s="13">
        <v>0</v>
      </c>
    </row>
    <row r="58" ht="20.25" spans="1:18">
      <c r="A58" s="9" t="s">
        <v>266</v>
      </c>
      <c r="B58" s="9" t="s">
        <v>267</v>
      </c>
      <c r="C58" s="9">
        <v>8962.364</v>
      </c>
      <c r="D58" s="9">
        <v>10128.887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0.141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-5.081</v>
      </c>
      <c r="Q58" s="13">
        <v>0</v>
      </c>
      <c r="R58" s="13">
        <v>0</v>
      </c>
    </row>
    <row r="59" ht="20.25" spans="1:18">
      <c r="A59" s="9" t="s">
        <v>268</v>
      </c>
      <c r="B59" s="9" t="s">
        <v>269</v>
      </c>
      <c r="C59" s="9">
        <v>18911.951</v>
      </c>
      <c r="D59" s="9">
        <v>20102.363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4.34</v>
      </c>
      <c r="K59" s="13">
        <v>3</v>
      </c>
      <c r="L59" s="13">
        <v>2</v>
      </c>
      <c r="M59" s="13">
        <v>0</v>
      </c>
      <c r="N59" s="13">
        <v>0</v>
      </c>
      <c r="O59" s="13">
        <v>0</v>
      </c>
      <c r="P59" s="13">
        <v>6.854</v>
      </c>
      <c r="Q59" s="13">
        <v>0</v>
      </c>
      <c r="R59" s="13">
        <v>0</v>
      </c>
    </row>
    <row r="60" ht="20.25" spans="1:18">
      <c r="A60" s="9" t="s">
        <v>270</v>
      </c>
      <c r="B60" s="9" t="s">
        <v>271</v>
      </c>
      <c r="C60" s="9">
        <v>2395.6</v>
      </c>
      <c r="D60" s="9">
        <v>3103.491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9" t="s">
        <v>272</v>
      </c>
      <c r="B61" s="9" t="s">
        <v>273</v>
      </c>
      <c r="C61" s="9">
        <v>2482.831</v>
      </c>
      <c r="D61" s="9">
        <v>2723.236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3.203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1.458</v>
      </c>
      <c r="Q61" s="13">
        <v>0</v>
      </c>
      <c r="R61" s="13">
        <v>0</v>
      </c>
    </row>
    <row r="62" ht="20.25" spans="1:18">
      <c r="A62" s="9" t="s">
        <v>274</v>
      </c>
      <c r="B62" s="9" t="s">
        <v>275</v>
      </c>
      <c r="C62" s="9">
        <v>8403.382</v>
      </c>
      <c r="D62" s="9">
        <v>9625.554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7.959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-17.811</v>
      </c>
      <c r="Q62" s="13">
        <v>0</v>
      </c>
      <c r="R62" s="13">
        <v>0</v>
      </c>
    </row>
    <row r="63" ht="20.25" spans="1:18">
      <c r="A63" s="9" t="s">
        <v>276</v>
      </c>
      <c r="B63" s="9" t="s">
        <v>277</v>
      </c>
      <c r="C63" s="9">
        <v>7651.837</v>
      </c>
      <c r="D63" s="9">
        <v>8281.579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6.181</v>
      </c>
      <c r="K63" s="13">
        <v>2</v>
      </c>
      <c r="L63" s="13">
        <v>0</v>
      </c>
      <c r="M63" s="13">
        <v>0</v>
      </c>
      <c r="N63" s="13">
        <v>-1</v>
      </c>
      <c r="O63" s="13">
        <v>0</v>
      </c>
      <c r="P63" s="13">
        <v>-3.103</v>
      </c>
      <c r="Q63" s="13">
        <v>0</v>
      </c>
      <c r="R63" s="13">
        <v>0</v>
      </c>
    </row>
    <row r="64" ht="20.25" spans="1:18">
      <c r="A64" s="9" t="s">
        <v>278</v>
      </c>
      <c r="B64" s="9" t="s">
        <v>279</v>
      </c>
      <c r="C64" s="9">
        <v>2242.509</v>
      </c>
      <c r="D64" s="9">
        <v>2821.127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9" t="s">
        <v>280</v>
      </c>
      <c r="B65" s="9" t="s">
        <v>281</v>
      </c>
      <c r="C65" s="9">
        <v>6073.017</v>
      </c>
      <c r="D65" s="9">
        <v>6558.463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0.344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5.967</v>
      </c>
      <c r="Q65" s="13">
        <v>0</v>
      </c>
      <c r="R65" s="13">
        <v>0</v>
      </c>
    </row>
    <row r="66" ht="20.25" spans="1:18">
      <c r="A66" s="9" t="s">
        <v>282</v>
      </c>
      <c r="B66" s="9" t="s">
        <v>283</v>
      </c>
      <c r="C66" s="9">
        <v>6665.518</v>
      </c>
      <c r="D66" s="9">
        <v>7616.49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2.976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8.925</v>
      </c>
      <c r="Q66" s="13">
        <v>0</v>
      </c>
      <c r="R66" s="13">
        <v>0</v>
      </c>
    </row>
    <row r="67" ht="20.25" spans="1:18">
      <c r="A67" s="9" t="s">
        <v>284</v>
      </c>
      <c r="B67" s="9" t="s">
        <v>285</v>
      </c>
      <c r="C67" s="9">
        <v>2219.364</v>
      </c>
      <c r="D67" s="9">
        <v>2633.341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13.677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-5.128</v>
      </c>
      <c r="Q67" s="13">
        <v>-1</v>
      </c>
      <c r="R67" s="13">
        <v>0</v>
      </c>
    </row>
    <row r="68" ht="20.25" spans="1:18">
      <c r="A68" s="9" t="s">
        <v>286</v>
      </c>
      <c r="B68" s="9" t="s">
        <v>287</v>
      </c>
      <c r="C68" s="9">
        <v>5332.2</v>
      </c>
      <c r="D68" s="9">
        <v>6101.927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6.156</v>
      </c>
      <c r="K68" s="13">
        <v>0</v>
      </c>
      <c r="L68" s="13">
        <v>1</v>
      </c>
      <c r="M68" s="13">
        <v>0</v>
      </c>
      <c r="N68" s="13">
        <v>-1</v>
      </c>
      <c r="O68" s="13">
        <v>0</v>
      </c>
      <c r="P68" s="13">
        <v>2.404</v>
      </c>
      <c r="Q68" s="13">
        <v>0</v>
      </c>
      <c r="R68" s="13">
        <v>0</v>
      </c>
    </row>
    <row r="69" ht="20.25" spans="1:18">
      <c r="A69" s="9" t="s">
        <v>288</v>
      </c>
      <c r="B69" s="9" t="s">
        <v>289</v>
      </c>
      <c r="C69" s="9">
        <v>1383.073</v>
      </c>
      <c r="D69" s="9">
        <v>1620.73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2.942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0.234</v>
      </c>
      <c r="Q69" s="13">
        <v>0</v>
      </c>
      <c r="R69" s="13">
        <v>0</v>
      </c>
    </row>
    <row r="70" ht="20.25" spans="1:18">
      <c r="A70" s="9" t="s">
        <v>290</v>
      </c>
      <c r="B70" s="9" t="s">
        <v>291</v>
      </c>
      <c r="C70" s="9">
        <v>6015.091</v>
      </c>
      <c r="D70" s="9">
        <v>7122.936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0.937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-0.423</v>
      </c>
      <c r="Q70" s="13">
        <v>0</v>
      </c>
      <c r="R70" s="13">
        <v>0</v>
      </c>
    </row>
    <row r="71" ht="20.25" spans="1:18">
      <c r="A71" s="9" t="s">
        <v>292</v>
      </c>
      <c r="B71" s="9" t="s">
        <v>293</v>
      </c>
      <c r="C71" s="9">
        <v>5732.485</v>
      </c>
      <c r="D71" s="9">
        <v>6135.873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5.716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-6.068</v>
      </c>
      <c r="Q71" s="13">
        <v>0</v>
      </c>
      <c r="R71" s="13">
        <v>-1</v>
      </c>
    </row>
    <row r="72" ht="20.25" spans="1:18">
      <c r="A72" s="9" t="s">
        <v>294</v>
      </c>
      <c r="B72" s="9" t="s">
        <v>295</v>
      </c>
      <c r="C72" s="9">
        <v>4740.196</v>
      </c>
      <c r="D72" s="9">
        <v>5291.148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2.705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5.643</v>
      </c>
      <c r="Q72" s="13">
        <v>0</v>
      </c>
      <c r="R72" s="13">
        <v>0</v>
      </c>
    </row>
    <row r="73" ht="20.25" spans="1:18">
      <c r="A73" s="9" t="s">
        <v>296</v>
      </c>
      <c r="B73" s="9" t="s">
        <v>297</v>
      </c>
      <c r="C73" s="9">
        <v>2972.018</v>
      </c>
      <c r="D73" s="9">
        <v>3698.927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9" t="s">
        <v>298</v>
      </c>
      <c r="B74" s="9" t="s">
        <v>299</v>
      </c>
      <c r="C74" s="9">
        <v>5135.58</v>
      </c>
      <c r="D74" s="9">
        <v>5997.705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11.617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-17.895</v>
      </c>
      <c r="Q74" s="13">
        <v>0</v>
      </c>
      <c r="R74" s="13">
        <v>0</v>
      </c>
    </row>
    <row r="75" ht="20.25" spans="1:18">
      <c r="A75" s="9" t="s">
        <v>300</v>
      </c>
      <c r="B75" s="9" t="s">
        <v>301</v>
      </c>
      <c r="C75" s="9">
        <v>3689.376</v>
      </c>
      <c r="D75" s="9">
        <v>4120.687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4.982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-13.271</v>
      </c>
      <c r="Q75" s="13">
        <v>0</v>
      </c>
      <c r="R75" s="13">
        <v>0</v>
      </c>
    </row>
    <row r="76" ht="20.25" spans="1:18">
      <c r="A76" s="9" t="s">
        <v>302</v>
      </c>
      <c r="B76" s="9" t="s">
        <v>303</v>
      </c>
      <c r="C76" s="9">
        <v>2539.665</v>
      </c>
      <c r="D76" s="9">
        <v>2809.307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4.946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-9.78</v>
      </c>
      <c r="Q76" s="13">
        <v>0</v>
      </c>
      <c r="R76" s="13">
        <v>0</v>
      </c>
    </row>
    <row r="77" ht="20.25" spans="1:18">
      <c r="A77" s="9" t="s">
        <v>304</v>
      </c>
      <c r="B77" s="9" t="s">
        <v>305</v>
      </c>
      <c r="C77" s="9">
        <v>5185.938</v>
      </c>
      <c r="D77" s="9">
        <v>6228.932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16.05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-20.74</v>
      </c>
      <c r="Q77" s="13">
        <v>0</v>
      </c>
      <c r="R77" s="13">
        <v>0</v>
      </c>
    </row>
    <row r="78" ht="20.25" spans="1:18">
      <c r="A78" s="9" t="s">
        <v>306</v>
      </c>
      <c r="B78" s="9" t="s">
        <v>307</v>
      </c>
      <c r="C78" s="9">
        <v>106.663</v>
      </c>
      <c r="D78" s="9">
        <v>109.573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0.7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-0.004</v>
      </c>
      <c r="Q78" s="13">
        <v>0</v>
      </c>
      <c r="R78" s="13">
        <v>1</v>
      </c>
    </row>
    <row r="79" ht="20.25" spans="1:18">
      <c r="A79" s="9" t="s">
        <v>308</v>
      </c>
      <c r="B79" s="9" t="s">
        <v>309</v>
      </c>
      <c r="C79" s="9">
        <v>105.219</v>
      </c>
      <c r="D79" s="9">
        <v>107.17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0.162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-0.012</v>
      </c>
      <c r="Q79" s="13">
        <v>0</v>
      </c>
      <c r="R79" s="13">
        <v>0</v>
      </c>
    </row>
    <row r="80" ht="20.25" spans="1:18">
      <c r="A80" s="9" t="s">
        <v>310</v>
      </c>
      <c r="B80" s="9" t="s">
        <v>311</v>
      </c>
      <c r="C80" s="9">
        <v>112.382</v>
      </c>
      <c r="D80" s="9">
        <v>121.078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2.353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0.07</v>
      </c>
      <c r="Q80" s="13">
        <v>0</v>
      </c>
      <c r="R80" s="13">
        <v>0</v>
      </c>
    </row>
    <row r="81" ht="20.25" spans="1:18">
      <c r="A81" s="6" t="s">
        <v>312</v>
      </c>
      <c r="B81" s="6" t="s">
        <v>313</v>
      </c>
      <c r="C81" s="6">
        <v>1587.397</v>
      </c>
      <c r="D81" s="6">
        <v>2905.264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23.642</v>
      </c>
      <c r="K81" s="13">
        <v>2</v>
      </c>
      <c r="L81" s="13">
        <v>0</v>
      </c>
      <c r="M81" s="13">
        <v>1</v>
      </c>
      <c r="N81" s="13">
        <v>-1</v>
      </c>
      <c r="O81" s="13">
        <v>0</v>
      </c>
      <c r="P81" s="13">
        <v>3.255</v>
      </c>
      <c r="Q81" s="13">
        <v>0</v>
      </c>
      <c r="R81" s="13">
        <v>0</v>
      </c>
    </row>
    <row r="82" ht="20.25" spans="1:18">
      <c r="A82" s="6" t="s">
        <v>314</v>
      </c>
      <c r="B82" s="6" t="s">
        <v>315</v>
      </c>
      <c r="C82" s="6">
        <v>13430.991</v>
      </c>
      <c r="D82" s="6">
        <v>15583.061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9.004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31.131</v>
      </c>
      <c r="Q82" s="13">
        <v>0</v>
      </c>
      <c r="R82" s="13">
        <v>0</v>
      </c>
    </row>
    <row r="83" ht="20.25" spans="1:18">
      <c r="A83" s="6" t="s">
        <v>316</v>
      </c>
      <c r="B83" s="6" t="s">
        <v>317</v>
      </c>
      <c r="C83" s="6">
        <v>470.309</v>
      </c>
      <c r="D83" s="6">
        <v>579.583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12.207</v>
      </c>
      <c r="K83" s="13">
        <v>1</v>
      </c>
      <c r="L83" s="13">
        <v>2</v>
      </c>
      <c r="M83" s="13">
        <v>0</v>
      </c>
      <c r="N83" s="13">
        <v>1</v>
      </c>
      <c r="O83" s="13">
        <v>0</v>
      </c>
      <c r="P83" s="13">
        <v>1.147</v>
      </c>
      <c r="Q83" s="13">
        <v>0</v>
      </c>
      <c r="R83" s="13">
        <v>1</v>
      </c>
    </row>
    <row r="84" ht="20.25" spans="1:18">
      <c r="A84" s="6" t="s">
        <v>318</v>
      </c>
      <c r="B84" s="6" t="s">
        <v>319</v>
      </c>
      <c r="C84" s="6">
        <v>41010</v>
      </c>
      <c r="D84" s="6">
        <v>44888.727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5.757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3.034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2025-03-22T02:32:20Z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0A3071D4644642D184E70041F0D3D43A_13</vt:lpwstr>
  </property>
  <property fmtid="{D5CDD505-2E9C-101B-9397-08002B2CF9AE}" pid="3" name="KSOProductBuildVer">
    <vt:lpwstr>2052-12.1.0.15712</vt:lpwstr>
  </property>
</Properties>
</file>