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<sst xmlns="http://schemas.openxmlformats.org/spreadsheetml/2006/main" count="433" uniqueCount="391">
  <si>
    <t>京沪深强转弱</t>
  </si>
  <si>
    <t>京沪深弱转强</t>
  </si>
  <si>
    <t>代码</t>
  </si>
  <si>
    <t>简称</t>
  </si>
  <si>
    <t>总市值</t>
  </si>
  <si>
    <t>红利指数</t>
  </si>
  <si>
    <t>91946.01亿</t>
  </si>
  <si>
    <t>绩优股</t>
  </si>
  <si>
    <t>141898.78亿</t>
  </si>
  <si>
    <t>酿酒</t>
  </si>
  <si>
    <t>34245.86亿</t>
  </si>
  <si>
    <t>近期新高</t>
  </si>
  <si>
    <t>91065.30亿</t>
  </si>
  <si>
    <t>电力</t>
  </si>
  <si>
    <t>27680.01亿</t>
  </si>
  <si>
    <t>全指材料</t>
  </si>
  <si>
    <t>52382.08亿</t>
  </si>
  <si>
    <t>贵州板块</t>
  </si>
  <si>
    <t>21648.58亿</t>
  </si>
  <si>
    <t>整体上市</t>
  </si>
  <si>
    <t>43042.85亿</t>
  </si>
  <si>
    <t>PCB概念</t>
  </si>
  <si>
    <t>13478.12亿</t>
  </si>
  <si>
    <t>全指医药</t>
  </si>
  <si>
    <t>39937.25亿</t>
  </si>
  <si>
    <t>近期复牌</t>
  </si>
  <si>
    <t>3237.61亿</t>
  </si>
  <si>
    <t>医药</t>
  </si>
  <si>
    <t>37306.89亿</t>
  </si>
  <si>
    <t>日用化工</t>
  </si>
  <si>
    <t>1516.45亿</t>
  </si>
  <si>
    <t>有色</t>
  </si>
  <si>
    <t>25996.08亿</t>
  </si>
  <si>
    <t>酒店餐饮</t>
  </si>
  <si>
    <t>634.45亿</t>
  </si>
  <si>
    <t>食品饮料</t>
  </si>
  <si>
    <t>15572.35亿</t>
  </si>
  <si>
    <t>农业主题</t>
  </si>
  <si>
    <t>--</t>
  </si>
  <si>
    <t>保险新进</t>
  </si>
  <si>
    <t>14519.27亿</t>
  </si>
  <si>
    <t>绿色电力</t>
  </si>
  <si>
    <t>陕西板块</t>
  </si>
  <si>
    <t>13984.22亿</t>
  </si>
  <si>
    <t>中盘价值</t>
  </si>
  <si>
    <t>河南板块</t>
  </si>
  <si>
    <t>13834.57亿</t>
  </si>
  <si>
    <t>资源优势</t>
  </si>
  <si>
    <t>运输服务</t>
  </si>
  <si>
    <t>13051.80亿</t>
  </si>
  <si>
    <t>配股预案</t>
  </si>
  <si>
    <t>农林牧渔</t>
  </si>
  <si>
    <t>10143.26亿</t>
  </si>
  <si>
    <t>活跃可转债</t>
  </si>
  <si>
    <t>交通设施</t>
  </si>
  <si>
    <t>9936.43亿</t>
  </si>
  <si>
    <t>新疆板块</t>
  </si>
  <si>
    <t>7458.48亿</t>
  </si>
  <si>
    <t>建材</t>
  </si>
  <si>
    <t>7048.69亿</t>
  </si>
  <si>
    <t>发可转债</t>
  </si>
  <si>
    <t>6814.62亿</t>
  </si>
  <si>
    <t>维生素</t>
  </si>
  <si>
    <t>6777.87亿</t>
  </si>
  <si>
    <t>化纤</t>
  </si>
  <si>
    <t>4390.12亿</t>
  </si>
  <si>
    <t>被举牌</t>
  </si>
  <si>
    <t>3240.45亿</t>
  </si>
  <si>
    <t>国开持股</t>
  </si>
  <si>
    <t>3107.36亿</t>
  </si>
  <si>
    <t>供气供热</t>
  </si>
  <si>
    <t>3101.13亿</t>
  </si>
  <si>
    <t>鸡肉</t>
  </si>
  <si>
    <t>2923.11亿</t>
  </si>
  <si>
    <t>近端次新</t>
  </si>
  <si>
    <t>2896.12亿</t>
  </si>
  <si>
    <t>造纸</t>
  </si>
  <si>
    <t>2013.69亿</t>
  </si>
  <si>
    <t>宁夏板块</t>
  </si>
  <si>
    <t>1887.96亿</t>
  </si>
  <si>
    <t>水务</t>
  </si>
  <si>
    <t>1384.56亿</t>
  </si>
  <si>
    <t>Ｂ股指数</t>
  </si>
  <si>
    <t>687.87亿</t>
  </si>
  <si>
    <t>深证红利</t>
  </si>
  <si>
    <t>国证治理</t>
  </si>
  <si>
    <t>国证红利</t>
  </si>
  <si>
    <t>国证服务</t>
  </si>
  <si>
    <t>乐富指数</t>
  </si>
  <si>
    <t>治理指数</t>
  </si>
  <si>
    <t>小盘价值</t>
  </si>
  <si>
    <t>国证价值</t>
  </si>
  <si>
    <t>国证粮食</t>
  </si>
  <si>
    <t>国证基建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</si>
  <si>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</si>
  <si>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</si>
  <si>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</si>
  <si>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</si>
  <si>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</si>
  <si>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</si>
  <si>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</si>
  <si>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</si>
  <si>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</si>
  <si>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</si>
  <si>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</si>
  <si>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</si>
  <si>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</si>
  <si>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</si>
  <si>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</si>
  <si>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</si>
  <si>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</si>
  <si>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</si>
  <si>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</si>
  <si>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</si>
  <si>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科创高装</t>
  </si>
  <si>
    <t>深证700</t>
  </si>
  <si>
    <t>区块链50</t>
  </si>
  <si>
    <t>国证2000</t>
  </si>
  <si>
    <t>国债指数</t>
  </si>
  <si>
    <t>企债指数</t>
  </si>
  <si>
    <t>中型综指</t>
  </si>
  <si>
    <t>沪公司债</t>
  </si>
  <si>
    <t>上证信息</t>
  </si>
  <si>
    <t>上证电信</t>
  </si>
  <si>
    <t>沪企债30</t>
  </si>
  <si>
    <t>可选等权</t>
  </si>
  <si>
    <t>信息等权</t>
  </si>
  <si>
    <t>电信等权</t>
  </si>
  <si>
    <t>5年信用</t>
  </si>
  <si>
    <t>380信息</t>
  </si>
  <si>
    <t>380电信</t>
  </si>
  <si>
    <t>信用100</t>
  </si>
  <si>
    <t>上证高新</t>
  </si>
  <si>
    <t>上证150</t>
  </si>
  <si>
    <t>上证转债</t>
  </si>
  <si>
    <t>科创信息</t>
  </si>
  <si>
    <t>科创芯片</t>
  </si>
  <si>
    <t>科创50</t>
  </si>
  <si>
    <t>科创成长</t>
  </si>
  <si>
    <t>科创机械</t>
  </si>
  <si>
    <t>科大湾区</t>
  </si>
  <si>
    <t>科创100</t>
  </si>
  <si>
    <t>科创200</t>
  </si>
  <si>
    <t>中证转债</t>
  </si>
  <si>
    <t>500信息</t>
  </si>
  <si>
    <t>HK银行</t>
  </si>
  <si>
    <t>300信息</t>
  </si>
  <si>
    <t>300通信</t>
  </si>
  <si>
    <t>公司债指</t>
  </si>
  <si>
    <t>中证信息</t>
  </si>
  <si>
    <t>800通信</t>
  </si>
  <si>
    <t>全指可选</t>
  </si>
  <si>
    <t>全指信息</t>
  </si>
  <si>
    <t>全指通信</t>
  </si>
  <si>
    <t>中证TMT</t>
  </si>
  <si>
    <t>中小创新</t>
  </si>
  <si>
    <t>深证创新</t>
  </si>
  <si>
    <t>SME创新</t>
  </si>
  <si>
    <t>创业小盘</t>
  </si>
  <si>
    <t>创新引擎</t>
  </si>
  <si>
    <t>IT指数</t>
  </si>
  <si>
    <t>创新技术</t>
  </si>
  <si>
    <t>深新基建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</si>
  <si>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</si>
  <si>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</si>
  <si>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</si>
  <si>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</si>
  <si>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</si>
  <si>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</si>
  <si>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</si>
  <si>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</si>
  <si>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</si>
  <si>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</si>
  <si>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</si>
  <si>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</si>
  <si>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</si>
  <si>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</si>
  <si>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</si>
  <si>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国证算力</t>
  </si>
  <si>
    <t>1000信息</t>
  </si>
  <si>
    <t>国证通信</t>
  </si>
  <si>
    <t>小盘高贝</t>
  </si>
  <si>
    <t>国证转债</t>
  </si>
  <si>
    <t>I300</t>
  </si>
  <si>
    <t>数据要素</t>
  </si>
  <si>
    <t>中关村A</t>
  </si>
  <si>
    <t>中关村50</t>
  </si>
  <si>
    <t>专利领先</t>
  </si>
  <si>
    <t>国证定增</t>
  </si>
  <si>
    <t>智能汽车</t>
  </si>
  <si>
    <t>数字传媒</t>
  </si>
  <si>
    <t>央视创新</t>
  </si>
  <si>
    <t>中小成长</t>
  </si>
  <si>
    <t>TMT50</t>
  </si>
  <si>
    <t>深证可选</t>
  </si>
  <si>
    <t>深证信息</t>
  </si>
  <si>
    <t>700成长</t>
  </si>
  <si>
    <t>中小新兴</t>
  </si>
  <si>
    <t>中创高新</t>
  </si>
  <si>
    <t>中小高贝</t>
  </si>
  <si>
    <t>深互联网</t>
  </si>
  <si>
    <t>深互联EW</t>
  </si>
  <si>
    <t>深成可选</t>
  </si>
  <si>
    <t>深成信息</t>
  </si>
  <si>
    <t>中关村60</t>
  </si>
  <si>
    <t>工业4.0</t>
  </si>
  <si>
    <t>CSSW电子</t>
  </si>
  <si>
    <t>移动互联</t>
  </si>
  <si>
    <t>信息安全</t>
  </si>
  <si>
    <t>智能家居</t>
  </si>
  <si>
    <t>国证芯片</t>
  </si>
  <si>
    <t>南山50</t>
  </si>
  <si>
    <t>消费电子</t>
  </si>
  <si>
    <t>180资源</t>
  </si>
  <si>
    <t>上证能源</t>
  </si>
  <si>
    <t>能源等权</t>
  </si>
  <si>
    <t>380能源</t>
  </si>
  <si>
    <t>380公用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</si>
  <si>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</si>
  <si>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</si>
  <si>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</si>
  <si>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</si>
  <si>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</si>
  <si>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</si>
  <si>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</si>
  <si>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</si>
  <si>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</si>
  <si>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AU00</t>
  </si>
  <si>
    <t>黄金连续</t>
  </si>
  <si>
    <t>FU00</t>
  </si>
  <si>
    <t>燃油连续</t>
  </si>
  <si>
    <t>LG00</t>
  </si>
  <si>
    <t>原木连续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</si>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</sst>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"000015"</f>
        <v>000015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"880865"</f>
        <v>880865</v>
      </c>
      <c r="E4" s="31" t="s">
        <v>11</v>
      </c>
      <c r="F4" s="31" t="s">
        <v>12</v>
      </c>
    </row>
    <row r="5" ht="16.5" spans="1:6">
      <c r="A5" s="31" t="str">
        <f>"880305"</f>
        <v>880305</v>
      </c>
      <c r="B5" s="31" t="s">
        <v>13</v>
      </c>
      <c r="C5" s="31" t="s">
        <v>14</v>
      </c>
      <c r="D5" s="31" t="str">
        <f>"000987"</f>
        <v>000987</v>
      </c>
      <c r="E5" s="31" t="s">
        <v>15</v>
      </c>
      <c r="F5" s="31" t="s">
        <v>16</v>
      </c>
    </row>
    <row r="6" ht="16.5" spans="1:6">
      <c r="A6" s="31" t="str">
        <f>"880229"</f>
        <v>880229</v>
      </c>
      <c r="B6" s="31" t="s">
        <v>17</v>
      </c>
      <c r="C6" s="31" t="s">
        <v>18</v>
      </c>
      <c r="D6" s="31" t="str">
        <f>"880532"</f>
        <v>880532</v>
      </c>
      <c r="E6" s="31" t="s">
        <v>19</v>
      </c>
      <c r="F6" s="31" t="s">
        <v>20</v>
      </c>
    </row>
    <row r="7" ht="16.5" spans="1:6">
      <c r="A7" s="31" t="str">
        <f>"880550"</f>
        <v>880550</v>
      </c>
      <c r="B7" s="31" t="s">
        <v>21</v>
      </c>
      <c r="C7" s="31" t="s">
        <v>22</v>
      </c>
      <c r="D7" s="31" t="str">
        <f>"000991"</f>
        <v>000991</v>
      </c>
      <c r="E7" s="32" t="s">
        <v>23</v>
      </c>
      <c r="F7" s="31" t="s">
        <v>24</v>
      </c>
    </row>
    <row r="8" ht="16.5" spans="1:6">
      <c r="A8" s="31" t="str">
        <f>"880872"</f>
        <v>880872</v>
      </c>
      <c r="B8" s="31" t="s">
        <v>25</v>
      </c>
      <c r="C8" s="31" t="s">
        <v>26</v>
      </c>
      <c r="D8" s="31" t="str">
        <f>"880400"</f>
        <v>880400</v>
      </c>
      <c r="E8" s="32" t="s">
        <v>27</v>
      </c>
      <c r="F8" s="31" t="s">
        <v>28</v>
      </c>
    </row>
    <row r="9" ht="16.5" spans="1:6">
      <c r="A9" s="31" t="str">
        <f>"880355"</f>
        <v>880355</v>
      </c>
      <c r="B9" s="31" t="s">
        <v>29</v>
      </c>
      <c r="C9" s="31" t="s">
        <v>30</v>
      </c>
      <c r="D9" s="31" t="str">
        <f>"880324"</f>
        <v>880324</v>
      </c>
      <c r="E9" s="31" t="s">
        <v>31</v>
      </c>
      <c r="F9" s="31" t="s">
        <v>32</v>
      </c>
    </row>
    <row r="10" ht="16.5" spans="1:6">
      <c r="A10" s="31" t="str">
        <f>"880423"</f>
        <v>880423</v>
      </c>
      <c r="B10" s="31" t="s">
        <v>33</v>
      </c>
      <c r="C10" s="31" t="s">
        <v>34</v>
      </c>
      <c r="D10" s="31" t="str">
        <f>"880372"</f>
        <v>880372</v>
      </c>
      <c r="E10" s="31" t="s">
        <v>35</v>
      </c>
      <c r="F10" s="31" t="s">
        <v>36</v>
      </c>
    </row>
    <row r="11" ht="16.5" spans="1:6">
      <c r="A11" s="31" t="str">
        <f>"000122"</f>
        <v>000122</v>
      </c>
      <c r="B11" s="31" t="s">
        <v>37</v>
      </c>
      <c r="C11" s="31" t="s">
        <v>38</v>
      </c>
      <c r="D11" s="31" t="str">
        <f>"880782"</f>
        <v>880782</v>
      </c>
      <c r="E11" s="31" t="s">
        <v>39</v>
      </c>
      <c r="F11" s="31" t="s">
        <v>40</v>
      </c>
    </row>
    <row r="12" ht="16.5" spans="1:6">
      <c r="A12" s="31" t="str">
        <f>"399438"</f>
        <v>399438</v>
      </c>
      <c r="B12" s="31" t="s">
        <v>41</v>
      </c>
      <c r="C12" s="31" t="s">
        <v>38</v>
      </c>
      <c r="D12" s="31" t="str">
        <f>"880208"</f>
        <v>880208</v>
      </c>
      <c r="E12" s="31" t="s">
        <v>42</v>
      </c>
      <c r="F12" s="31" t="s">
        <v>43</v>
      </c>
    </row>
    <row r="13" ht="16.5" spans="1:6">
      <c r="A13" s="31" t="str">
        <f>"399375"</f>
        <v>399375</v>
      </c>
      <c r="B13" s="31" t="s">
        <v>44</v>
      </c>
      <c r="C13" s="31" t="s">
        <v>38</v>
      </c>
      <c r="D13" s="31" t="str">
        <f>"880213"</f>
        <v>880213</v>
      </c>
      <c r="E13" s="31" t="s">
        <v>45</v>
      </c>
      <c r="F13" s="31" t="s">
        <v>46</v>
      </c>
    </row>
    <row r="14" ht="16.5" spans="1:6">
      <c r="A14" s="31" t="str">
        <f>"399319"</f>
        <v>399319</v>
      </c>
      <c r="B14" s="31" t="s">
        <v>47</v>
      </c>
      <c r="C14" s="31" t="s">
        <v>38</v>
      </c>
      <c r="D14" s="31" t="str">
        <f>"880459"</f>
        <v>880459</v>
      </c>
      <c r="E14" s="31" t="s">
        <v>48</v>
      </c>
      <c r="F14" s="31" t="s">
        <v>49</v>
      </c>
    </row>
    <row r="15" ht="16.5" spans="1:6">
      <c r="A15" s="31" t="str">
        <f>"880890"</f>
        <v>880890</v>
      </c>
      <c r="B15" s="31" t="s">
        <v>50</v>
      </c>
      <c r="C15" s="31" t="s">
        <v>38</v>
      </c>
      <c r="D15" s="31" t="str">
        <f>"880360"</f>
        <v>880360</v>
      </c>
      <c r="E15" s="31" t="s">
        <v>51</v>
      </c>
      <c r="F15" s="31" t="s">
        <v>52</v>
      </c>
    </row>
    <row r="16" ht="16.5" spans="1:6">
      <c r="A16" s="31" t="str">
        <f>"880677"</f>
        <v>880677</v>
      </c>
      <c r="B16" s="31" t="s">
        <v>53</v>
      </c>
      <c r="C16" s="31" t="s">
        <v>38</v>
      </c>
      <c r="D16" s="31" t="str">
        <f>"880465"</f>
        <v>880465</v>
      </c>
      <c r="E16" s="31" t="s">
        <v>54</v>
      </c>
      <c r="F16" s="31" t="s">
        <v>55</v>
      </c>
    </row>
    <row r="17" ht="16.5" spans="1:6">
      <c r="A17" s="33"/>
      <c r="B17" s="33"/>
      <c r="C17" s="33"/>
      <c r="D17" s="31" t="str">
        <f>"880202"</f>
        <v>880202</v>
      </c>
      <c r="E17" s="31" t="s">
        <v>56</v>
      </c>
      <c r="F17" s="31" t="s">
        <v>57</v>
      </c>
    </row>
    <row r="18" ht="16.5" spans="1:6">
      <c r="A18" s="33"/>
      <c r="B18" s="33"/>
      <c r="C18" s="33"/>
      <c r="D18" s="31" t="str">
        <f>"880344"</f>
        <v>880344</v>
      </c>
      <c r="E18" s="31" t="s">
        <v>58</v>
      </c>
      <c r="F18" s="31" t="s">
        <v>59</v>
      </c>
    </row>
    <row r="19" ht="16.5" spans="1:6">
      <c r="A19" s="33"/>
      <c r="B19" s="33"/>
      <c r="C19" s="33"/>
      <c r="D19" s="31" t="str">
        <f>"880723"</f>
        <v>880723</v>
      </c>
      <c r="E19" s="31" t="s">
        <v>60</v>
      </c>
      <c r="F19" s="31" t="s">
        <v>61</v>
      </c>
    </row>
    <row r="20" ht="16.5" spans="1:6">
      <c r="A20" s="33"/>
      <c r="B20" s="33"/>
      <c r="C20" s="33"/>
      <c r="D20" s="31" t="str">
        <f>"880929"</f>
        <v>880929</v>
      </c>
      <c r="E20" s="31" t="s">
        <v>62</v>
      </c>
      <c r="F20" s="31" t="s">
        <v>63</v>
      </c>
    </row>
    <row r="21" ht="16.5" spans="1:6">
      <c r="A21" s="33"/>
      <c r="B21" s="33"/>
      <c r="C21" s="33"/>
      <c r="D21" s="31" t="str">
        <f>"880330"</f>
        <v>880330</v>
      </c>
      <c r="E21" s="31" t="s">
        <v>64</v>
      </c>
      <c r="F21" s="31" t="s">
        <v>65</v>
      </c>
    </row>
    <row r="22" ht="16.5" spans="1:6">
      <c r="A22" s="33"/>
      <c r="B22" s="33"/>
      <c r="C22" s="33"/>
      <c r="D22" s="31" t="str">
        <f>"880848"</f>
        <v>880848</v>
      </c>
      <c r="E22" s="31" t="s">
        <v>66</v>
      </c>
      <c r="F22" s="31" t="s">
        <v>67</v>
      </c>
    </row>
    <row r="23" ht="16.5" spans="1:6">
      <c r="A23" s="33"/>
      <c r="B23" s="33"/>
      <c r="C23" s="33"/>
      <c r="D23" s="31" t="str">
        <f>"880858"</f>
        <v>880858</v>
      </c>
      <c r="E23" s="31" t="s">
        <v>68</v>
      </c>
      <c r="F23" s="31" t="s">
        <v>69</v>
      </c>
    </row>
    <row r="24" ht="16.5" spans="1:6">
      <c r="A24" s="33"/>
      <c r="B24" s="33"/>
      <c r="C24" s="33"/>
      <c r="D24" s="31" t="str">
        <f>"880455"</f>
        <v>880455</v>
      </c>
      <c r="E24" s="31" t="s">
        <v>70</v>
      </c>
      <c r="F24" s="31" t="s">
        <v>71</v>
      </c>
    </row>
    <row r="25" ht="16.5" spans="1:6">
      <c r="A25" s="33"/>
      <c r="B25" s="33"/>
      <c r="C25" s="33"/>
      <c r="D25" s="31" t="str">
        <f>"880764"</f>
        <v>880764</v>
      </c>
      <c r="E25" s="31" t="s">
        <v>72</v>
      </c>
      <c r="F25" s="31" t="s">
        <v>73</v>
      </c>
    </row>
    <row r="26" ht="16.5" spans="1:6">
      <c r="A26" s="33"/>
      <c r="B26" s="33"/>
      <c r="C26" s="33"/>
      <c r="D26" s="31" t="str">
        <f>"880885"</f>
        <v>880885</v>
      </c>
      <c r="E26" s="31" t="s">
        <v>74</v>
      </c>
      <c r="F26" s="31" t="s">
        <v>75</v>
      </c>
    </row>
    <row r="27" ht="16.5" spans="1:6">
      <c r="A27" s="33"/>
      <c r="B27" s="33"/>
      <c r="C27" s="33"/>
      <c r="D27" s="31" t="str">
        <f>"880350"</f>
        <v>880350</v>
      </c>
      <c r="E27" s="31" t="s">
        <v>76</v>
      </c>
      <c r="F27" s="31" t="s">
        <v>77</v>
      </c>
    </row>
    <row r="28" ht="16.5" spans="1:6">
      <c r="A28" s="33"/>
      <c r="B28" s="33"/>
      <c r="C28" s="33"/>
      <c r="D28" s="31" t="str">
        <f>"880214"</f>
        <v>880214</v>
      </c>
      <c r="E28" s="31" t="s">
        <v>78</v>
      </c>
      <c r="F28" s="31" t="s">
        <v>79</v>
      </c>
    </row>
    <row r="29" ht="16.5" spans="1:6">
      <c r="A29" s="33"/>
      <c r="B29" s="33"/>
      <c r="C29" s="33"/>
      <c r="D29" s="31" t="str">
        <f>"880454"</f>
        <v>880454</v>
      </c>
      <c r="E29" s="31" t="s">
        <v>80</v>
      </c>
      <c r="F29" s="31" t="s">
        <v>81</v>
      </c>
    </row>
    <row r="30" ht="16.5" spans="1:6">
      <c r="A30" s="33"/>
      <c r="B30" s="33"/>
      <c r="C30" s="33"/>
      <c r="D30" s="31" t="str">
        <f>"000003"</f>
        <v>000003</v>
      </c>
      <c r="E30" s="31" t="s">
        <v>82</v>
      </c>
      <c r="F30" s="31" t="s">
        <v>83</v>
      </c>
    </row>
    <row r="31" ht="16.5" spans="1:6">
      <c r="A31" s="33"/>
      <c r="B31" s="33"/>
      <c r="C31" s="33"/>
      <c r="D31" s="31" t="str">
        <f>"399324"</f>
        <v>399324</v>
      </c>
      <c r="E31" s="31" t="s">
        <v>84</v>
      </c>
      <c r="F31" s="31" t="s">
        <v>38</v>
      </c>
    </row>
    <row r="32" ht="16.5" spans="1:6">
      <c r="A32" s="33"/>
      <c r="B32" s="33"/>
      <c r="C32" s="33"/>
      <c r="D32" s="31" t="str">
        <f>"399322"</f>
        <v>399322</v>
      </c>
      <c r="E32" s="31" t="s">
        <v>85</v>
      </c>
      <c r="F32" s="31" t="s">
        <v>38</v>
      </c>
    </row>
    <row r="33" ht="16.5" spans="1:6">
      <c r="A33" s="33"/>
      <c r="B33" s="33"/>
      <c r="C33" s="33"/>
      <c r="D33" s="31" t="str">
        <f>"399321"</f>
        <v>399321</v>
      </c>
      <c r="E33" s="31" t="s">
        <v>86</v>
      </c>
      <c r="F33" s="31" t="s">
        <v>38</v>
      </c>
    </row>
    <row r="34" ht="16.5" spans="1:6">
      <c r="A34" s="33"/>
      <c r="B34" s="33"/>
      <c r="C34" s="33"/>
      <c r="D34" s="31" t="str">
        <f>"399320"</f>
        <v>399320</v>
      </c>
      <c r="E34" s="31" t="s">
        <v>87</v>
      </c>
      <c r="F34" s="31" t="s">
        <v>38</v>
      </c>
    </row>
    <row r="35" ht="16.5" spans="1:6">
      <c r="A35" s="33"/>
      <c r="B35" s="33"/>
      <c r="C35" s="33"/>
      <c r="D35" s="31" t="str">
        <f>"399103"</f>
        <v>399103</v>
      </c>
      <c r="E35" s="31" t="s">
        <v>88</v>
      </c>
      <c r="F35" s="31" t="s">
        <v>38</v>
      </c>
    </row>
    <row r="36" ht="16.5" spans="1:6">
      <c r="A36" s="33"/>
      <c r="B36" s="33"/>
      <c r="C36" s="33"/>
      <c r="D36" s="31" t="str">
        <f>"000019"</f>
        <v>000019</v>
      </c>
      <c r="E36" s="31" t="s">
        <v>89</v>
      </c>
      <c r="F36" s="31" t="s">
        <v>38</v>
      </c>
    </row>
    <row r="37" ht="16.5" spans="1:6">
      <c r="A37" s="33"/>
      <c r="B37" s="33"/>
      <c r="C37" s="33"/>
      <c r="D37" s="31" t="str">
        <f>"999997"</f>
        <v>999997</v>
      </c>
      <c r="E37" s="31" t="s">
        <v>82</v>
      </c>
      <c r="F37" s="31" t="s">
        <v>38</v>
      </c>
    </row>
    <row r="38" ht="16.5" spans="1:6">
      <c r="A38" s="33"/>
      <c r="B38" s="33"/>
      <c r="C38" s="33"/>
      <c r="D38" s="31" t="str">
        <f>"399377"</f>
        <v>399377</v>
      </c>
      <c r="E38" s="31" t="s">
        <v>90</v>
      </c>
      <c r="F38" s="31" t="s">
        <v>38</v>
      </c>
    </row>
    <row r="39" ht="16.5" spans="1:6">
      <c r="A39" s="33"/>
      <c r="B39" s="33"/>
      <c r="C39" s="33"/>
      <c r="D39" s="31" t="str">
        <f>"399371"</f>
        <v>399371</v>
      </c>
      <c r="E39" s="31" t="s">
        <v>91</v>
      </c>
      <c r="F39" s="31" t="s">
        <v>38</v>
      </c>
    </row>
    <row r="40" ht="16.5" spans="1:6">
      <c r="A40" s="33"/>
      <c r="B40" s="33"/>
      <c r="C40" s="33"/>
      <c r="D40" s="31" t="str">
        <f>"399365"</f>
        <v>399365</v>
      </c>
      <c r="E40" s="31" t="s">
        <v>92</v>
      </c>
      <c r="F40" s="31" t="s">
        <v>38</v>
      </c>
    </row>
    <row r="41" ht="16.5" spans="1:6">
      <c r="A41" s="33"/>
      <c r="B41" s="33"/>
      <c r="C41" s="33"/>
      <c r="D41" s="31" t="str">
        <f>"399359"</f>
        <v>399359</v>
      </c>
      <c r="E41" s="31" t="s">
        <v>93</v>
      </c>
      <c r="F41" s="31" t="s">
        <v>38</v>
      </c>
    </row>
    <row r="42" ht="16.5" spans="1:6">
      <c r="A42" s="33"/>
      <c r="B42" s="33"/>
      <c r="C42" s="33"/>
      <c r="D42" s="33"/>
      <c r="E42" s="33"/>
      <c r="F42" s="33"/>
    </row>
    <row r="43" ht="16.5" spans="1:6">
      <c r="A43" s="33"/>
      <c r="B43" s="33"/>
      <c r="C43" s="33"/>
      <c r="D43" s="33"/>
      <c r="E43" s="33"/>
      <c r="F43" s="33"/>
    </row>
    <row r="44" ht="16.5" spans="1:6">
      <c r="A44" s="33"/>
      <c r="B44" s="33"/>
      <c r="C44" s="33"/>
      <c r="D44" s="33"/>
      <c r="E44" s="33"/>
      <c r="F44" s="33"/>
    </row>
    <row r="45" ht="16.5" spans="1:6">
      <c r="A45" s="33"/>
      <c r="B45" s="33"/>
      <c r="C45" s="33"/>
      <c r="D45" s="33"/>
      <c r="E45" s="33"/>
      <c r="F45" s="33"/>
    </row>
    <row r="46" ht="16.5" spans="1:6">
      <c r="A46" s="33"/>
      <c r="B46" s="33"/>
      <c r="C46" s="33"/>
      <c r="D46" s="33"/>
      <c r="E46" s="33"/>
      <c r="F46" s="33"/>
    </row>
    <row r="47" ht="16.5" spans="1:6">
      <c r="A47" s="33"/>
      <c r="B47" s="33"/>
      <c r="C47" s="33"/>
      <c r="D47" s="33"/>
      <c r="E47" s="33"/>
      <c r="F47" s="33"/>
    </row>
    <row r="48" ht="16.5" spans="1:6">
      <c r="A48" s="33"/>
      <c r="B48" s="33"/>
      <c r="C48" s="33"/>
      <c r="D48" s="33"/>
      <c r="E48" s="33"/>
      <c r="F48" s="33"/>
    </row>
    <row r="49" ht="16.5" spans="1:6">
      <c r="A49" s="33"/>
      <c r="B49" s="33"/>
      <c r="C49" s="33"/>
      <c r="D49" s="33"/>
      <c r="E49" s="33"/>
      <c r="F49" s="33"/>
    </row>
    <row r="50" ht="16.5" spans="1:6">
      <c r="A50" s="33"/>
      <c r="B50" s="33"/>
      <c r="C50" s="33"/>
      <c r="D50" s="33"/>
      <c r="E50" s="33"/>
      <c r="F50" s="33"/>
    </row>
    <row r="51" ht="16.5" spans="1:6">
      <c r="A51" s="33"/>
      <c r="B51" s="33"/>
      <c r="C51" s="33"/>
      <c r="D51" s="33"/>
      <c r="E51" s="33"/>
      <c r="F51" s="33"/>
    </row>
    <row r="52" ht="16.5" spans="1:3">
      <c r="A52" s="33"/>
      <c r="B52" s="33"/>
      <c r="C52" s="33"/>
    </row>
    <row r="53" ht="16.5" spans="1:3">
      <c r="A53" s="33"/>
      <c r="B53" s="33"/>
      <c r="C53" s="33"/>
    </row>
    <row r="54" ht="16.5" spans="1:3">
      <c r="A54" s="33"/>
      <c r="B54" s="33"/>
      <c r="C54" s="33"/>
    </row>
    <row r="55" ht="16.5" spans="1:3">
      <c r="A55" s="33"/>
      <c r="B55" s="33"/>
      <c r="C55" s="33"/>
    </row>
    <row r="56" ht="16.5" spans="1:3">
      <c r="A56" s="33"/>
      <c r="B56" s="33"/>
      <c r="C56" s="33"/>
    </row>
    <row r="57" ht="16.5" spans="1:3">
      <c r="A57" s="33"/>
      <c r="B57" s="33"/>
      <c r="C57" s="33"/>
    </row>
    <row r="58" ht="16.5" spans="1:3">
      <c r="A58" s="33"/>
      <c r="B58" s="33"/>
      <c r="C58" s="33"/>
    </row>
    <row r="59" ht="16.5" spans="1:3">
      <c r="A59" s="33"/>
      <c r="B59" s="33"/>
      <c r="C59" s="33"/>
    </row>
    <row r="60" ht="16.5" spans="1:3">
      <c r="A60" s="33"/>
      <c r="B60" s="33"/>
      <c r="C60" s="33"/>
    </row>
    <row r="61" ht="16.5" spans="1:3">
      <c r="A61" s="33"/>
      <c r="B61" s="33"/>
      <c r="C61" s="33"/>
    </row>
    <row r="62" ht="16.5" spans="1:3">
      <c r="A62" s="33"/>
      <c r="B62" s="33"/>
      <c r="C62" s="33"/>
    </row>
    <row r="63" ht="16.5" spans="1:3">
      <c r="A63" s="33"/>
      <c r="B63" s="33"/>
      <c r="C63" s="33"/>
    </row>
    <row r="64" ht="16.5" spans="1:3">
      <c r="A64" s="33"/>
      <c r="B64" s="33"/>
      <c r="C64" s="33"/>
    </row>
    <row r="65" ht="16.5" spans="1:3">
      <c r="A65" s="33"/>
      <c r="B65" s="33"/>
      <c r="C65" s="33"/>
    </row>
    <row r="66" ht="16.5" spans="1:3">
      <c r="A66" s="33"/>
      <c r="B66" s="33"/>
      <c r="C66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17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1" t="s">
        <v>106</v>
      </c>
      <c r="L2" s="11" t="s">
        <v>107</v>
      </c>
      <c r="M2" s="11" t="s">
        <v>108</v>
      </c>
      <c r="N2" s="11" t="s">
        <v>109</v>
      </c>
      <c r="O2" s="11" t="s">
        <v>110</v>
      </c>
      <c r="P2" s="11" t="s">
        <v>111</v>
      </c>
      <c r="Q2" s="11" t="s">
        <v>112</v>
      </c>
      <c r="R2" s="11" t="s">
        <v>113</v>
      </c>
    </row>
    <row r="3" ht="16.5" spans="1:18">
      <c r="A3" s="15">
        <v>687</v>
      </c>
      <c r="B3" s="15" t="s">
        <v>114</v>
      </c>
      <c r="C3" s="15">
        <v>849.172</v>
      </c>
      <c r="D3" s="15">
        <v>1105.769</v>
      </c>
      <c r="E3" s="15">
        <v>1</v>
      </c>
      <c r="F3" s="16">
        <v>0</v>
      </c>
      <c r="G3" s="16">
        <v>0</v>
      </c>
      <c r="H3" s="16">
        <v>1</v>
      </c>
      <c r="I3" s="16">
        <v>0.273</v>
      </c>
      <c r="J3" s="16">
        <v>23.415</v>
      </c>
      <c r="K3" s="18">
        <v>4</v>
      </c>
      <c r="L3" s="18">
        <v>2</v>
      </c>
      <c r="M3" s="18">
        <v>-1</v>
      </c>
      <c r="N3" s="18">
        <v>1</v>
      </c>
      <c r="O3" s="18">
        <v>0</v>
      </c>
      <c r="P3" s="18">
        <v>-0.699</v>
      </c>
      <c r="Q3" s="18">
        <v>0</v>
      </c>
      <c r="R3" s="18">
        <v>0</v>
      </c>
    </row>
    <row r="4" ht="16.5" spans="1:18">
      <c r="A4" s="15">
        <v>399010</v>
      </c>
      <c r="B4" s="15" t="s">
        <v>115</v>
      </c>
      <c r="C4" s="15">
        <v>5896.596</v>
      </c>
      <c r="D4" s="15">
        <v>7658.106</v>
      </c>
      <c r="E4" s="15">
        <v>1</v>
      </c>
      <c r="F4" s="16">
        <v>0</v>
      </c>
      <c r="G4" s="16">
        <v>0</v>
      </c>
      <c r="H4" s="16">
        <v>1</v>
      </c>
      <c r="I4" s="16">
        <v>0.005</v>
      </c>
      <c r="J4" s="16">
        <v>23.005</v>
      </c>
      <c r="K4" s="18">
        <v>4</v>
      </c>
      <c r="L4" s="18">
        <v>2</v>
      </c>
      <c r="M4" s="18">
        <v>-1</v>
      </c>
      <c r="N4" s="18">
        <v>1</v>
      </c>
      <c r="O4" s="18">
        <v>0</v>
      </c>
      <c r="P4" s="18">
        <v>-0.726</v>
      </c>
      <c r="Q4" s="18">
        <v>0</v>
      </c>
      <c r="R4" s="18">
        <v>0</v>
      </c>
    </row>
    <row r="5" ht="16.5" spans="1:18">
      <c r="A5" s="15">
        <v>399286</v>
      </c>
      <c r="B5" s="15" t="s">
        <v>116</v>
      </c>
      <c r="C5" s="15">
        <v>2957.446</v>
      </c>
      <c r="D5" s="15">
        <v>3951.012</v>
      </c>
      <c r="E5" s="15">
        <v>1</v>
      </c>
      <c r="F5" s="16">
        <v>0</v>
      </c>
      <c r="G5" s="16">
        <v>0</v>
      </c>
      <c r="H5" s="16">
        <v>1</v>
      </c>
      <c r="I5" s="16">
        <v>0.005</v>
      </c>
      <c r="J5" s="16">
        <v>25.151</v>
      </c>
      <c r="K5" s="18">
        <v>0</v>
      </c>
      <c r="L5" s="18">
        <v>2</v>
      </c>
      <c r="M5" s="18">
        <v>0</v>
      </c>
      <c r="N5" s="18">
        <v>0</v>
      </c>
      <c r="O5" s="18">
        <v>0</v>
      </c>
      <c r="P5" s="18">
        <v>-0.697</v>
      </c>
      <c r="Q5" s="18">
        <v>0</v>
      </c>
      <c r="R5" s="18">
        <v>0</v>
      </c>
    </row>
    <row r="6" ht="16.5" spans="1:18">
      <c r="A6" s="15">
        <v>399303</v>
      </c>
      <c r="B6" s="15" t="s">
        <v>117</v>
      </c>
      <c r="C6" s="15">
        <v>6499.686</v>
      </c>
      <c r="D6" s="15">
        <v>8311.36</v>
      </c>
      <c r="E6" s="15">
        <v>1</v>
      </c>
      <c r="F6" s="16">
        <v>0</v>
      </c>
      <c r="G6" s="16">
        <v>0</v>
      </c>
      <c r="H6" s="16">
        <v>1</v>
      </c>
      <c r="I6" s="16">
        <v>0.151</v>
      </c>
      <c r="J6" s="16">
        <v>21.915</v>
      </c>
      <c r="K6" s="18">
        <v>4</v>
      </c>
      <c r="L6" s="18">
        <v>2</v>
      </c>
      <c r="M6" s="18">
        <v>-1</v>
      </c>
      <c r="N6" s="18">
        <v>1</v>
      </c>
      <c r="O6" s="18">
        <v>0</v>
      </c>
      <c r="P6" s="18">
        <v>1.151</v>
      </c>
      <c r="Q6" s="18">
        <v>0</v>
      </c>
      <c r="R6" s="18">
        <v>0</v>
      </c>
    </row>
    <row r="7" ht="16.5" spans="1:18">
      <c r="A7" s="17">
        <v>12</v>
      </c>
      <c r="B7" s="17" t="s">
        <v>118</v>
      </c>
      <c r="C7" s="17">
        <v>217.522</v>
      </c>
      <c r="D7" s="17">
        <v>222.87</v>
      </c>
      <c r="E7" s="17">
        <v>0</v>
      </c>
      <c r="F7" s="17">
        <v>0</v>
      </c>
      <c r="G7" s="17">
        <v>0</v>
      </c>
      <c r="H7" s="17">
        <v>1</v>
      </c>
      <c r="I7" s="16">
        <v>0.139</v>
      </c>
      <c r="J7" s="16">
        <v>2.536</v>
      </c>
      <c r="K7" s="18">
        <v>4</v>
      </c>
      <c r="L7" s="18">
        <v>2</v>
      </c>
      <c r="M7" s="18">
        <v>0</v>
      </c>
      <c r="N7" s="18">
        <v>1</v>
      </c>
      <c r="O7" s="18">
        <v>0</v>
      </c>
      <c r="P7" s="18">
        <v>-2.809</v>
      </c>
      <c r="Q7" s="18">
        <v>0</v>
      </c>
      <c r="R7" s="18">
        <v>0</v>
      </c>
    </row>
    <row r="8" ht="16.5" spans="1:18">
      <c r="A8" s="17">
        <v>13</v>
      </c>
      <c r="B8" s="17" t="s">
        <v>119</v>
      </c>
      <c r="C8" s="17">
        <v>291.316</v>
      </c>
      <c r="D8" s="17">
        <v>294.056</v>
      </c>
      <c r="E8" s="17">
        <v>0</v>
      </c>
      <c r="F8" s="17">
        <v>0</v>
      </c>
      <c r="G8" s="17">
        <v>0</v>
      </c>
      <c r="H8" s="17">
        <v>1</v>
      </c>
      <c r="I8" s="16">
        <v>0.533</v>
      </c>
      <c r="J8" s="16">
        <v>1.46</v>
      </c>
      <c r="K8" s="18">
        <v>0</v>
      </c>
      <c r="L8" s="18">
        <v>2</v>
      </c>
      <c r="M8" s="18">
        <v>0</v>
      </c>
      <c r="N8" s="18">
        <v>0</v>
      </c>
      <c r="O8" s="18">
        <v>0</v>
      </c>
      <c r="P8" s="18">
        <v>5.878</v>
      </c>
      <c r="Q8" s="18">
        <v>0</v>
      </c>
      <c r="R8" s="18">
        <v>0</v>
      </c>
    </row>
    <row r="9" ht="16.5" spans="1:18">
      <c r="A9" s="17">
        <v>20</v>
      </c>
      <c r="B9" s="17" t="s">
        <v>120</v>
      </c>
      <c r="C9" s="17">
        <v>1025.456</v>
      </c>
      <c r="D9" s="17">
        <v>1301.674</v>
      </c>
      <c r="E9" s="17">
        <v>0</v>
      </c>
      <c r="F9" s="17">
        <v>0</v>
      </c>
      <c r="G9" s="17">
        <v>0</v>
      </c>
      <c r="H9" s="17">
        <v>1</v>
      </c>
      <c r="I9" s="16">
        <v>0.942</v>
      </c>
      <c r="J9" s="16">
        <v>21.963</v>
      </c>
      <c r="K9" s="18">
        <v>1</v>
      </c>
      <c r="L9" s="18">
        <v>2</v>
      </c>
      <c r="M9" s="18">
        <v>0</v>
      </c>
      <c r="N9" s="18">
        <v>0</v>
      </c>
      <c r="O9" s="18">
        <v>0</v>
      </c>
      <c r="P9" s="18">
        <v>0.099</v>
      </c>
      <c r="Q9" s="18">
        <v>0</v>
      </c>
      <c r="R9" s="18">
        <v>0</v>
      </c>
    </row>
    <row r="10" ht="16.5" spans="1:18">
      <c r="A10" s="17">
        <v>22</v>
      </c>
      <c r="B10" s="17" t="s">
        <v>121</v>
      </c>
      <c r="C10" s="17">
        <v>244.526</v>
      </c>
      <c r="D10" s="17">
        <v>246.74</v>
      </c>
      <c r="E10" s="17">
        <v>0</v>
      </c>
      <c r="F10" s="17">
        <v>0</v>
      </c>
      <c r="G10" s="17">
        <v>0</v>
      </c>
      <c r="H10" s="17">
        <v>1</v>
      </c>
      <c r="I10" s="16">
        <v>0.497</v>
      </c>
      <c r="J10" s="16">
        <v>1.39</v>
      </c>
      <c r="K10" s="18">
        <v>4</v>
      </c>
      <c r="L10" s="18">
        <v>2</v>
      </c>
      <c r="M10" s="18">
        <v>0</v>
      </c>
      <c r="N10" s="18">
        <v>0</v>
      </c>
      <c r="O10" s="18">
        <v>0</v>
      </c>
      <c r="P10" s="18">
        <v>-4.344</v>
      </c>
      <c r="Q10" s="18">
        <v>0</v>
      </c>
      <c r="R10" s="18">
        <v>0</v>
      </c>
    </row>
    <row r="11" ht="16.5" spans="1:18">
      <c r="A11" s="17">
        <v>39</v>
      </c>
      <c r="B11" s="17" t="s">
        <v>122</v>
      </c>
      <c r="C11" s="17">
        <v>3119.255</v>
      </c>
      <c r="D11" s="17">
        <v>4159.902</v>
      </c>
      <c r="E11" s="17">
        <v>0</v>
      </c>
      <c r="F11" s="17">
        <v>0</v>
      </c>
      <c r="G11" s="17">
        <v>0</v>
      </c>
      <c r="H11" s="17">
        <v>1</v>
      </c>
      <c r="I11" s="16">
        <v>4.57</v>
      </c>
      <c r="J11" s="16">
        <v>28.443</v>
      </c>
      <c r="K11" s="18">
        <v>4</v>
      </c>
      <c r="L11" s="18">
        <v>2</v>
      </c>
      <c r="M11" s="18">
        <v>-1</v>
      </c>
      <c r="N11" s="18">
        <v>1</v>
      </c>
      <c r="O11" s="18">
        <v>0</v>
      </c>
      <c r="P11" s="18">
        <v>-1.665</v>
      </c>
      <c r="Q11" s="18">
        <v>0</v>
      </c>
      <c r="R11" s="18">
        <v>0</v>
      </c>
    </row>
    <row r="12" ht="16.5" spans="1:18">
      <c r="A12" s="17">
        <v>40</v>
      </c>
      <c r="B12" s="17" t="s">
        <v>123</v>
      </c>
      <c r="C12" s="17">
        <v>3209.004</v>
      </c>
      <c r="D12" s="17">
        <v>3795.526</v>
      </c>
      <c r="E12" s="17">
        <v>0</v>
      </c>
      <c r="F12" s="17">
        <v>0</v>
      </c>
      <c r="G12" s="17">
        <v>0</v>
      </c>
      <c r="H12" s="17">
        <v>1</v>
      </c>
      <c r="I12" s="16">
        <v>4.565</v>
      </c>
      <c r="J12" s="16">
        <v>19.312</v>
      </c>
      <c r="K12" s="18">
        <v>4</v>
      </c>
      <c r="L12" s="18">
        <v>2</v>
      </c>
      <c r="M12" s="18">
        <v>-1</v>
      </c>
      <c r="N12" s="18">
        <v>1</v>
      </c>
      <c r="O12" s="18">
        <v>0</v>
      </c>
      <c r="P12" s="18">
        <v>1.208</v>
      </c>
      <c r="Q12" s="18">
        <v>0</v>
      </c>
      <c r="R12" s="18">
        <v>0</v>
      </c>
    </row>
    <row r="13" ht="16.5" spans="1:18">
      <c r="A13" s="17">
        <v>61</v>
      </c>
      <c r="B13" s="17" t="s">
        <v>124</v>
      </c>
      <c r="C13" s="17">
        <v>172.971</v>
      </c>
      <c r="D13" s="17">
        <v>175.821</v>
      </c>
      <c r="E13" s="17">
        <v>0</v>
      </c>
      <c r="F13" s="17">
        <v>0</v>
      </c>
      <c r="G13" s="17">
        <v>0</v>
      </c>
      <c r="H13" s="17">
        <v>1</v>
      </c>
      <c r="I13" s="16">
        <v>0.777</v>
      </c>
      <c r="J13" s="16">
        <v>2.385</v>
      </c>
      <c r="K13" s="18">
        <v>4</v>
      </c>
      <c r="L13" s="18">
        <v>2</v>
      </c>
      <c r="M13" s="18">
        <v>-1</v>
      </c>
      <c r="N13" s="18">
        <v>1</v>
      </c>
      <c r="O13" s="18">
        <v>0</v>
      </c>
      <c r="P13" s="18">
        <v>1.085</v>
      </c>
      <c r="Q13" s="18">
        <v>0</v>
      </c>
      <c r="R13" s="18">
        <v>0</v>
      </c>
    </row>
    <row r="14" ht="16.5" spans="1:18">
      <c r="A14" s="17">
        <v>73</v>
      </c>
      <c r="B14" s="17" t="s">
        <v>125</v>
      </c>
      <c r="C14" s="17">
        <v>2757.612</v>
      </c>
      <c r="D14" s="17">
        <v>3318.112</v>
      </c>
      <c r="E14" s="17">
        <v>0</v>
      </c>
      <c r="F14" s="17">
        <v>0</v>
      </c>
      <c r="G14" s="17">
        <v>0</v>
      </c>
      <c r="H14" s="17">
        <v>1</v>
      </c>
      <c r="I14" s="16">
        <v>0.107</v>
      </c>
      <c r="J14" s="16">
        <v>16.981</v>
      </c>
      <c r="K14" s="18">
        <v>3</v>
      </c>
      <c r="L14" s="18">
        <v>2</v>
      </c>
      <c r="M14" s="18">
        <v>1</v>
      </c>
      <c r="N14" s="18">
        <v>-1</v>
      </c>
      <c r="O14" s="18">
        <v>0</v>
      </c>
      <c r="P14" s="18">
        <v>-0.07</v>
      </c>
      <c r="Q14" s="18">
        <v>0</v>
      </c>
      <c r="R14" s="18">
        <v>0</v>
      </c>
    </row>
    <row r="15" ht="16.5" spans="1:18">
      <c r="A15" s="17">
        <v>77</v>
      </c>
      <c r="B15" s="17" t="s">
        <v>126</v>
      </c>
      <c r="C15" s="17">
        <v>3552.01</v>
      </c>
      <c r="D15" s="17">
        <v>4768.214</v>
      </c>
      <c r="E15" s="17">
        <v>0</v>
      </c>
      <c r="F15" s="17">
        <v>0</v>
      </c>
      <c r="G15" s="17">
        <v>0</v>
      </c>
      <c r="H15" s="17">
        <v>1</v>
      </c>
      <c r="I15" s="16">
        <v>4.599</v>
      </c>
      <c r="J15" s="16">
        <v>28.933</v>
      </c>
      <c r="K15" s="18">
        <v>4</v>
      </c>
      <c r="L15" s="18">
        <v>0</v>
      </c>
      <c r="M15" s="18">
        <v>0</v>
      </c>
      <c r="N15" s="18">
        <v>1</v>
      </c>
      <c r="O15" s="18">
        <v>0</v>
      </c>
      <c r="P15" s="18">
        <v>-0.006</v>
      </c>
      <c r="Q15" s="18">
        <v>0</v>
      </c>
      <c r="R15" s="18">
        <v>0</v>
      </c>
    </row>
    <row r="16" ht="16.5" spans="1:18">
      <c r="A16" s="17">
        <v>78</v>
      </c>
      <c r="B16" s="17" t="s">
        <v>127</v>
      </c>
      <c r="C16" s="17">
        <v>2642.621</v>
      </c>
      <c r="D16" s="17">
        <v>3259.857</v>
      </c>
      <c r="E16" s="17">
        <v>0</v>
      </c>
      <c r="F16" s="17">
        <v>0</v>
      </c>
      <c r="G16" s="17">
        <v>0</v>
      </c>
      <c r="H16" s="17">
        <v>1</v>
      </c>
      <c r="I16" s="16">
        <v>4.029</v>
      </c>
      <c r="J16" s="16">
        <v>22.2</v>
      </c>
      <c r="K16" s="18">
        <v>0</v>
      </c>
      <c r="L16" s="18">
        <v>2</v>
      </c>
      <c r="M16" s="18">
        <v>0</v>
      </c>
      <c r="N16" s="18">
        <v>-1</v>
      </c>
      <c r="O16" s="18">
        <v>0</v>
      </c>
      <c r="P16" s="18">
        <v>-2.42</v>
      </c>
      <c r="Q16" s="18">
        <v>0</v>
      </c>
      <c r="R16" s="18">
        <v>0</v>
      </c>
    </row>
    <row r="17" ht="16.5" spans="1:18">
      <c r="A17" s="17">
        <v>101</v>
      </c>
      <c r="B17" s="17" t="s">
        <v>128</v>
      </c>
      <c r="C17" s="17">
        <v>242.58</v>
      </c>
      <c r="D17" s="17">
        <v>244.764</v>
      </c>
      <c r="E17" s="17">
        <v>0</v>
      </c>
      <c r="F17" s="17">
        <v>0</v>
      </c>
      <c r="G17" s="17">
        <v>0</v>
      </c>
      <c r="H17" s="17">
        <v>1</v>
      </c>
      <c r="I17" s="16">
        <v>0.489</v>
      </c>
      <c r="J17" s="16">
        <v>1.377</v>
      </c>
      <c r="K17" s="18">
        <v>4</v>
      </c>
      <c r="L17" s="18">
        <v>2</v>
      </c>
      <c r="M17" s="18">
        <v>-1</v>
      </c>
      <c r="N17" s="18">
        <v>1</v>
      </c>
      <c r="O17" s="18">
        <v>0</v>
      </c>
      <c r="P17" s="18">
        <v>-0.272</v>
      </c>
      <c r="Q17" s="18">
        <v>0</v>
      </c>
      <c r="R17" s="18">
        <v>0</v>
      </c>
    </row>
    <row r="18" ht="16.5" spans="1:18">
      <c r="A18" s="17">
        <v>111</v>
      </c>
      <c r="B18" s="17" t="s">
        <v>129</v>
      </c>
      <c r="C18" s="17">
        <v>6283.164</v>
      </c>
      <c r="D18" s="17">
        <v>8607.057</v>
      </c>
      <c r="E18" s="17">
        <v>0</v>
      </c>
      <c r="F18" s="17">
        <v>0</v>
      </c>
      <c r="G18" s="17">
        <v>0</v>
      </c>
      <c r="H18" s="17">
        <v>1</v>
      </c>
      <c r="I18" s="16">
        <v>1.698</v>
      </c>
      <c r="J18" s="16">
        <v>28.239</v>
      </c>
      <c r="K18" s="18">
        <v>4</v>
      </c>
      <c r="L18" s="18">
        <v>2</v>
      </c>
      <c r="M18" s="18">
        <v>-1</v>
      </c>
      <c r="N18" s="18">
        <v>1</v>
      </c>
      <c r="O18" s="18">
        <v>0</v>
      </c>
      <c r="P18" s="18">
        <v>-0.581</v>
      </c>
      <c r="Q18" s="18">
        <v>0</v>
      </c>
      <c r="R18" s="18">
        <v>0</v>
      </c>
    </row>
    <row r="19" ht="16.5" spans="1:18">
      <c r="A19" s="17">
        <v>112</v>
      </c>
      <c r="B19" s="17" t="s">
        <v>130</v>
      </c>
      <c r="C19" s="17">
        <v>3926.872</v>
      </c>
      <c r="D19" s="17">
        <v>4803.93</v>
      </c>
      <c r="E19" s="17">
        <v>0</v>
      </c>
      <c r="F19" s="17">
        <v>0</v>
      </c>
      <c r="G19" s="17">
        <v>0</v>
      </c>
      <c r="H19" s="17">
        <v>1</v>
      </c>
      <c r="I19" s="16">
        <v>2.142</v>
      </c>
      <c r="J19" s="16">
        <v>20.008</v>
      </c>
      <c r="K19" s="18">
        <v>4</v>
      </c>
      <c r="L19" s="18">
        <v>2</v>
      </c>
      <c r="M19" s="18">
        <v>0</v>
      </c>
      <c r="N19" s="18">
        <v>0</v>
      </c>
      <c r="O19" s="18">
        <v>0</v>
      </c>
      <c r="P19" s="18">
        <v>-4.893</v>
      </c>
      <c r="Q19" s="18">
        <v>0</v>
      </c>
      <c r="R19" s="18">
        <v>0</v>
      </c>
    </row>
    <row r="20" ht="16.5" spans="1:18">
      <c r="A20" s="17">
        <v>116</v>
      </c>
      <c r="B20" s="17" t="s">
        <v>131</v>
      </c>
      <c r="C20" s="17">
        <v>192.867</v>
      </c>
      <c r="D20" s="17">
        <v>194.711</v>
      </c>
      <c r="E20" s="17">
        <v>0</v>
      </c>
      <c r="F20" s="17">
        <v>0</v>
      </c>
      <c r="G20" s="17">
        <v>0</v>
      </c>
      <c r="H20" s="17">
        <v>1</v>
      </c>
      <c r="I20" s="16">
        <v>0.647</v>
      </c>
      <c r="J20" s="16">
        <v>1.588</v>
      </c>
      <c r="K20" s="18">
        <v>2</v>
      </c>
      <c r="L20" s="18">
        <v>2</v>
      </c>
      <c r="M20" s="18">
        <v>0</v>
      </c>
      <c r="N20" s="18">
        <v>0</v>
      </c>
      <c r="O20" s="18">
        <v>0</v>
      </c>
      <c r="P20" s="18">
        <v>-0.654</v>
      </c>
      <c r="Q20" s="18">
        <v>0</v>
      </c>
      <c r="R20" s="18">
        <v>0</v>
      </c>
    </row>
    <row r="21" ht="16.5" spans="1:18">
      <c r="A21" s="17">
        <v>131</v>
      </c>
      <c r="B21" s="17" t="s">
        <v>132</v>
      </c>
      <c r="C21" s="17">
        <v>1951.684</v>
      </c>
      <c r="D21" s="17">
        <v>2651.107</v>
      </c>
      <c r="E21" s="17">
        <v>0</v>
      </c>
      <c r="F21" s="17">
        <v>0</v>
      </c>
      <c r="G21" s="17">
        <v>0</v>
      </c>
      <c r="H21" s="17">
        <v>1</v>
      </c>
      <c r="I21" s="16">
        <v>10.667</v>
      </c>
      <c r="J21" s="16">
        <v>34.235</v>
      </c>
      <c r="K21" s="18">
        <v>4</v>
      </c>
      <c r="L21" s="18">
        <v>2</v>
      </c>
      <c r="M21" s="18">
        <v>-1</v>
      </c>
      <c r="N21" s="18">
        <v>1</v>
      </c>
      <c r="O21" s="18">
        <v>0</v>
      </c>
      <c r="P21" s="18">
        <v>1.89</v>
      </c>
      <c r="Q21" s="18">
        <v>0</v>
      </c>
      <c r="R21" s="18">
        <v>0</v>
      </c>
    </row>
    <row r="22" ht="16.5" spans="1:18">
      <c r="A22" s="17">
        <v>133</v>
      </c>
      <c r="B22" s="17" t="s">
        <v>133</v>
      </c>
      <c r="C22" s="17">
        <v>3889.154</v>
      </c>
      <c r="D22" s="17">
        <v>4952.126</v>
      </c>
      <c r="E22" s="17">
        <v>0</v>
      </c>
      <c r="F22" s="17">
        <v>0</v>
      </c>
      <c r="G22" s="17">
        <v>0</v>
      </c>
      <c r="H22" s="17">
        <v>1</v>
      </c>
      <c r="I22" s="16">
        <v>2.047</v>
      </c>
      <c r="J22" s="16">
        <v>23.073</v>
      </c>
      <c r="K22" s="18">
        <v>2</v>
      </c>
      <c r="L22" s="18">
        <v>2</v>
      </c>
      <c r="M22" s="18">
        <v>0</v>
      </c>
      <c r="N22" s="18">
        <v>0</v>
      </c>
      <c r="O22" s="18">
        <v>0</v>
      </c>
      <c r="P22" s="18">
        <v>-0.57</v>
      </c>
      <c r="Q22" s="18">
        <v>0</v>
      </c>
      <c r="R22" s="18">
        <v>0</v>
      </c>
    </row>
    <row r="23" ht="16.5" spans="1:18">
      <c r="A23" s="17">
        <v>139</v>
      </c>
      <c r="B23" s="17" t="s">
        <v>134</v>
      </c>
      <c r="C23" s="17">
        <v>345.078</v>
      </c>
      <c r="D23" s="17">
        <v>374.743</v>
      </c>
      <c r="E23" s="17">
        <v>0</v>
      </c>
      <c r="F23" s="17">
        <v>0</v>
      </c>
      <c r="G23" s="17">
        <v>0</v>
      </c>
      <c r="H23" s="17">
        <v>1</v>
      </c>
      <c r="I23" s="16">
        <v>1.41</v>
      </c>
      <c r="J23" s="16">
        <v>9.214</v>
      </c>
      <c r="K23" s="18">
        <v>4</v>
      </c>
      <c r="L23" s="18">
        <v>0</v>
      </c>
      <c r="M23" s="18">
        <v>-1</v>
      </c>
      <c r="N23" s="18">
        <v>1</v>
      </c>
      <c r="O23" s="18">
        <v>0</v>
      </c>
      <c r="P23" s="18">
        <v>-0.002</v>
      </c>
      <c r="Q23" s="18">
        <v>0</v>
      </c>
      <c r="R23" s="18">
        <v>0</v>
      </c>
    </row>
    <row r="24" ht="16.5" spans="1:18">
      <c r="A24" s="17">
        <v>682</v>
      </c>
      <c r="B24" s="17" t="s">
        <v>135</v>
      </c>
      <c r="C24" s="17">
        <v>1104.065</v>
      </c>
      <c r="D24" s="17">
        <v>1449.563</v>
      </c>
      <c r="E24" s="17">
        <v>0</v>
      </c>
      <c r="F24" s="17">
        <v>0</v>
      </c>
      <c r="G24" s="17">
        <v>0</v>
      </c>
      <c r="H24" s="17">
        <v>1</v>
      </c>
      <c r="I24" s="16">
        <v>5.565</v>
      </c>
      <c r="J24" s="16">
        <v>28.073</v>
      </c>
      <c r="K24" s="18">
        <v>4</v>
      </c>
      <c r="L24" s="18">
        <v>2</v>
      </c>
      <c r="M24" s="18">
        <v>0</v>
      </c>
      <c r="N24" s="18">
        <v>1</v>
      </c>
      <c r="O24" s="18">
        <v>0</v>
      </c>
      <c r="P24" s="18">
        <v>-0.934</v>
      </c>
      <c r="Q24" s="18">
        <v>0</v>
      </c>
      <c r="R24" s="18">
        <v>0</v>
      </c>
    </row>
    <row r="25" ht="16.5" spans="1:18">
      <c r="A25" s="17">
        <v>685</v>
      </c>
      <c r="B25" s="17" t="s">
        <v>136</v>
      </c>
      <c r="C25" s="17">
        <v>1302.447</v>
      </c>
      <c r="D25" s="17">
        <v>1753.431</v>
      </c>
      <c r="E25" s="17">
        <v>0</v>
      </c>
      <c r="F25" s="17">
        <v>0</v>
      </c>
      <c r="G25" s="17">
        <v>0</v>
      </c>
      <c r="H25" s="17">
        <v>1</v>
      </c>
      <c r="I25" s="16">
        <v>5.186</v>
      </c>
      <c r="J25" s="16">
        <v>29.572</v>
      </c>
      <c r="K25" s="18">
        <v>0</v>
      </c>
      <c r="L25" s="18">
        <v>2</v>
      </c>
      <c r="M25" s="18">
        <v>1</v>
      </c>
      <c r="N25" s="18">
        <v>-1</v>
      </c>
      <c r="O25" s="18">
        <v>0</v>
      </c>
      <c r="P25" s="18">
        <v>1.939</v>
      </c>
      <c r="Q25" s="18">
        <v>0</v>
      </c>
      <c r="R25" s="18">
        <v>0</v>
      </c>
    </row>
    <row r="26" ht="16.5" spans="1:18">
      <c r="A26" s="17">
        <v>688</v>
      </c>
      <c r="B26" s="17" t="s">
        <v>137</v>
      </c>
      <c r="C26" s="17">
        <v>841.452</v>
      </c>
      <c r="D26" s="17">
        <v>1077.529</v>
      </c>
      <c r="E26" s="17">
        <v>0</v>
      </c>
      <c r="F26" s="17">
        <v>0</v>
      </c>
      <c r="G26" s="17">
        <v>0</v>
      </c>
      <c r="H26" s="17">
        <v>1</v>
      </c>
      <c r="I26" s="16">
        <v>2.048</v>
      </c>
      <c r="J26" s="16">
        <v>23.508</v>
      </c>
      <c r="K26" s="18">
        <v>0</v>
      </c>
      <c r="L26" s="18">
        <v>0</v>
      </c>
      <c r="M26" s="18">
        <v>0</v>
      </c>
      <c r="N26" s="18">
        <v>-1</v>
      </c>
      <c r="O26" s="18">
        <v>0</v>
      </c>
      <c r="P26" s="18">
        <v>-0.432</v>
      </c>
      <c r="Q26" s="18">
        <v>0</v>
      </c>
      <c r="R26" s="18">
        <v>0</v>
      </c>
    </row>
    <row r="27" ht="16.5" spans="1:18">
      <c r="A27" s="17">
        <v>690</v>
      </c>
      <c r="B27" s="17" t="s">
        <v>138</v>
      </c>
      <c r="C27" s="17">
        <v>874.037</v>
      </c>
      <c r="D27" s="17">
        <v>1128.883</v>
      </c>
      <c r="E27" s="17">
        <v>0</v>
      </c>
      <c r="F27" s="17">
        <v>0</v>
      </c>
      <c r="G27" s="17">
        <v>0</v>
      </c>
      <c r="H27" s="17">
        <v>1</v>
      </c>
      <c r="I27" s="16">
        <v>2.658</v>
      </c>
      <c r="J27" s="16">
        <v>24.633</v>
      </c>
      <c r="K27" s="18">
        <v>4</v>
      </c>
      <c r="L27" s="18">
        <v>2</v>
      </c>
      <c r="M27" s="18">
        <v>0</v>
      </c>
      <c r="N27" s="18">
        <v>1</v>
      </c>
      <c r="O27" s="18">
        <v>0</v>
      </c>
      <c r="P27" s="18">
        <v>1.463</v>
      </c>
      <c r="Q27" s="18">
        <v>1</v>
      </c>
      <c r="R27" s="18">
        <v>0</v>
      </c>
    </row>
    <row r="28" ht="16.5" spans="1:18">
      <c r="A28" s="17">
        <v>693</v>
      </c>
      <c r="B28" s="17" t="s">
        <v>139</v>
      </c>
      <c r="C28" s="17">
        <v>872.372</v>
      </c>
      <c r="D28" s="17">
        <v>1148.583</v>
      </c>
      <c r="E28" s="17">
        <v>0</v>
      </c>
      <c r="F28" s="17">
        <v>0</v>
      </c>
      <c r="G28" s="17">
        <v>0</v>
      </c>
      <c r="H28" s="17">
        <v>1</v>
      </c>
      <c r="I28" s="16">
        <v>3.656</v>
      </c>
      <c r="J28" s="16">
        <v>26.825</v>
      </c>
      <c r="K28" s="18">
        <v>2</v>
      </c>
      <c r="L28" s="18">
        <v>2</v>
      </c>
      <c r="M28" s="18">
        <v>0</v>
      </c>
      <c r="N28" s="18">
        <v>0</v>
      </c>
      <c r="O28" s="18">
        <v>0</v>
      </c>
      <c r="P28" s="18">
        <v>-3.785</v>
      </c>
      <c r="Q28" s="18">
        <v>0</v>
      </c>
      <c r="R28" s="18">
        <v>-1</v>
      </c>
    </row>
    <row r="29" ht="16.5" spans="1:18">
      <c r="A29" s="17">
        <v>697</v>
      </c>
      <c r="B29" s="17" t="s">
        <v>140</v>
      </c>
      <c r="C29" s="17">
        <v>847.274</v>
      </c>
      <c r="D29" s="17">
        <v>1105.767</v>
      </c>
      <c r="E29" s="17">
        <v>0</v>
      </c>
      <c r="F29" s="17">
        <v>0</v>
      </c>
      <c r="G29" s="17">
        <v>0</v>
      </c>
      <c r="H29" s="17">
        <v>1</v>
      </c>
      <c r="I29" s="16">
        <v>2.684</v>
      </c>
      <c r="J29" s="16">
        <v>25.434</v>
      </c>
      <c r="K29" s="18">
        <v>4</v>
      </c>
      <c r="L29" s="18">
        <v>2</v>
      </c>
      <c r="M29" s="18">
        <v>-1</v>
      </c>
      <c r="N29" s="18">
        <v>1</v>
      </c>
      <c r="O29" s="18">
        <v>0</v>
      </c>
      <c r="P29" s="18">
        <v>1.056</v>
      </c>
      <c r="Q29" s="18">
        <v>0</v>
      </c>
      <c r="R29" s="18">
        <v>0</v>
      </c>
    </row>
    <row r="30" ht="16.5" spans="1:18">
      <c r="A30" s="17">
        <v>698</v>
      </c>
      <c r="B30" s="17" t="s">
        <v>141</v>
      </c>
      <c r="C30" s="17">
        <v>813.853</v>
      </c>
      <c r="D30" s="17">
        <v>1081.008</v>
      </c>
      <c r="E30" s="17">
        <v>0</v>
      </c>
      <c r="F30" s="17">
        <v>0</v>
      </c>
      <c r="G30" s="17">
        <v>0</v>
      </c>
      <c r="H30" s="17">
        <v>1</v>
      </c>
      <c r="I30" s="16">
        <v>1.406</v>
      </c>
      <c r="J30" s="16">
        <v>25.772</v>
      </c>
      <c r="K30" s="18">
        <v>4</v>
      </c>
      <c r="L30" s="18">
        <v>2</v>
      </c>
      <c r="M30" s="18">
        <v>0</v>
      </c>
      <c r="N30" s="18">
        <v>0</v>
      </c>
      <c r="O30" s="18">
        <v>0</v>
      </c>
      <c r="P30" s="18">
        <v>-1.475</v>
      </c>
      <c r="Q30" s="18">
        <v>0</v>
      </c>
      <c r="R30" s="18">
        <v>0</v>
      </c>
    </row>
    <row r="31" ht="16.5" spans="1:18">
      <c r="A31" s="17">
        <v>699</v>
      </c>
      <c r="B31" s="17" t="s">
        <v>142</v>
      </c>
      <c r="C31" s="17">
        <v>696.973</v>
      </c>
      <c r="D31" s="17">
        <v>949.469</v>
      </c>
      <c r="E31" s="17">
        <v>0</v>
      </c>
      <c r="F31" s="17">
        <v>0</v>
      </c>
      <c r="G31" s="17">
        <v>0</v>
      </c>
      <c r="H31" s="17">
        <v>1</v>
      </c>
      <c r="I31" s="16">
        <v>2.06</v>
      </c>
      <c r="J31" s="16">
        <v>28.106</v>
      </c>
      <c r="K31" s="18">
        <v>0</v>
      </c>
      <c r="L31" s="18">
        <v>0</v>
      </c>
      <c r="M31" s="18">
        <v>1</v>
      </c>
      <c r="N31" s="18">
        <v>-1</v>
      </c>
      <c r="O31" s="18">
        <v>0</v>
      </c>
      <c r="P31" s="18">
        <v>0.878</v>
      </c>
      <c r="Q31" s="18">
        <v>0</v>
      </c>
      <c r="R31" s="18">
        <v>0</v>
      </c>
    </row>
    <row r="32" ht="16.5" spans="1:18">
      <c r="A32" s="17">
        <v>832</v>
      </c>
      <c r="B32" s="17" t="s">
        <v>143</v>
      </c>
      <c r="C32" s="17">
        <v>386.666</v>
      </c>
      <c r="D32" s="17">
        <v>423.921</v>
      </c>
      <c r="E32" s="17">
        <v>0</v>
      </c>
      <c r="F32" s="17">
        <v>0</v>
      </c>
      <c r="G32" s="17">
        <v>0</v>
      </c>
      <c r="H32" s="17">
        <v>1</v>
      </c>
      <c r="I32" s="16">
        <v>2.144</v>
      </c>
      <c r="J32" s="16">
        <v>10.744</v>
      </c>
      <c r="K32" s="18">
        <v>0</v>
      </c>
      <c r="L32" s="18">
        <v>2</v>
      </c>
      <c r="M32" s="18">
        <v>0</v>
      </c>
      <c r="N32" s="18">
        <v>-1</v>
      </c>
      <c r="O32" s="18">
        <v>0</v>
      </c>
      <c r="P32" s="18">
        <v>-0.161</v>
      </c>
      <c r="Q32" s="18">
        <v>0</v>
      </c>
      <c r="R32" s="18">
        <v>0</v>
      </c>
    </row>
    <row r="33" ht="16.5" spans="1:18">
      <c r="A33" s="17">
        <v>858</v>
      </c>
      <c r="B33" s="17" t="s">
        <v>144</v>
      </c>
      <c r="C33" s="17">
        <v>5855.054</v>
      </c>
      <c r="D33" s="17">
        <v>8062.03</v>
      </c>
      <c r="E33" s="17">
        <v>0</v>
      </c>
      <c r="F33" s="17">
        <v>0</v>
      </c>
      <c r="G33" s="17">
        <v>0</v>
      </c>
      <c r="H33" s="17">
        <v>1</v>
      </c>
      <c r="I33" s="16">
        <v>1.799</v>
      </c>
      <c r="J33" s="16">
        <v>28.681</v>
      </c>
      <c r="K33" s="18">
        <v>0</v>
      </c>
      <c r="L33" s="18">
        <v>1</v>
      </c>
      <c r="M33" s="18">
        <v>0</v>
      </c>
      <c r="N33" s="18">
        <v>0</v>
      </c>
      <c r="O33" s="18">
        <v>0</v>
      </c>
      <c r="P33" s="18">
        <v>1.298</v>
      </c>
      <c r="Q33" s="18">
        <v>0</v>
      </c>
      <c r="R33" s="18">
        <v>0</v>
      </c>
    </row>
    <row r="34" ht="16.5" spans="1:18">
      <c r="A34" s="17">
        <v>869</v>
      </c>
      <c r="B34" s="17" t="s">
        <v>145</v>
      </c>
      <c r="C34" s="17">
        <v>2892.474</v>
      </c>
      <c r="D34" s="17">
        <v>3310.176</v>
      </c>
      <c r="E34" s="17">
        <v>0</v>
      </c>
      <c r="F34" s="17">
        <v>0</v>
      </c>
      <c r="G34" s="17">
        <v>0</v>
      </c>
      <c r="H34" s="17">
        <v>1</v>
      </c>
      <c r="I34" s="16">
        <v>6.416</v>
      </c>
      <c r="J34" s="16">
        <v>18.225</v>
      </c>
      <c r="K34" s="18">
        <v>4</v>
      </c>
      <c r="L34" s="18">
        <v>1</v>
      </c>
      <c r="M34" s="18">
        <v>0</v>
      </c>
      <c r="N34" s="18">
        <v>0</v>
      </c>
      <c r="O34" s="18">
        <v>0</v>
      </c>
      <c r="P34" s="18">
        <v>-0.443</v>
      </c>
      <c r="Q34" s="18">
        <v>0</v>
      </c>
      <c r="R34" s="18">
        <v>0</v>
      </c>
    </row>
    <row r="35" ht="16.5" spans="1:18">
      <c r="A35" s="17">
        <v>915</v>
      </c>
      <c r="B35" s="17" t="s">
        <v>146</v>
      </c>
      <c r="C35" s="17">
        <v>2053.95</v>
      </c>
      <c r="D35" s="17">
        <v>2612.227</v>
      </c>
      <c r="E35" s="17">
        <v>0</v>
      </c>
      <c r="F35" s="17">
        <v>0</v>
      </c>
      <c r="G35" s="17">
        <v>0</v>
      </c>
      <c r="H35" s="17">
        <v>1</v>
      </c>
      <c r="I35" s="16">
        <v>4.601</v>
      </c>
      <c r="J35" s="16">
        <v>24.989</v>
      </c>
      <c r="K35" s="18">
        <v>3</v>
      </c>
      <c r="L35" s="18">
        <v>2</v>
      </c>
      <c r="M35" s="18">
        <v>-1</v>
      </c>
      <c r="N35" s="18">
        <v>1</v>
      </c>
      <c r="O35" s="18">
        <v>0</v>
      </c>
      <c r="P35" s="18">
        <v>2.376</v>
      </c>
      <c r="Q35" s="18">
        <v>0</v>
      </c>
      <c r="R35" s="18">
        <v>0</v>
      </c>
    </row>
    <row r="36" ht="16.5" spans="1:18">
      <c r="A36" s="17">
        <v>916</v>
      </c>
      <c r="B36" s="17" t="s">
        <v>147</v>
      </c>
      <c r="C36" s="17">
        <v>2696.369</v>
      </c>
      <c r="D36" s="17">
        <v>3264.051</v>
      </c>
      <c r="E36" s="17">
        <v>0</v>
      </c>
      <c r="F36" s="17">
        <v>0</v>
      </c>
      <c r="G36" s="17">
        <v>0</v>
      </c>
      <c r="H36" s="17">
        <v>1</v>
      </c>
      <c r="I36" s="16">
        <v>0.286</v>
      </c>
      <c r="J36" s="16">
        <v>17.628</v>
      </c>
      <c r="K36" s="18">
        <v>3</v>
      </c>
      <c r="L36" s="18">
        <v>2</v>
      </c>
      <c r="M36" s="18">
        <v>0</v>
      </c>
      <c r="N36" s="18">
        <v>1</v>
      </c>
      <c r="O36" s="18">
        <v>0</v>
      </c>
      <c r="P36" s="18">
        <v>-5.851</v>
      </c>
      <c r="Q36" s="18">
        <v>0</v>
      </c>
      <c r="R36" s="18">
        <v>0</v>
      </c>
    </row>
    <row r="37" ht="16.5" spans="1:18">
      <c r="A37" s="17">
        <v>923</v>
      </c>
      <c r="B37" s="17" t="s">
        <v>148</v>
      </c>
      <c r="C37" s="17">
        <v>245.07</v>
      </c>
      <c r="D37" s="17">
        <v>247.365</v>
      </c>
      <c r="E37" s="17">
        <v>0</v>
      </c>
      <c r="F37" s="17">
        <v>0</v>
      </c>
      <c r="G37" s="17">
        <v>0</v>
      </c>
      <c r="H37" s="17">
        <v>1</v>
      </c>
      <c r="I37" s="16">
        <v>0.531</v>
      </c>
      <c r="J37" s="16">
        <v>1.454</v>
      </c>
      <c r="K37" s="18">
        <v>4</v>
      </c>
      <c r="L37" s="18">
        <v>2</v>
      </c>
      <c r="M37" s="18">
        <v>0</v>
      </c>
      <c r="N37" s="18">
        <v>0</v>
      </c>
      <c r="O37" s="18">
        <v>0</v>
      </c>
      <c r="P37" s="18">
        <v>-5.506</v>
      </c>
      <c r="Q37" s="18">
        <v>0</v>
      </c>
      <c r="R37" s="18">
        <v>0</v>
      </c>
    </row>
    <row r="38" ht="16.5" spans="1:18">
      <c r="A38" s="17">
        <v>935</v>
      </c>
      <c r="B38" s="17" t="s">
        <v>149</v>
      </c>
      <c r="C38" s="17">
        <v>3899.913</v>
      </c>
      <c r="D38" s="17">
        <v>5072.442</v>
      </c>
      <c r="E38" s="17">
        <v>0</v>
      </c>
      <c r="F38" s="17">
        <v>0</v>
      </c>
      <c r="G38" s="17">
        <v>0</v>
      </c>
      <c r="H38" s="17">
        <v>1</v>
      </c>
      <c r="I38" s="16">
        <v>3.806</v>
      </c>
      <c r="J38" s="16">
        <v>26.042</v>
      </c>
      <c r="K38" s="18">
        <v>4</v>
      </c>
      <c r="L38" s="18">
        <v>2</v>
      </c>
      <c r="M38" s="18">
        <v>-1</v>
      </c>
      <c r="N38" s="18">
        <v>1</v>
      </c>
      <c r="O38" s="18">
        <v>0</v>
      </c>
      <c r="P38" s="18">
        <v>9.867</v>
      </c>
      <c r="Q38" s="18">
        <v>0</v>
      </c>
      <c r="R38" s="18">
        <v>0</v>
      </c>
    </row>
    <row r="39" ht="16.5" spans="1:18">
      <c r="A39" s="17">
        <v>936</v>
      </c>
      <c r="B39" s="17" t="s">
        <v>150</v>
      </c>
      <c r="C39" s="17">
        <v>5016.354</v>
      </c>
      <c r="D39" s="17">
        <v>6148.398</v>
      </c>
      <c r="E39" s="17">
        <v>0</v>
      </c>
      <c r="F39" s="17">
        <v>0</v>
      </c>
      <c r="G39" s="17">
        <v>0</v>
      </c>
      <c r="H39" s="17">
        <v>1</v>
      </c>
      <c r="I39" s="16">
        <v>3.048</v>
      </c>
      <c r="J39" s="16">
        <v>20.899</v>
      </c>
      <c r="K39" s="18">
        <v>4</v>
      </c>
      <c r="L39" s="18">
        <v>2</v>
      </c>
      <c r="M39" s="18">
        <v>-1</v>
      </c>
      <c r="N39" s="18">
        <v>1</v>
      </c>
      <c r="O39" s="18">
        <v>0</v>
      </c>
      <c r="P39" s="18">
        <v>-6.054</v>
      </c>
      <c r="Q39" s="18">
        <v>0</v>
      </c>
      <c r="R39" s="18">
        <v>0</v>
      </c>
    </row>
    <row r="40" ht="16.5" spans="1:18">
      <c r="A40" s="17">
        <v>989</v>
      </c>
      <c r="B40" s="17" t="s">
        <v>151</v>
      </c>
      <c r="C40" s="17">
        <v>4667.834</v>
      </c>
      <c r="D40" s="17">
        <v>5479.688</v>
      </c>
      <c r="E40" s="17">
        <v>0</v>
      </c>
      <c r="F40" s="17">
        <v>0</v>
      </c>
      <c r="G40" s="17">
        <v>0</v>
      </c>
      <c r="H40" s="17">
        <v>1</v>
      </c>
      <c r="I40" s="16">
        <v>0.093</v>
      </c>
      <c r="J40" s="16">
        <v>14.895</v>
      </c>
      <c r="K40" s="18">
        <v>1</v>
      </c>
      <c r="L40" s="18">
        <v>2</v>
      </c>
      <c r="M40" s="18">
        <v>0</v>
      </c>
      <c r="N40" s="18">
        <v>0</v>
      </c>
      <c r="O40" s="18">
        <v>0</v>
      </c>
      <c r="P40" s="18">
        <v>-2.803</v>
      </c>
      <c r="Q40" s="18">
        <v>0</v>
      </c>
      <c r="R40" s="18">
        <v>0</v>
      </c>
    </row>
    <row r="41" ht="16.5" spans="1:18">
      <c r="A41" s="17">
        <v>993</v>
      </c>
      <c r="B41" s="17" t="s">
        <v>152</v>
      </c>
      <c r="C41" s="17">
        <v>5111.598</v>
      </c>
      <c r="D41" s="17">
        <v>6707.747</v>
      </c>
      <c r="E41" s="17">
        <v>0</v>
      </c>
      <c r="F41" s="17">
        <v>0</v>
      </c>
      <c r="G41" s="17">
        <v>0</v>
      </c>
      <c r="H41" s="17">
        <v>1</v>
      </c>
      <c r="I41" s="16">
        <v>3.742</v>
      </c>
      <c r="J41" s="16">
        <v>26.647</v>
      </c>
      <c r="K41" s="18">
        <v>3</v>
      </c>
      <c r="L41" s="18">
        <v>2</v>
      </c>
      <c r="M41" s="18">
        <v>0</v>
      </c>
      <c r="N41" s="18">
        <v>0</v>
      </c>
      <c r="O41" s="18">
        <v>0</v>
      </c>
      <c r="P41" s="18">
        <v>-1.222</v>
      </c>
      <c r="Q41" s="18">
        <v>0</v>
      </c>
      <c r="R41" s="18">
        <v>0</v>
      </c>
    </row>
    <row r="42" ht="16.5" spans="1:18">
      <c r="A42" s="17">
        <v>994</v>
      </c>
      <c r="B42" s="17" t="s">
        <v>153</v>
      </c>
      <c r="C42" s="17">
        <v>5876.186</v>
      </c>
      <c r="D42" s="17">
        <v>7215.943</v>
      </c>
      <c r="E42" s="17">
        <v>0</v>
      </c>
      <c r="F42" s="17">
        <v>0</v>
      </c>
      <c r="G42" s="17">
        <v>0</v>
      </c>
      <c r="H42" s="17">
        <v>1</v>
      </c>
      <c r="I42" s="16">
        <v>4.278</v>
      </c>
      <c r="J42" s="16">
        <v>22.051</v>
      </c>
      <c r="K42" s="18">
        <v>4</v>
      </c>
      <c r="L42" s="18">
        <v>2</v>
      </c>
      <c r="M42" s="18">
        <v>0</v>
      </c>
      <c r="N42" s="18">
        <v>1</v>
      </c>
      <c r="O42" s="18">
        <v>0</v>
      </c>
      <c r="P42" s="18">
        <v>0.073</v>
      </c>
      <c r="Q42" s="18">
        <v>1</v>
      </c>
      <c r="R42" s="18">
        <v>0</v>
      </c>
    </row>
    <row r="43" ht="16.5" spans="1:18">
      <c r="A43" s="17">
        <v>998</v>
      </c>
      <c r="B43" s="17" t="s">
        <v>154</v>
      </c>
      <c r="C43" s="17">
        <v>1735.558</v>
      </c>
      <c r="D43" s="17">
        <v>2255.635</v>
      </c>
      <c r="E43" s="17">
        <v>0</v>
      </c>
      <c r="F43" s="17">
        <v>0</v>
      </c>
      <c r="G43" s="17">
        <v>0</v>
      </c>
      <c r="H43" s="17">
        <v>1</v>
      </c>
      <c r="I43" s="16">
        <v>4.249</v>
      </c>
      <c r="J43" s="16">
        <v>26.326</v>
      </c>
      <c r="K43" s="18">
        <v>4</v>
      </c>
      <c r="L43" s="18">
        <v>2</v>
      </c>
      <c r="M43" s="18">
        <v>0</v>
      </c>
      <c r="N43" s="18">
        <v>0</v>
      </c>
      <c r="O43" s="18">
        <v>0</v>
      </c>
      <c r="P43" s="18">
        <v>-0.196</v>
      </c>
      <c r="Q43" s="18">
        <v>0</v>
      </c>
      <c r="R43" s="18">
        <v>0</v>
      </c>
    </row>
    <row r="44" ht="16.5" spans="1:18">
      <c r="A44" s="17">
        <v>399015</v>
      </c>
      <c r="B44" s="17" t="s">
        <v>155</v>
      </c>
      <c r="C44" s="17">
        <v>1983.301</v>
      </c>
      <c r="D44" s="17">
        <v>2594.975</v>
      </c>
      <c r="E44" s="17">
        <v>0</v>
      </c>
      <c r="F44" s="17">
        <v>0</v>
      </c>
      <c r="G44" s="17">
        <v>0</v>
      </c>
      <c r="H44" s="17">
        <v>1</v>
      </c>
      <c r="I44" s="16">
        <v>0.305</v>
      </c>
      <c r="J44" s="16">
        <v>23.804</v>
      </c>
      <c r="K44" s="18">
        <v>4</v>
      </c>
      <c r="L44" s="18">
        <v>2</v>
      </c>
      <c r="M44" s="18">
        <v>-1</v>
      </c>
      <c r="N44" s="18">
        <v>1</v>
      </c>
      <c r="O44" s="18">
        <v>0</v>
      </c>
      <c r="P44" s="18">
        <v>-0.725</v>
      </c>
      <c r="Q44" s="18">
        <v>0</v>
      </c>
      <c r="R44" s="18">
        <v>0</v>
      </c>
    </row>
    <row r="45" ht="16.5" spans="1:18">
      <c r="A45" s="17">
        <v>399016</v>
      </c>
      <c r="B45" s="17" t="s">
        <v>156</v>
      </c>
      <c r="C45" s="17">
        <v>3588.893</v>
      </c>
      <c r="D45" s="17">
        <v>4583.467</v>
      </c>
      <c r="E45" s="17">
        <v>0</v>
      </c>
      <c r="F45" s="17">
        <v>0</v>
      </c>
      <c r="G45" s="17">
        <v>0</v>
      </c>
      <c r="H45" s="17">
        <v>1</v>
      </c>
      <c r="I45" s="16">
        <v>1.609</v>
      </c>
      <c r="J45" s="16">
        <v>22.959</v>
      </c>
      <c r="K45" s="18">
        <v>4</v>
      </c>
      <c r="L45" s="18">
        <v>2</v>
      </c>
      <c r="M45" s="18">
        <v>-1</v>
      </c>
      <c r="N45" s="18">
        <v>1</v>
      </c>
      <c r="O45" s="18">
        <v>0</v>
      </c>
      <c r="P45" s="18">
        <v>-0.418</v>
      </c>
      <c r="Q45" s="18">
        <v>0</v>
      </c>
      <c r="R45" s="18">
        <v>0</v>
      </c>
    </row>
    <row r="46" ht="16.5" spans="1:18">
      <c r="A46" s="17">
        <v>399017</v>
      </c>
      <c r="B46" s="17" t="s">
        <v>157</v>
      </c>
      <c r="C46" s="17">
        <v>3109.976</v>
      </c>
      <c r="D46" s="17">
        <v>3783.433</v>
      </c>
      <c r="E46" s="17">
        <v>0</v>
      </c>
      <c r="F46" s="17">
        <v>0</v>
      </c>
      <c r="G46" s="17">
        <v>0</v>
      </c>
      <c r="H46" s="17">
        <v>1</v>
      </c>
      <c r="I46" s="16">
        <v>5.801</v>
      </c>
      <c r="J46" s="16">
        <v>22.569</v>
      </c>
      <c r="K46" s="18">
        <v>4</v>
      </c>
      <c r="L46" s="18">
        <v>2</v>
      </c>
      <c r="M46" s="18">
        <v>-1</v>
      </c>
      <c r="N46" s="18">
        <v>1</v>
      </c>
      <c r="O46" s="18">
        <v>0</v>
      </c>
      <c r="P46" s="18">
        <v>-0.337</v>
      </c>
      <c r="Q46" s="18">
        <v>0</v>
      </c>
      <c r="R46" s="18">
        <v>0</v>
      </c>
    </row>
    <row r="47" ht="16.5" spans="1:18">
      <c r="A47" s="17">
        <v>399020</v>
      </c>
      <c r="B47" s="17" t="s">
        <v>158</v>
      </c>
      <c r="C47" s="17">
        <v>1148.664</v>
      </c>
      <c r="D47" s="17">
        <v>1544.956</v>
      </c>
      <c r="E47" s="17">
        <v>0</v>
      </c>
      <c r="F47" s="17">
        <v>0</v>
      </c>
      <c r="G47" s="17">
        <v>0</v>
      </c>
      <c r="H47" s="17">
        <v>1</v>
      </c>
      <c r="I47" s="16">
        <v>2.896</v>
      </c>
      <c r="J47" s="16">
        <v>27.804</v>
      </c>
      <c r="K47" s="18">
        <v>3</v>
      </c>
      <c r="L47" s="18">
        <v>2</v>
      </c>
      <c r="M47" s="18">
        <v>0</v>
      </c>
      <c r="N47" s="18">
        <v>0</v>
      </c>
      <c r="O47" s="18">
        <v>0</v>
      </c>
      <c r="P47" s="18">
        <v>-0.318</v>
      </c>
      <c r="Q47" s="18">
        <v>0</v>
      </c>
      <c r="R47" s="18">
        <v>0</v>
      </c>
    </row>
    <row r="48" ht="16.5" spans="1:18">
      <c r="A48" s="17">
        <v>399050</v>
      </c>
      <c r="B48" s="17" t="s">
        <v>159</v>
      </c>
      <c r="C48" s="17">
        <v>2289.481</v>
      </c>
      <c r="D48" s="17">
        <v>2813.552</v>
      </c>
      <c r="E48" s="17">
        <v>0</v>
      </c>
      <c r="F48" s="17">
        <v>0</v>
      </c>
      <c r="G48" s="17">
        <v>0</v>
      </c>
      <c r="H48" s="17">
        <v>1</v>
      </c>
      <c r="I48" s="16">
        <v>0.04</v>
      </c>
      <c r="J48" s="16">
        <v>18.66</v>
      </c>
      <c r="K48" s="18">
        <v>4</v>
      </c>
      <c r="L48" s="18">
        <v>2</v>
      </c>
      <c r="M48" s="18">
        <v>-1</v>
      </c>
      <c r="N48" s="18">
        <v>1</v>
      </c>
      <c r="O48" s="18">
        <v>0</v>
      </c>
      <c r="P48" s="18">
        <v>1.48</v>
      </c>
      <c r="Q48" s="18">
        <v>0</v>
      </c>
      <c r="R48" s="18">
        <v>0</v>
      </c>
    </row>
    <row r="49" ht="16.5" spans="1:18">
      <c r="A49" s="17">
        <v>399239</v>
      </c>
      <c r="B49" s="17" t="s">
        <v>160</v>
      </c>
      <c r="C49" s="17">
        <v>1415.876</v>
      </c>
      <c r="D49" s="17">
        <v>2015.984</v>
      </c>
      <c r="E49" s="17">
        <v>0</v>
      </c>
      <c r="F49" s="17">
        <v>0</v>
      </c>
      <c r="G49" s="17">
        <v>0</v>
      </c>
      <c r="H49" s="17">
        <v>1</v>
      </c>
      <c r="I49" s="16">
        <v>6.244</v>
      </c>
      <c r="J49" s="16">
        <v>34.153</v>
      </c>
      <c r="K49" s="18">
        <v>4</v>
      </c>
      <c r="L49" s="18">
        <v>2</v>
      </c>
      <c r="M49" s="18">
        <v>-1</v>
      </c>
      <c r="N49" s="18">
        <v>1</v>
      </c>
      <c r="O49" s="18">
        <v>0</v>
      </c>
      <c r="P49" s="18">
        <v>0.397</v>
      </c>
      <c r="Q49" s="18">
        <v>0</v>
      </c>
      <c r="R49" s="18">
        <v>0</v>
      </c>
    </row>
    <row r="50" ht="16.5" spans="1:18">
      <c r="A50" s="17">
        <v>399264</v>
      </c>
      <c r="B50" s="17" t="s">
        <v>161</v>
      </c>
      <c r="C50" s="17">
        <v>1105.687</v>
      </c>
      <c r="D50" s="17">
        <v>1606.335</v>
      </c>
      <c r="E50" s="17">
        <v>0</v>
      </c>
      <c r="F50" s="17">
        <v>0</v>
      </c>
      <c r="G50" s="17">
        <v>0</v>
      </c>
      <c r="H50" s="17">
        <v>1</v>
      </c>
      <c r="I50" s="16">
        <v>0.845</v>
      </c>
      <c r="J50" s="16">
        <v>31.749</v>
      </c>
      <c r="K50" s="18">
        <v>4</v>
      </c>
      <c r="L50" s="18">
        <v>2</v>
      </c>
      <c r="M50" s="18">
        <v>0</v>
      </c>
      <c r="N50" s="18">
        <v>1</v>
      </c>
      <c r="O50" s="18">
        <v>0</v>
      </c>
      <c r="P50" s="18">
        <v>0.853</v>
      </c>
      <c r="Q50" s="18">
        <v>0</v>
      </c>
      <c r="R50" s="18">
        <v>0</v>
      </c>
    </row>
    <row r="51" ht="16.5" spans="1:18">
      <c r="A51" s="17">
        <v>399274</v>
      </c>
      <c r="B51" s="17" t="s">
        <v>162</v>
      </c>
      <c r="C51" s="17">
        <v>3397.857</v>
      </c>
      <c r="D51" s="17">
        <v>4218.663</v>
      </c>
      <c r="E51" s="17">
        <v>0</v>
      </c>
      <c r="F51" s="17">
        <v>0</v>
      </c>
      <c r="G51" s="17">
        <v>0</v>
      </c>
      <c r="H51" s="17">
        <v>1</v>
      </c>
      <c r="I51" s="16">
        <v>2.342</v>
      </c>
      <c r="J51" s="16">
        <v>21.343</v>
      </c>
      <c r="K51" s="18">
        <v>2</v>
      </c>
      <c r="L51" s="18">
        <v>2</v>
      </c>
      <c r="M51" s="18">
        <v>0</v>
      </c>
      <c r="N51" s="18">
        <v>0</v>
      </c>
      <c r="O51" s="18">
        <v>0</v>
      </c>
      <c r="P51" s="18">
        <v>-2.181</v>
      </c>
      <c r="Q51" s="18">
        <v>0</v>
      </c>
      <c r="R51" s="18">
        <v>0</v>
      </c>
    </row>
    <row r="52" ht="16.5" spans="1:18">
      <c r="A52" s="17">
        <v>399279</v>
      </c>
      <c r="B52" s="17" t="s">
        <v>163</v>
      </c>
      <c r="C52" s="17">
        <v>2673.008</v>
      </c>
      <c r="D52" s="17">
        <v>3498.508</v>
      </c>
      <c r="E52" s="17">
        <v>0</v>
      </c>
      <c r="F52" s="17">
        <v>0</v>
      </c>
      <c r="G52" s="17">
        <v>0</v>
      </c>
      <c r="H52" s="17">
        <v>1</v>
      </c>
      <c r="I52" s="16">
        <v>1.441</v>
      </c>
      <c r="J52" s="16">
        <v>24.697</v>
      </c>
      <c r="K52" s="18">
        <v>2</v>
      </c>
      <c r="L52" s="18">
        <v>2</v>
      </c>
      <c r="M52" s="18">
        <v>0</v>
      </c>
      <c r="N52" s="18">
        <v>0</v>
      </c>
      <c r="O52" s="18">
        <v>0</v>
      </c>
      <c r="P52" s="18">
        <v>-7.332</v>
      </c>
      <c r="Q52" s="18">
        <v>1</v>
      </c>
      <c r="R52" s="18">
        <v>-1</v>
      </c>
    </row>
    <row r="53" ht="16.5" spans="1:18">
      <c r="A53" s="17">
        <v>399281</v>
      </c>
      <c r="B53" s="17" t="s">
        <v>164</v>
      </c>
      <c r="C53" s="17">
        <v>2850.425</v>
      </c>
      <c r="D53" s="17">
        <v>3606.495</v>
      </c>
      <c r="E53" s="17">
        <v>0</v>
      </c>
      <c r="F53" s="17">
        <v>0</v>
      </c>
      <c r="G53" s="17">
        <v>0</v>
      </c>
      <c r="H53" s="17">
        <v>1</v>
      </c>
      <c r="I53" s="16">
        <v>2.484</v>
      </c>
      <c r="J53" s="16">
        <v>22.927</v>
      </c>
      <c r="K53" s="18">
        <v>2</v>
      </c>
      <c r="L53" s="18">
        <v>2</v>
      </c>
      <c r="M53" s="18">
        <v>0</v>
      </c>
      <c r="N53" s="18">
        <v>0</v>
      </c>
      <c r="O53" s="18">
        <v>0</v>
      </c>
      <c r="P53" s="18">
        <v>-0.232</v>
      </c>
      <c r="Q53" s="18">
        <v>0</v>
      </c>
      <c r="R53" s="18">
        <v>0</v>
      </c>
    </row>
    <row r="54" ht="16.5" spans="1:18">
      <c r="A54" s="17">
        <v>399282</v>
      </c>
      <c r="B54" s="17" t="s">
        <v>165</v>
      </c>
      <c r="C54" s="17">
        <v>3613.478</v>
      </c>
      <c r="D54" s="17">
        <v>5106.186</v>
      </c>
      <c r="E54" s="17">
        <v>0</v>
      </c>
      <c r="F54" s="17">
        <v>0</v>
      </c>
      <c r="G54" s="17">
        <v>0</v>
      </c>
      <c r="H54" s="17">
        <v>1</v>
      </c>
      <c r="I54" s="16">
        <v>10.101</v>
      </c>
      <c r="J54" s="16">
        <v>36.381</v>
      </c>
      <c r="K54" s="18">
        <v>1</v>
      </c>
      <c r="L54" s="18">
        <v>2</v>
      </c>
      <c r="M54" s="18">
        <v>0</v>
      </c>
      <c r="N54" s="18">
        <v>0</v>
      </c>
      <c r="O54" s="18">
        <v>0</v>
      </c>
      <c r="P54" s="18">
        <v>-0.543</v>
      </c>
      <c r="Q54" s="18">
        <v>0</v>
      </c>
      <c r="R54" s="18">
        <v>-1</v>
      </c>
    </row>
    <row r="55" ht="16.5" spans="1:18">
      <c r="A55" s="17">
        <v>399283</v>
      </c>
      <c r="B55" s="17" t="s">
        <v>166</v>
      </c>
      <c r="C55" s="17">
        <v>2808.505</v>
      </c>
      <c r="D55" s="17">
        <v>3609.046</v>
      </c>
      <c r="E55" s="17">
        <v>0</v>
      </c>
      <c r="F55" s="17">
        <v>0</v>
      </c>
      <c r="G55" s="17">
        <v>0</v>
      </c>
      <c r="H55" s="17">
        <v>1</v>
      </c>
      <c r="I55" s="16">
        <v>8.417</v>
      </c>
      <c r="J55" s="16">
        <v>28.732</v>
      </c>
      <c r="K55" s="18">
        <v>1</v>
      </c>
      <c r="L55" s="18">
        <v>2</v>
      </c>
      <c r="M55" s="18">
        <v>0</v>
      </c>
      <c r="N55" s="18">
        <v>0</v>
      </c>
      <c r="O55" s="18">
        <v>0</v>
      </c>
      <c r="P55" s="18">
        <v>-0.669</v>
      </c>
      <c r="Q55" s="18">
        <v>0</v>
      </c>
      <c r="R55" s="18">
        <v>-1</v>
      </c>
    </row>
    <row r="56" ht="16.5" spans="1:18">
      <c r="A56" s="17">
        <v>399284</v>
      </c>
      <c r="B56" s="17" t="s">
        <v>167</v>
      </c>
      <c r="C56" s="17">
        <v>2763.987</v>
      </c>
      <c r="D56" s="17">
        <v>3697.024</v>
      </c>
      <c r="E56" s="17">
        <v>0</v>
      </c>
      <c r="F56" s="17">
        <v>0</v>
      </c>
      <c r="G56" s="17">
        <v>0</v>
      </c>
      <c r="H56" s="17">
        <v>1</v>
      </c>
      <c r="I56" s="16">
        <v>7.803</v>
      </c>
      <c r="J56" s="16">
        <v>31.071</v>
      </c>
      <c r="K56" s="18">
        <v>2</v>
      </c>
      <c r="L56" s="18">
        <v>2</v>
      </c>
      <c r="M56" s="18">
        <v>-1</v>
      </c>
      <c r="N56" s="18">
        <v>1</v>
      </c>
      <c r="O56" s="18">
        <v>0</v>
      </c>
      <c r="P56" s="18">
        <v>0.131</v>
      </c>
      <c r="Q56" s="18">
        <v>1</v>
      </c>
      <c r="R56" s="18">
        <v>0</v>
      </c>
    </row>
    <row r="57" ht="16.5" spans="1:18">
      <c r="A57" s="17">
        <v>399285</v>
      </c>
      <c r="B57" s="17" t="s">
        <v>168</v>
      </c>
      <c r="C57" s="17">
        <v>3513.017</v>
      </c>
      <c r="D57" s="17">
        <v>4420.421</v>
      </c>
      <c r="E57" s="17">
        <v>0</v>
      </c>
      <c r="F57" s="17">
        <v>0</v>
      </c>
      <c r="G57" s="17">
        <v>0</v>
      </c>
      <c r="H57" s="17">
        <v>1</v>
      </c>
      <c r="I57" s="16">
        <v>2.184</v>
      </c>
      <c r="J57" s="16">
        <v>22.263</v>
      </c>
      <c r="K57" s="18">
        <v>2</v>
      </c>
      <c r="L57" s="18">
        <v>2</v>
      </c>
      <c r="M57" s="18">
        <v>0</v>
      </c>
      <c r="N57" s="18">
        <v>0</v>
      </c>
      <c r="O57" s="18">
        <v>0</v>
      </c>
      <c r="P57" s="18">
        <v>-3.017</v>
      </c>
      <c r="Q57" s="18">
        <v>0</v>
      </c>
      <c r="R57" s="18">
        <v>-1</v>
      </c>
    </row>
    <row r="58" ht="16.5" spans="1:18">
      <c r="A58" s="17">
        <v>399289</v>
      </c>
      <c r="B58" s="17" t="s">
        <v>169</v>
      </c>
      <c r="C58" s="17">
        <v>116.383</v>
      </c>
      <c r="D58" s="17">
        <v>117.478</v>
      </c>
      <c r="E58" s="17">
        <v>0</v>
      </c>
      <c r="F58" s="17">
        <v>0</v>
      </c>
      <c r="G58" s="17">
        <v>0</v>
      </c>
      <c r="H58" s="17">
        <v>1</v>
      </c>
      <c r="I58" s="16">
        <v>0.546</v>
      </c>
      <c r="J58" s="16">
        <v>1.473</v>
      </c>
      <c r="K58" s="18">
        <v>4</v>
      </c>
      <c r="L58" s="18">
        <v>2</v>
      </c>
      <c r="M58" s="18">
        <v>-1</v>
      </c>
      <c r="N58" s="18">
        <v>1</v>
      </c>
      <c r="O58" s="18">
        <v>0</v>
      </c>
      <c r="P58" s="18">
        <v>0.975</v>
      </c>
      <c r="Q58" s="18">
        <v>0</v>
      </c>
      <c r="R58" s="18">
        <v>0</v>
      </c>
    </row>
    <row r="59" ht="16.5" spans="1:18">
      <c r="A59" s="17">
        <v>399290</v>
      </c>
      <c r="B59" s="17" t="s">
        <v>170</v>
      </c>
      <c r="C59" s="17">
        <v>150.222</v>
      </c>
      <c r="D59" s="17">
        <v>164.868</v>
      </c>
      <c r="E59" s="17">
        <v>0</v>
      </c>
      <c r="F59" s="17">
        <v>0</v>
      </c>
      <c r="G59" s="17">
        <v>0</v>
      </c>
      <c r="H59" s="17">
        <v>1</v>
      </c>
      <c r="I59" s="16">
        <v>2.29</v>
      </c>
      <c r="J59" s="16">
        <v>10.97</v>
      </c>
      <c r="K59" s="18">
        <v>4</v>
      </c>
      <c r="L59" s="18">
        <v>2</v>
      </c>
      <c r="M59" s="18">
        <v>0</v>
      </c>
      <c r="N59" s="18">
        <v>0</v>
      </c>
      <c r="O59" s="18">
        <v>0</v>
      </c>
      <c r="P59" s="18">
        <v>-1.886</v>
      </c>
      <c r="Q59" s="18">
        <v>0</v>
      </c>
      <c r="R59" s="18">
        <v>0</v>
      </c>
    </row>
    <row r="60" ht="16.5" spans="1:18">
      <c r="A60" s="17">
        <v>399298</v>
      </c>
      <c r="B60" s="17" t="s">
        <v>171</v>
      </c>
      <c r="C60" s="17">
        <v>205.994</v>
      </c>
      <c r="D60" s="17">
        <v>208.084</v>
      </c>
      <c r="E60" s="17">
        <v>0</v>
      </c>
      <c r="F60" s="17">
        <v>0</v>
      </c>
      <c r="G60" s="17">
        <v>0</v>
      </c>
      <c r="H60" s="17">
        <v>1</v>
      </c>
      <c r="I60" s="16">
        <v>0.591</v>
      </c>
      <c r="J60" s="16">
        <v>1.59</v>
      </c>
      <c r="K60" s="18">
        <v>4</v>
      </c>
      <c r="L60" s="18">
        <v>1</v>
      </c>
      <c r="M60" s="18">
        <v>0</v>
      </c>
      <c r="N60" s="18">
        <v>1</v>
      </c>
      <c r="O60" s="18">
        <v>0</v>
      </c>
      <c r="P60" s="18">
        <v>-0.016</v>
      </c>
      <c r="Q60" s="18">
        <v>0</v>
      </c>
      <c r="R60" s="18">
        <v>0</v>
      </c>
    </row>
    <row r="61" ht="16.5" spans="1:18">
      <c r="A61" s="17">
        <v>399299</v>
      </c>
      <c r="B61" s="17" t="s">
        <v>172</v>
      </c>
      <c r="C61" s="17">
        <v>237.221</v>
      </c>
      <c r="D61" s="17">
        <v>239.67</v>
      </c>
      <c r="E61" s="17">
        <v>0</v>
      </c>
      <c r="F61" s="17">
        <v>0</v>
      </c>
      <c r="G61" s="17">
        <v>0</v>
      </c>
      <c r="H61" s="17">
        <v>1</v>
      </c>
      <c r="I61" s="16">
        <v>0.442</v>
      </c>
      <c r="J61" s="16">
        <v>1.459</v>
      </c>
      <c r="K61" s="18">
        <v>4</v>
      </c>
      <c r="L61" s="18">
        <v>2</v>
      </c>
      <c r="M61" s="18">
        <v>-1</v>
      </c>
      <c r="N61" s="18">
        <v>1</v>
      </c>
      <c r="O61" s="18">
        <v>0</v>
      </c>
      <c r="P61" s="18">
        <v>-0.733</v>
      </c>
      <c r="Q61" s="18">
        <v>0</v>
      </c>
      <c r="R61" s="18">
        <v>0</v>
      </c>
    </row>
    <row r="62" ht="16.5" spans="1:18">
      <c r="A62" s="17">
        <v>399301</v>
      </c>
      <c r="B62" s="17" t="s">
        <v>173</v>
      </c>
      <c r="C62" s="17">
        <v>209.711</v>
      </c>
      <c r="D62" s="17">
        <v>211.839</v>
      </c>
      <c r="E62" s="17">
        <v>0</v>
      </c>
      <c r="F62" s="17">
        <v>0</v>
      </c>
      <c r="G62" s="17">
        <v>0</v>
      </c>
      <c r="H62" s="17">
        <v>1</v>
      </c>
      <c r="I62" s="16">
        <v>0.591</v>
      </c>
      <c r="J62" s="16">
        <v>1.589</v>
      </c>
      <c r="K62" s="18">
        <v>2</v>
      </c>
      <c r="L62" s="18">
        <v>2</v>
      </c>
      <c r="M62" s="18">
        <v>0</v>
      </c>
      <c r="N62" s="18">
        <v>0</v>
      </c>
      <c r="O62" s="18">
        <v>0</v>
      </c>
      <c r="P62" s="18">
        <v>-2.21</v>
      </c>
      <c r="Q62" s="18">
        <v>0</v>
      </c>
      <c r="R62" s="18">
        <v>-1</v>
      </c>
    </row>
    <row r="63" ht="16.5" spans="1:18">
      <c r="A63" s="17">
        <v>399302</v>
      </c>
      <c r="B63" s="17" t="s">
        <v>174</v>
      </c>
      <c r="C63" s="17">
        <v>213.66</v>
      </c>
      <c r="D63" s="17">
        <v>216.019</v>
      </c>
      <c r="E63" s="17">
        <v>0</v>
      </c>
      <c r="F63" s="17">
        <v>0</v>
      </c>
      <c r="G63" s="17">
        <v>0</v>
      </c>
      <c r="H63" s="17">
        <v>1</v>
      </c>
      <c r="I63" s="16">
        <v>0.643</v>
      </c>
      <c r="J63" s="16">
        <v>1.728</v>
      </c>
      <c r="K63" s="18">
        <v>4</v>
      </c>
      <c r="L63" s="18">
        <v>2</v>
      </c>
      <c r="M63" s="18">
        <v>-1</v>
      </c>
      <c r="N63" s="18">
        <v>1</v>
      </c>
      <c r="O63" s="18">
        <v>0</v>
      </c>
      <c r="P63" s="18">
        <v>1.366</v>
      </c>
      <c r="Q63" s="18">
        <v>0</v>
      </c>
      <c r="R63" s="18">
        <v>0</v>
      </c>
    </row>
    <row r="64" ht="16.5" spans="1:18">
      <c r="A64" s="17">
        <v>399307</v>
      </c>
      <c r="B64" s="17" t="s">
        <v>175</v>
      </c>
      <c r="C64" s="17">
        <v>272.196</v>
      </c>
      <c r="D64" s="17">
        <v>303.242</v>
      </c>
      <c r="E64" s="17">
        <v>0</v>
      </c>
      <c r="F64" s="17">
        <v>0</v>
      </c>
      <c r="G64" s="17">
        <v>0</v>
      </c>
      <c r="H64" s="17">
        <v>1</v>
      </c>
      <c r="I64" s="16">
        <v>3.118</v>
      </c>
      <c r="J64" s="16">
        <v>13.036</v>
      </c>
      <c r="K64" s="18">
        <v>4</v>
      </c>
      <c r="L64" s="18">
        <v>2</v>
      </c>
      <c r="M64" s="18">
        <v>0</v>
      </c>
      <c r="N64" s="18">
        <v>0</v>
      </c>
      <c r="O64" s="18">
        <v>0</v>
      </c>
      <c r="P64" s="18">
        <v>0.302</v>
      </c>
      <c r="Q64" s="18">
        <v>0</v>
      </c>
      <c r="R64" s="18">
        <v>0</v>
      </c>
    </row>
    <row r="65" ht="16.5" spans="1:18">
      <c r="A65" s="17">
        <v>399360</v>
      </c>
      <c r="B65" s="17" t="s">
        <v>176</v>
      </c>
      <c r="C65" s="17">
        <v>4615.482</v>
      </c>
      <c r="D65" s="17">
        <v>6158.041</v>
      </c>
      <c r="E65" s="17">
        <v>0</v>
      </c>
      <c r="F65" s="17">
        <v>0</v>
      </c>
      <c r="G65" s="17">
        <v>0</v>
      </c>
      <c r="H65" s="17">
        <v>1</v>
      </c>
      <c r="I65" s="16">
        <v>10.643</v>
      </c>
      <c r="J65" s="16">
        <v>33.027</v>
      </c>
      <c r="K65" s="18">
        <v>0</v>
      </c>
      <c r="L65" s="18">
        <v>2</v>
      </c>
      <c r="M65" s="18">
        <v>0</v>
      </c>
      <c r="N65" s="18">
        <v>-1</v>
      </c>
      <c r="O65" s="18">
        <v>0</v>
      </c>
      <c r="P65" s="18">
        <v>0.16</v>
      </c>
      <c r="Q65" s="18">
        <v>0</v>
      </c>
      <c r="R65" s="18">
        <v>0</v>
      </c>
    </row>
    <row r="66" ht="16.5" spans="1:18">
      <c r="A66" s="17">
        <v>399361</v>
      </c>
      <c r="B66" s="17" t="s">
        <v>177</v>
      </c>
      <c r="C66" s="17">
        <v>2716.559</v>
      </c>
      <c r="D66" s="17">
        <v>3701.785</v>
      </c>
      <c r="E66" s="17">
        <v>0</v>
      </c>
      <c r="F66" s="17">
        <v>0</v>
      </c>
      <c r="G66" s="17">
        <v>0</v>
      </c>
      <c r="H66" s="17">
        <v>1</v>
      </c>
      <c r="I66" s="16">
        <v>6.617</v>
      </c>
      <c r="J66" s="16">
        <v>31.471</v>
      </c>
      <c r="K66" s="18">
        <v>4</v>
      </c>
      <c r="L66" s="18">
        <v>2</v>
      </c>
      <c r="M66" s="18">
        <v>-1</v>
      </c>
      <c r="N66" s="18">
        <v>1</v>
      </c>
      <c r="O66" s="18">
        <v>0</v>
      </c>
      <c r="P66" s="18">
        <v>6.396</v>
      </c>
      <c r="Q66" s="18">
        <v>0</v>
      </c>
      <c r="R66" s="18">
        <v>0</v>
      </c>
    </row>
    <row r="67" ht="16.5" spans="1:18">
      <c r="A67" s="17">
        <v>399363</v>
      </c>
      <c r="B67" s="17" t="s">
        <v>178</v>
      </c>
      <c r="C67" s="17">
        <v>4208.477</v>
      </c>
      <c r="D67" s="17">
        <v>5613.911</v>
      </c>
      <c r="E67" s="17">
        <v>0</v>
      </c>
      <c r="F67" s="17">
        <v>0</v>
      </c>
      <c r="G67" s="17">
        <v>0</v>
      </c>
      <c r="H67" s="17">
        <v>1</v>
      </c>
      <c r="I67" s="16">
        <v>8.453</v>
      </c>
      <c r="J67" s="16">
        <v>31.371</v>
      </c>
      <c r="K67" s="18">
        <v>0</v>
      </c>
      <c r="L67" s="18">
        <v>2</v>
      </c>
      <c r="M67" s="18">
        <v>1</v>
      </c>
      <c r="N67" s="18">
        <v>-1</v>
      </c>
      <c r="O67" s="18">
        <v>0</v>
      </c>
      <c r="P67" s="18">
        <v>1.14</v>
      </c>
      <c r="Q67" s="18">
        <v>0</v>
      </c>
      <c r="R67" s="18">
        <v>0</v>
      </c>
    </row>
    <row r="68" ht="16.5" spans="1:18">
      <c r="A68" s="17">
        <v>399388</v>
      </c>
      <c r="B68" s="17" t="s">
        <v>179</v>
      </c>
      <c r="C68" s="17">
        <v>3893.988</v>
      </c>
      <c r="D68" s="17">
        <v>5096.313</v>
      </c>
      <c r="E68" s="17">
        <v>0</v>
      </c>
      <c r="F68" s="17">
        <v>0</v>
      </c>
      <c r="G68" s="17">
        <v>0</v>
      </c>
      <c r="H68" s="17">
        <v>1</v>
      </c>
      <c r="I68" s="16">
        <v>3.63</v>
      </c>
      <c r="J68" s="16">
        <v>26.366</v>
      </c>
      <c r="K68" s="18">
        <v>4</v>
      </c>
      <c r="L68" s="18">
        <v>2</v>
      </c>
      <c r="M68" s="18">
        <v>-1</v>
      </c>
      <c r="N68" s="18">
        <v>1</v>
      </c>
      <c r="O68" s="18">
        <v>0</v>
      </c>
      <c r="P68" s="18">
        <v>-1.376</v>
      </c>
      <c r="Q68" s="18">
        <v>0</v>
      </c>
      <c r="R68" s="18">
        <v>0</v>
      </c>
    </row>
    <row r="69" ht="16.5" spans="1:18">
      <c r="A69" s="17">
        <v>399389</v>
      </c>
      <c r="B69" s="17" t="s">
        <v>180</v>
      </c>
      <c r="C69" s="17">
        <v>3926.832</v>
      </c>
      <c r="D69" s="17">
        <v>4849.72</v>
      </c>
      <c r="E69" s="17">
        <v>0</v>
      </c>
      <c r="F69" s="17">
        <v>0</v>
      </c>
      <c r="G69" s="17">
        <v>0</v>
      </c>
      <c r="H69" s="17">
        <v>1</v>
      </c>
      <c r="I69" s="16">
        <v>1.267</v>
      </c>
      <c r="J69" s="16">
        <v>20.056</v>
      </c>
      <c r="K69" s="18">
        <v>0</v>
      </c>
      <c r="L69" s="18">
        <v>0</v>
      </c>
      <c r="M69" s="18">
        <v>1</v>
      </c>
      <c r="N69" s="18">
        <v>-1</v>
      </c>
      <c r="O69" s="18">
        <v>0</v>
      </c>
      <c r="P69" s="18">
        <v>0.865</v>
      </c>
      <c r="Q69" s="18">
        <v>0</v>
      </c>
      <c r="R69" s="18">
        <v>0</v>
      </c>
    </row>
    <row r="70" ht="16.5" spans="1:18">
      <c r="A70" s="17">
        <v>399409</v>
      </c>
      <c r="B70" s="17" t="s">
        <v>181</v>
      </c>
      <c r="C70" s="17">
        <v>3908.042</v>
      </c>
      <c r="D70" s="17">
        <v>5321.823</v>
      </c>
      <c r="E70" s="17">
        <v>0</v>
      </c>
      <c r="F70" s="17">
        <v>0</v>
      </c>
      <c r="G70" s="17">
        <v>0</v>
      </c>
      <c r="H70" s="17">
        <v>1</v>
      </c>
      <c r="I70" s="16">
        <v>0.626</v>
      </c>
      <c r="J70" s="16">
        <v>27.025</v>
      </c>
      <c r="K70" s="18">
        <v>0</v>
      </c>
      <c r="L70" s="18">
        <v>2</v>
      </c>
      <c r="M70" s="18">
        <v>0</v>
      </c>
      <c r="N70" s="18">
        <v>0</v>
      </c>
      <c r="O70" s="18">
        <v>0</v>
      </c>
      <c r="P70" s="18">
        <v>0.717</v>
      </c>
      <c r="Q70" s="18">
        <v>0</v>
      </c>
      <c r="R70" s="18">
        <v>0</v>
      </c>
    </row>
    <row r="71" ht="16.5" spans="1:18">
      <c r="A71" s="17">
        <v>399413</v>
      </c>
      <c r="B71" s="17" t="s">
        <v>182</v>
      </c>
      <c r="C71" s="17">
        <v>143.728</v>
      </c>
      <c r="D71" s="17">
        <v>157.456</v>
      </c>
      <c r="E71" s="17">
        <v>0</v>
      </c>
      <c r="F71" s="17">
        <v>0</v>
      </c>
      <c r="G71" s="17">
        <v>0</v>
      </c>
      <c r="H71" s="17">
        <v>1</v>
      </c>
      <c r="I71" s="16">
        <v>2.167</v>
      </c>
      <c r="J71" s="16">
        <v>10.696</v>
      </c>
      <c r="K71" s="18">
        <v>0</v>
      </c>
      <c r="L71" s="18">
        <v>1</v>
      </c>
      <c r="M71" s="18">
        <v>0</v>
      </c>
      <c r="N71" s="18">
        <v>0</v>
      </c>
      <c r="O71" s="18">
        <v>0</v>
      </c>
      <c r="P71" s="18">
        <v>2.963</v>
      </c>
      <c r="Q71" s="18">
        <v>0</v>
      </c>
      <c r="R71" s="18">
        <v>0</v>
      </c>
    </row>
    <row r="72" ht="16.5" spans="1:18">
      <c r="A72" s="17">
        <v>399416</v>
      </c>
      <c r="B72" s="17" t="s">
        <v>183</v>
      </c>
      <c r="C72" s="17">
        <v>2911.913</v>
      </c>
      <c r="D72" s="17">
        <v>3576.152</v>
      </c>
      <c r="E72" s="17">
        <v>0</v>
      </c>
      <c r="F72" s="17">
        <v>0</v>
      </c>
      <c r="G72" s="17">
        <v>0</v>
      </c>
      <c r="H72" s="17">
        <v>1</v>
      </c>
      <c r="I72" s="16">
        <v>3.36</v>
      </c>
      <c r="J72" s="16">
        <v>21.31</v>
      </c>
      <c r="K72" s="18">
        <v>4</v>
      </c>
      <c r="L72" s="18">
        <v>1</v>
      </c>
      <c r="M72" s="18">
        <v>-1</v>
      </c>
      <c r="N72" s="18">
        <v>1</v>
      </c>
      <c r="O72" s="18">
        <v>0</v>
      </c>
      <c r="P72" s="18">
        <v>-0.901</v>
      </c>
      <c r="Q72" s="18">
        <v>0</v>
      </c>
      <c r="R72" s="18">
        <v>0</v>
      </c>
    </row>
    <row r="73" ht="16.5" spans="1:18">
      <c r="A73" s="17">
        <v>399418</v>
      </c>
      <c r="B73" s="17" t="s">
        <v>184</v>
      </c>
      <c r="C73" s="17">
        <v>3080.492</v>
      </c>
      <c r="D73" s="17">
        <v>4306.886</v>
      </c>
      <c r="E73" s="17">
        <v>0</v>
      </c>
      <c r="F73" s="17">
        <v>0</v>
      </c>
      <c r="G73" s="17">
        <v>0</v>
      </c>
      <c r="H73" s="17">
        <v>1</v>
      </c>
      <c r="I73" s="16">
        <v>7.41</v>
      </c>
      <c r="J73" s="16">
        <v>33.776</v>
      </c>
      <c r="K73" s="18">
        <v>3</v>
      </c>
      <c r="L73" s="18">
        <v>2</v>
      </c>
      <c r="M73" s="18">
        <v>0</v>
      </c>
      <c r="N73" s="18">
        <v>0</v>
      </c>
      <c r="O73" s="18">
        <v>0</v>
      </c>
      <c r="P73" s="18">
        <v>3.302</v>
      </c>
      <c r="Q73" s="18">
        <v>0</v>
      </c>
      <c r="R73" s="18">
        <v>0</v>
      </c>
    </row>
    <row r="74" ht="16.5" spans="1:18">
      <c r="A74" s="17">
        <v>399422</v>
      </c>
      <c r="B74" s="17" t="s">
        <v>185</v>
      </c>
      <c r="C74" s="17">
        <v>2596.812</v>
      </c>
      <c r="D74" s="17">
        <v>3220.25</v>
      </c>
      <c r="E74" s="17">
        <v>0</v>
      </c>
      <c r="F74" s="17">
        <v>0</v>
      </c>
      <c r="G74" s="17">
        <v>0</v>
      </c>
      <c r="H74" s="17">
        <v>1</v>
      </c>
      <c r="I74" s="16">
        <v>1.924</v>
      </c>
      <c r="J74" s="16">
        <v>20.911</v>
      </c>
      <c r="K74" s="18">
        <v>2</v>
      </c>
      <c r="L74" s="18">
        <v>2</v>
      </c>
      <c r="M74" s="18">
        <v>0</v>
      </c>
      <c r="N74" s="18">
        <v>1</v>
      </c>
      <c r="O74" s="18">
        <v>0</v>
      </c>
      <c r="P74" s="18">
        <v>-8.038</v>
      </c>
      <c r="Q74" s="18">
        <v>0</v>
      </c>
      <c r="R74" s="18">
        <v>0</v>
      </c>
    </row>
    <row r="75" ht="16.5" spans="1:18">
      <c r="A75" s="17">
        <v>399423</v>
      </c>
      <c r="B75" s="17" t="s">
        <v>186</v>
      </c>
      <c r="C75" s="17">
        <v>2069.726</v>
      </c>
      <c r="D75" s="17">
        <v>2561.883</v>
      </c>
      <c r="E75" s="17">
        <v>0</v>
      </c>
      <c r="F75" s="17">
        <v>0</v>
      </c>
      <c r="G75" s="17">
        <v>0</v>
      </c>
      <c r="H75" s="17">
        <v>1</v>
      </c>
      <c r="I75" s="16">
        <v>5.859</v>
      </c>
      <c r="J75" s="16">
        <v>23.944</v>
      </c>
      <c r="K75" s="18">
        <v>3</v>
      </c>
      <c r="L75" s="18">
        <v>2</v>
      </c>
      <c r="M75" s="18">
        <v>0</v>
      </c>
      <c r="N75" s="18">
        <v>0</v>
      </c>
      <c r="O75" s="18">
        <v>0</v>
      </c>
      <c r="P75" s="18">
        <v>-5.197</v>
      </c>
      <c r="Q75" s="18">
        <v>0</v>
      </c>
      <c r="R75" s="18">
        <v>0</v>
      </c>
    </row>
    <row r="76" ht="16.5" spans="1:18">
      <c r="A76" s="17">
        <v>399427</v>
      </c>
      <c r="B76" s="17" t="s">
        <v>187</v>
      </c>
      <c r="C76" s="17">
        <v>2139.628</v>
      </c>
      <c r="D76" s="17">
        <v>2475.492</v>
      </c>
      <c r="E76" s="17">
        <v>0</v>
      </c>
      <c r="F76" s="17">
        <v>0</v>
      </c>
      <c r="G76" s="17">
        <v>0</v>
      </c>
      <c r="H76" s="17">
        <v>1</v>
      </c>
      <c r="I76" s="16">
        <v>1.685</v>
      </c>
      <c r="J76" s="16">
        <v>15.024</v>
      </c>
      <c r="K76" s="18">
        <v>4</v>
      </c>
      <c r="L76" s="18">
        <v>2</v>
      </c>
      <c r="M76" s="18">
        <v>-1</v>
      </c>
      <c r="N76" s="18">
        <v>1</v>
      </c>
      <c r="O76" s="18">
        <v>0</v>
      </c>
      <c r="P76" s="18">
        <v>2.966</v>
      </c>
      <c r="Q76" s="18">
        <v>0</v>
      </c>
      <c r="R76" s="18">
        <v>0</v>
      </c>
    </row>
    <row r="77" ht="16.5" spans="1:18">
      <c r="A77" s="17">
        <v>399428</v>
      </c>
      <c r="B77" s="17" t="s">
        <v>188</v>
      </c>
      <c r="C77" s="17">
        <v>2467.969</v>
      </c>
      <c r="D77" s="17">
        <v>3163.82</v>
      </c>
      <c r="E77" s="17">
        <v>0</v>
      </c>
      <c r="F77" s="17">
        <v>0</v>
      </c>
      <c r="G77" s="17">
        <v>0</v>
      </c>
      <c r="H77" s="17">
        <v>1</v>
      </c>
      <c r="I77" s="16">
        <v>1.724</v>
      </c>
      <c r="J77" s="16">
        <v>23.339</v>
      </c>
      <c r="K77" s="18">
        <v>4</v>
      </c>
      <c r="L77" s="18">
        <v>2</v>
      </c>
      <c r="M77" s="18">
        <v>-1</v>
      </c>
      <c r="N77" s="18">
        <v>1</v>
      </c>
      <c r="O77" s="18">
        <v>0</v>
      </c>
      <c r="P77" s="18">
        <v>-3.836</v>
      </c>
      <c r="Q77" s="18">
        <v>0</v>
      </c>
      <c r="R77" s="18">
        <v>0</v>
      </c>
    </row>
    <row r="78" ht="16.5" spans="1:18">
      <c r="A78" s="17">
        <v>399432</v>
      </c>
      <c r="B78" s="17" t="s">
        <v>189</v>
      </c>
      <c r="C78" s="17">
        <v>3982.582</v>
      </c>
      <c r="D78" s="17">
        <v>5207.192</v>
      </c>
      <c r="E78" s="17">
        <v>0</v>
      </c>
      <c r="F78" s="17">
        <v>0</v>
      </c>
      <c r="G78" s="17">
        <v>0</v>
      </c>
      <c r="H78" s="17">
        <v>1</v>
      </c>
      <c r="I78" s="16">
        <v>2.255</v>
      </c>
      <c r="J78" s="16">
        <v>25.242</v>
      </c>
      <c r="K78" s="18">
        <v>1</v>
      </c>
      <c r="L78" s="18">
        <v>2</v>
      </c>
      <c r="M78" s="18">
        <v>0</v>
      </c>
      <c r="N78" s="18">
        <v>0</v>
      </c>
      <c r="O78" s="18">
        <v>0</v>
      </c>
      <c r="P78" s="18">
        <v>-1.555</v>
      </c>
      <c r="Q78" s="18">
        <v>0</v>
      </c>
      <c r="R78" s="18">
        <v>-1</v>
      </c>
    </row>
    <row r="79" ht="16.5" spans="1:18">
      <c r="A79" s="17">
        <v>399434</v>
      </c>
      <c r="B79" s="17" t="s">
        <v>190</v>
      </c>
      <c r="C79" s="17">
        <v>1511.241</v>
      </c>
      <c r="D79" s="17">
        <v>2143.868</v>
      </c>
      <c r="E79" s="17">
        <v>0</v>
      </c>
      <c r="F79" s="17">
        <v>0</v>
      </c>
      <c r="G79" s="17">
        <v>0</v>
      </c>
      <c r="H79" s="17">
        <v>1</v>
      </c>
      <c r="I79" s="16">
        <v>0.073</v>
      </c>
      <c r="J79" s="16">
        <v>29.56</v>
      </c>
      <c r="K79" s="18">
        <v>4</v>
      </c>
      <c r="L79" s="18">
        <v>2</v>
      </c>
      <c r="M79" s="18">
        <v>-1</v>
      </c>
      <c r="N79" s="18">
        <v>1</v>
      </c>
      <c r="O79" s="18">
        <v>0</v>
      </c>
      <c r="P79" s="18">
        <v>-0.043</v>
      </c>
      <c r="Q79" s="18">
        <v>0</v>
      </c>
      <c r="R79" s="18">
        <v>0</v>
      </c>
    </row>
    <row r="80" ht="16.5" spans="1:18">
      <c r="A80" s="17">
        <v>399481</v>
      </c>
      <c r="B80" s="17" t="s">
        <v>119</v>
      </c>
      <c r="C80" s="17">
        <v>127.561</v>
      </c>
      <c r="D80" s="17">
        <v>127.795</v>
      </c>
      <c r="E80" s="17">
        <v>0</v>
      </c>
      <c r="F80" s="17">
        <v>0</v>
      </c>
      <c r="G80" s="17">
        <v>0</v>
      </c>
      <c r="H80" s="17">
        <v>1</v>
      </c>
      <c r="I80" s="16">
        <v>0.103</v>
      </c>
      <c r="J80" s="16">
        <v>0.286</v>
      </c>
      <c r="K80" s="18">
        <v>4</v>
      </c>
      <c r="L80" s="18">
        <v>2</v>
      </c>
      <c r="M80" s="18">
        <v>-1</v>
      </c>
      <c r="N80" s="18">
        <v>1</v>
      </c>
      <c r="O80" s="18">
        <v>0</v>
      </c>
      <c r="P80" s="18">
        <v>-0.472</v>
      </c>
      <c r="Q80" s="18">
        <v>0</v>
      </c>
      <c r="R80" s="18">
        <v>0</v>
      </c>
    </row>
    <row r="81" ht="16.5" spans="1:18">
      <c r="A81" s="17">
        <v>399551</v>
      </c>
      <c r="B81" s="17" t="s">
        <v>191</v>
      </c>
      <c r="C81" s="17">
        <v>6916.303</v>
      </c>
      <c r="D81" s="17">
        <v>8752.615</v>
      </c>
      <c r="E81" s="17">
        <v>0</v>
      </c>
      <c r="F81" s="17">
        <v>0</v>
      </c>
      <c r="G81" s="17">
        <v>0</v>
      </c>
      <c r="H81" s="17">
        <v>1</v>
      </c>
      <c r="I81" s="16">
        <v>0.186</v>
      </c>
      <c r="J81" s="16">
        <v>21.127</v>
      </c>
      <c r="K81" s="18">
        <v>0</v>
      </c>
      <c r="L81" s="18">
        <v>2</v>
      </c>
      <c r="M81" s="18">
        <v>1</v>
      </c>
      <c r="N81" s="18">
        <v>-1</v>
      </c>
      <c r="O81" s="18">
        <v>0</v>
      </c>
      <c r="P81" s="18">
        <v>0.233</v>
      </c>
      <c r="Q81" s="18">
        <v>0</v>
      </c>
      <c r="R81" s="18">
        <v>0</v>
      </c>
    </row>
    <row r="82" ht="16.5" spans="1:18">
      <c r="A82" s="17">
        <v>399602</v>
      </c>
      <c r="B82" s="17" t="s">
        <v>192</v>
      </c>
      <c r="C82" s="17">
        <v>865.72</v>
      </c>
      <c r="D82" s="17">
        <v>1058.844</v>
      </c>
      <c r="E82" s="17">
        <v>0</v>
      </c>
      <c r="F82" s="17">
        <v>0</v>
      </c>
      <c r="G82" s="17">
        <v>0</v>
      </c>
      <c r="H82" s="17">
        <v>1</v>
      </c>
      <c r="I82" s="16">
        <v>0.743</v>
      </c>
      <c r="J82" s="16">
        <v>18.846</v>
      </c>
      <c r="K82" s="18">
        <v>4</v>
      </c>
      <c r="L82" s="18">
        <v>2</v>
      </c>
      <c r="M82" s="18">
        <v>-1</v>
      </c>
      <c r="N82" s="18">
        <v>1</v>
      </c>
      <c r="O82" s="18">
        <v>0</v>
      </c>
      <c r="P82" s="18">
        <v>0.454</v>
      </c>
      <c r="Q82" s="18">
        <v>0</v>
      </c>
      <c r="R82" s="18">
        <v>0</v>
      </c>
    </row>
    <row r="83" ht="16.5" spans="1:18">
      <c r="A83" s="17">
        <v>399610</v>
      </c>
      <c r="B83" s="17" t="s">
        <v>193</v>
      </c>
      <c r="C83" s="17">
        <v>5337.209</v>
      </c>
      <c r="D83" s="17">
        <v>6648.477</v>
      </c>
      <c r="E83" s="17">
        <v>0</v>
      </c>
      <c r="F83" s="17">
        <v>0</v>
      </c>
      <c r="G83" s="17">
        <v>0</v>
      </c>
      <c r="H83" s="17">
        <v>1</v>
      </c>
      <c r="I83" s="16">
        <v>1.533</v>
      </c>
      <c r="J83" s="16">
        <v>20.953</v>
      </c>
      <c r="K83" s="18">
        <v>0</v>
      </c>
      <c r="L83" s="18">
        <v>2</v>
      </c>
      <c r="M83" s="18">
        <v>1</v>
      </c>
      <c r="N83" s="18">
        <v>-1</v>
      </c>
      <c r="O83" s="18">
        <v>0</v>
      </c>
      <c r="P83" s="18">
        <v>1.155</v>
      </c>
      <c r="Q83" s="18">
        <v>0</v>
      </c>
      <c r="R83" s="18">
        <v>0</v>
      </c>
    </row>
    <row r="84" ht="16.5" spans="1:18">
      <c r="A84" s="17">
        <v>399616</v>
      </c>
      <c r="B84" s="17" t="s">
        <v>194</v>
      </c>
      <c r="C84" s="17">
        <v>5519.134</v>
      </c>
      <c r="D84" s="17">
        <v>6541.651</v>
      </c>
      <c r="E84" s="17">
        <v>0</v>
      </c>
      <c r="F84" s="17">
        <v>0</v>
      </c>
      <c r="G84" s="17">
        <v>0</v>
      </c>
      <c r="H84" s="17">
        <v>1</v>
      </c>
      <c r="I84" s="16">
        <v>2.126</v>
      </c>
      <c r="J84" s="16">
        <v>17.425</v>
      </c>
      <c r="K84" s="18">
        <v>4</v>
      </c>
      <c r="L84" s="18">
        <v>2</v>
      </c>
      <c r="M84" s="18">
        <v>-1</v>
      </c>
      <c r="N84" s="18">
        <v>1</v>
      </c>
      <c r="O84" s="18">
        <v>0</v>
      </c>
      <c r="P84" s="18">
        <v>3.737</v>
      </c>
      <c r="Q84" s="18">
        <v>0</v>
      </c>
      <c r="R84" s="18">
        <v>0</v>
      </c>
    </row>
    <row r="85" ht="16.5" spans="1:18">
      <c r="A85" s="17">
        <v>399620</v>
      </c>
      <c r="B85" s="17" t="s">
        <v>195</v>
      </c>
      <c r="C85" s="17">
        <v>3598.886</v>
      </c>
      <c r="D85" s="17">
        <v>4667.602</v>
      </c>
      <c r="E85" s="17">
        <v>0</v>
      </c>
      <c r="F85" s="17">
        <v>0</v>
      </c>
      <c r="G85" s="17">
        <v>0</v>
      </c>
      <c r="H85" s="17">
        <v>1</v>
      </c>
      <c r="I85" s="16">
        <v>3.541</v>
      </c>
      <c r="J85" s="16">
        <v>25.627</v>
      </c>
      <c r="K85" s="18">
        <v>4</v>
      </c>
      <c r="L85" s="18">
        <v>2</v>
      </c>
      <c r="M85" s="18">
        <v>-1</v>
      </c>
      <c r="N85" s="18">
        <v>1</v>
      </c>
      <c r="O85" s="18">
        <v>0</v>
      </c>
      <c r="P85" s="18">
        <v>-2.878</v>
      </c>
      <c r="Q85" s="18">
        <v>0</v>
      </c>
      <c r="R85" s="18">
        <v>0</v>
      </c>
    </row>
    <row r="86" ht="16.5" spans="1:18">
      <c r="A86" s="17">
        <v>399628</v>
      </c>
      <c r="B86" s="17" t="s">
        <v>196</v>
      </c>
      <c r="C86" s="17">
        <v>1557.737</v>
      </c>
      <c r="D86" s="17">
        <v>1964.715</v>
      </c>
      <c r="E86" s="17">
        <v>0</v>
      </c>
      <c r="F86" s="17">
        <v>0</v>
      </c>
      <c r="G86" s="17">
        <v>0</v>
      </c>
      <c r="H86" s="17">
        <v>1</v>
      </c>
      <c r="I86" s="16">
        <v>3.03</v>
      </c>
      <c r="J86" s="16">
        <v>23.117</v>
      </c>
      <c r="K86" s="18">
        <v>4</v>
      </c>
      <c r="L86" s="18">
        <v>2</v>
      </c>
      <c r="M86" s="18">
        <v>-1</v>
      </c>
      <c r="N86" s="18">
        <v>1</v>
      </c>
      <c r="O86" s="18">
        <v>0</v>
      </c>
      <c r="P86" s="18">
        <v>10.94</v>
      </c>
      <c r="Q86" s="18">
        <v>0</v>
      </c>
      <c r="R86" s="18">
        <v>0</v>
      </c>
    </row>
    <row r="87" ht="16.5" spans="1:18">
      <c r="A87" s="17">
        <v>399642</v>
      </c>
      <c r="B87" s="17" t="s">
        <v>197</v>
      </c>
      <c r="C87" s="17">
        <v>1524.621</v>
      </c>
      <c r="D87" s="17">
        <v>1893.655</v>
      </c>
      <c r="E87" s="17">
        <v>0</v>
      </c>
      <c r="F87" s="17">
        <v>0</v>
      </c>
      <c r="G87" s="17">
        <v>0</v>
      </c>
      <c r="H87" s="17">
        <v>1</v>
      </c>
      <c r="I87" s="16">
        <v>0.332</v>
      </c>
      <c r="J87" s="16">
        <v>19.755</v>
      </c>
      <c r="K87" s="18">
        <v>2</v>
      </c>
      <c r="L87" s="18">
        <v>2</v>
      </c>
      <c r="M87" s="18">
        <v>0</v>
      </c>
      <c r="N87" s="18">
        <v>0</v>
      </c>
      <c r="O87" s="18">
        <v>0</v>
      </c>
      <c r="P87" s="18">
        <v>-2.845</v>
      </c>
      <c r="Q87" s="18">
        <v>0</v>
      </c>
      <c r="R87" s="18">
        <v>-1</v>
      </c>
    </row>
    <row r="88" ht="16.5" spans="1:18">
      <c r="A88" s="17">
        <v>399652</v>
      </c>
      <c r="B88" s="17" t="s">
        <v>198</v>
      </c>
      <c r="C88" s="17">
        <v>2486.031</v>
      </c>
      <c r="D88" s="17">
        <v>3523.198</v>
      </c>
      <c r="E88" s="17">
        <v>0</v>
      </c>
      <c r="F88" s="17">
        <v>0</v>
      </c>
      <c r="G88" s="17">
        <v>0</v>
      </c>
      <c r="H88" s="17">
        <v>1</v>
      </c>
      <c r="I88" s="16">
        <v>0.308</v>
      </c>
      <c r="J88" s="16">
        <v>29.656</v>
      </c>
      <c r="K88" s="18">
        <v>4</v>
      </c>
      <c r="L88" s="18">
        <v>2</v>
      </c>
      <c r="M88" s="18">
        <v>-1</v>
      </c>
      <c r="N88" s="18">
        <v>1</v>
      </c>
      <c r="O88" s="18">
        <v>0</v>
      </c>
      <c r="P88" s="18">
        <v>-2.394</v>
      </c>
      <c r="Q88" s="18">
        <v>0</v>
      </c>
      <c r="R88" s="18">
        <v>0</v>
      </c>
    </row>
    <row r="89" ht="16.5" spans="1:18">
      <c r="A89" s="17">
        <v>399664</v>
      </c>
      <c r="B89" s="17" t="s">
        <v>199</v>
      </c>
      <c r="C89" s="17">
        <v>888.799</v>
      </c>
      <c r="D89" s="17">
        <v>1134.573</v>
      </c>
      <c r="E89" s="17">
        <v>0</v>
      </c>
      <c r="F89" s="17">
        <v>0</v>
      </c>
      <c r="G89" s="17">
        <v>0</v>
      </c>
      <c r="H89" s="17">
        <v>1</v>
      </c>
      <c r="I89" s="16">
        <v>5.714</v>
      </c>
      <c r="J89" s="16">
        <v>26.138</v>
      </c>
      <c r="K89" s="18">
        <v>2</v>
      </c>
      <c r="L89" s="18">
        <v>2</v>
      </c>
      <c r="M89" s="18">
        <v>0</v>
      </c>
      <c r="N89" s="18">
        <v>0</v>
      </c>
      <c r="O89" s="18">
        <v>0</v>
      </c>
      <c r="P89" s="18">
        <v>-2.929</v>
      </c>
      <c r="Q89" s="18">
        <v>0</v>
      </c>
      <c r="R89" s="18">
        <v>0</v>
      </c>
    </row>
    <row r="90" ht="16.5" spans="1:18">
      <c r="A90" s="17">
        <v>399675</v>
      </c>
      <c r="B90" s="17" t="s">
        <v>200</v>
      </c>
      <c r="C90" s="17">
        <v>2362.004</v>
      </c>
      <c r="D90" s="17">
        <v>3357.37</v>
      </c>
      <c r="E90" s="17">
        <v>0</v>
      </c>
      <c r="F90" s="17">
        <v>0</v>
      </c>
      <c r="G90" s="17">
        <v>0</v>
      </c>
      <c r="H90" s="17">
        <v>1</v>
      </c>
      <c r="I90" s="16">
        <v>7.117</v>
      </c>
      <c r="J90" s="16">
        <v>34.654</v>
      </c>
      <c r="K90" s="18">
        <v>4</v>
      </c>
      <c r="L90" s="18">
        <v>2</v>
      </c>
      <c r="M90" s="18">
        <v>0</v>
      </c>
      <c r="N90" s="18">
        <v>1</v>
      </c>
      <c r="O90" s="18">
        <v>0</v>
      </c>
      <c r="P90" s="18">
        <v>-0.006</v>
      </c>
      <c r="Q90" s="18">
        <v>0</v>
      </c>
      <c r="R90" s="18">
        <v>0</v>
      </c>
    </row>
    <row r="91" ht="16.5" spans="1:18">
      <c r="A91" s="17">
        <v>399677</v>
      </c>
      <c r="B91" s="17" t="s">
        <v>201</v>
      </c>
      <c r="C91" s="17">
        <v>3741.96</v>
      </c>
      <c r="D91" s="17">
        <v>5380.133</v>
      </c>
      <c r="E91" s="17">
        <v>0</v>
      </c>
      <c r="F91" s="17">
        <v>0</v>
      </c>
      <c r="G91" s="17">
        <v>0</v>
      </c>
      <c r="H91" s="17">
        <v>1</v>
      </c>
      <c r="I91" s="16">
        <v>6.159</v>
      </c>
      <c r="J91" s="16">
        <v>34.732</v>
      </c>
      <c r="K91" s="18">
        <v>0</v>
      </c>
      <c r="L91" s="18">
        <v>2</v>
      </c>
      <c r="M91" s="18">
        <v>0</v>
      </c>
      <c r="N91" s="18">
        <v>-1</v>
      </c>
      <c r="O91" s="18">
        <v>0</v>
      </c>
      <c r="P91" s="18">
        <v>1.531</v>
      </c>
      <c r="Q91" s="18">
        <v>0</v>
      </c>
      <c r="R91" s="18">
        <v>0</v>
      </c>
    </row>
    <row r="92" ht="16.5" spans="1:18">
      <c r="A92" s="17">
        <v>399683</v>
      </c>
      <c r="B92" s="17" t="s">
        <v>202</v>
      </c>
      <c r="C92" s="17">
        <v>1631.173</v>
      </c>
      <c r="D92" s="17">
        <v>1919.335</v>
      </c>
      <c r="E92" s="17">
        <v>0</v>
      </c>
      <c r="F92" s="17">
        <v>0</v>
      </c>
      <c r="G92" s="17">
        <v>0</v>
      </c>
      <c r="H92" s="17">
        <v>1</v>
      </c>
      <c r="I92" s="16">
        <v>0.954</v>
      </c>
      <c r="J92" s="16">
        <v>15.824</v>
      </c>
      <c r="K92" s="18">
        <v>2</v>
      </c>
      <c r="L92" s="18">
        <v>2</v>
      </c>
      <c r="M92" s="18">
        <v>-1</v>
      </c>
      <c r="N92" s="18">
        <v>1</v>
      </c>
      <c r="O92" s="18">
        <v>0</v>
      </c>
      <c r="P92" s="18">
        <v>-1.694</v>
      </c>
      <c r="Q92" s="18">
        <v>0</v>
      </c>
      <c r="R92" s="18">
        <v>0</v>
      </c>
    </row>
    <row r="93" ht="16.5" spans="1:18">
      <c r="A93" s="17">
        <v>399687</v>
      </c>
      <c r="B93" s="17" t="s">
        <v>203</v>
      </c>
      <c r="C93" s="17">
        <v>2418.835</v>
      </c>
      <c r="D93" s="17">
        <v>3139.587</v>
      </c>
      <c r="E93" s="17">
        <v>0</v>
      </c>
      <c r="F93" s="17">
        <v>0</v>
      </c>
      <c r="G93" s="17">
        <v>0</v>
      </c>
      <c r="H93" s="17">
        <v>1</v>
      </c>
      <c r="I93" s="16">
        <v>3.002</v>
      </c>
      <c r="J93" s="16">
        <v>25.27</v>
      </c>
      <c r="K93" s="18">
        <v>0</v>
      </c>
      <c r="L93" s="18">
        <v>0</v>
      </c>
      <c r="M93" s="18">
        <v>1</v>
      </c>
      <c r="N93" s="18">
        <v>-1</v>
      </c>
      <c r="O93" s="18">
        <v>0</v>
      </c>
      <c r="P93" s="18">
        <v>0.167</v>
      </c>
      <c r="Q93" s="18">
        <v>0</v>
      </c>
      <c r="R93" s="18">
        <v>0</v>
      </c>
    </row>
    <row r="94" ht="16.5" spans="1:18">
      <c r="A94" s="17">
        <v>399697</v>
      </c>
      <c r="B94" s="17" t="s">
        <v>204</v>
      </c>
      <c r="C94" s="17">
        <v>2500.515</v>
      </c>
      <c r="D94" s="17">
        <v>3458.351</v>
      </c>
      <c r="E94" s="17">
        <v>0</v>
      </c>
      <c r="F94" s="17">
        <v>0</v>
      </c>
      <c r="G94" s="17">
        <v>0</v>
      </c>
      <c r="H94" s="17">
        <v>1</v>
      </c>
      <c r="I94" s="16">
        <v>3.352</v>
      </c>
      <c r="J94" s="16">
        <v>30.12</v>
      </c>
      <c r="K94" s="18">
        <v>3</v>
      </c>
      <c r="L94" s="18">
        <v>1</v>
      </c>
      <c r="M94" s="18">
        <v>-1</v>
      </c>
      <c r="N94" s="18">
        <v>1</v>
      </c>
      <c r="O94" s="18">
        <v>0</v>
      </c>
      <c r="P94" s="18">
        <v>-1.926</v>
      </c>
      <c r="Q94" s="18">
        <v>0</v>
      </c>
      <c r="R94" s="18">
        <v>0</v>
      </c>
    </row>
    <row r="95" ht="16.5" spans="1:18">
      <c r="A95" s="17">
        <v>399803</v>
      </c>
      <c r="B95" s="17" t="s">
        <v>205</v>
      </c>
      <c r="C95" s="17">
        <v>3246.094</v>
      </c>
      <c r="D95" s="17">
        <v>4216.461</v>
      </c>
      <c r="E95" s="17">
        <v>0</v>
      </c>
      <c r="F95" s="17">
        <v>0</v>
      </c>
      <c r="G95" s="17">
        <v>0</v>
      </c>
      <c r="H95" s="17">
        <v>1</v>
      </c>
      <c r="I95" s="16">
        <v>5.661</v>
      </c>
      <c r="J95" s="16">
        <v>27.372</v>
      </c>
      <c r="K95" s="18">
        <v>3</v>
      </c>
      <c r="L95" s="18">
        <v>0</v>
      </c>
      <c r="M95" s="18">
        <v>-1</v>
      </c>
      <c r="N95" s="18">
        <v>1</v>
      </c>
      <c r="O95" s="18">
        <v>0</v>
      </c>
      <c r="P95" s="18">
        <v>5.989</v>
      </c>
      <c r="Q95" s="18">
        <v>0</v>
      </c>
      <c r="R95" s="18">
        <v>0</v>
      </c>
    </row>
    <row r="96" ht="16.5" spans="1:18">
      <c r="A96" s="17">
        <v>399811</v>
      </c>
      <c r="B96" s="17" t="s">
        <v>206</v>
      </c>
      <c r="C96" s="17">
        <v>3097.828</v>
      </c>
      <c r="D96" s="17">
        <v>3965.716</v>
      </c>
      <c r="E96" s="17">
        <v>0</v>
      </c>
      <c r="F96" s="17">
        <v>0</v>
      </c>
      <c r="G96" s="17">
        <v>0</v>
      </c>
      <c r="H96" s="17">
        <v>1</v>
      </c>
      <c r="I96" s="16">
        <v>3.005</v>
      </c>
      <c r="J96" s="16">
        <v>24.232</v>
      </c>
      <c r="K96" s="18">
        <v>4</v>
      </c>
      <c r="L96" s="18">
        <v>2</v>
      </c>
      <c r="M96" s="18">
        <v>0</v>
      </c>
      <c r="N96" s="18">
        <v>1</v>
      </c>
      <c r="O96" s="18">
        <v>0</v>
      </c>
      <c r="P96" s="18">
        <v>-4.879</v>
      </c>
      <c r="Q96" s="18">
        <v>0</v>
      </c>
      <c r="R96" s="18">
        <v>0</v>
      </c>
    </row>
    <row r="97" ht="16.5" spans="1:18">
      <c r="A97" s="17">
        <v>399935</v>
      </c>
      <c r="B97" s="17" t="s">
        <v>149</v>
      </c>
      <c r="C97" s="17">
        <v>3899.913</v>
      </c>
      <c r="D97" s="17">
        <v>5072.442</v>
      </c>
      <c r="E97" s="17">
        <v>0</v>
      </c>
      <c r="F97" s="17">
        <v>0</v>
      </c>
      <c r="G97" s="17">
        <v>0</v>
      </c>
      <c r="H97" s="17">
        <v>1</v>
      </c>
      <c r="I97" s="16">
        <v>3.806</v>
      </c>
      <c r="J97" s="16">
        <v>26.042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1.405</v>
      </c>
      <c r="Q97" s="18">
        <v>0</v>
      </c>
      <c r="R97" s="18">
        <v>0</v>
      </c>
    </row>
    <row r="98" ht="16.5" spans="1:18">
      <c r="A98" s="17">
        <v>399970</v>
      </c>
      <c r="B98" s="17" t="s">
        <v>207</v>
      </c>
      <c r="C98" s="17">
        <v>2717.477</v>
      </c>
      <c r="D98" s="17">
        <v>3587.759</v>
      </c>
      <c r="E98" s="17">
        <v>0</v>
      </c>
      <c r="F98" s="17">
        <v>0</v>
      </c>
      <c r="G98" s="17">
        <v>0</v>
      </c>
      <c r="H98" s="17">
        <v>1</v>
      </c>
      <c r="I98" s="16">
        <v>2.947</v>
      </c>
      <c r="J98" s="16">
        <v>26.489</v>
      </c>
      <c r="K98" s="18">
        <v>2</v>
      </c>
      <c r="L98" s="18">
        <v>2</v>
      </c>
      <c r="M98" s="18">
        <v>0</v>
      </c>
      <c r="N98" s="18">
        <v>0</v>
      </c>
      <c r="O98" s="18">
        <v>0</v>
      </c>
      <c r="P98" s="18">
        <v>-10.396</v>
      </c>
      <c r="Q98" s="18">
        <v>0</v>
      </c>
      <c r="R98" s="18">
        <v>0</v>
      </c>
    </row>
    <row r="99" ht="16.5" spans="1:18">
      <c r="A99" s="17">
        <v>399994</v>
      </c>
      <c r="B99" s="17" t="s">
        <v>208</v>
      </c>
      <c r="C99" s="17">
        <v>1305.279</v>
      </c>
      <c r="D99" s="17">
        <v>1859.741</v>
      </c>
      <c r="E99" s="17">
        <v>0</v>
      </c>
      <c r="F99" s="17">
        <v>0</v>
      </c>
      <c r="G99" s="17">
        <v>0</v>
      </c>
      <c r="H99" s="17">
        <v>1</v>
      </c>
      <c r="I99" s="16">
        <v>2.717</v>
      </c>
      <c r="J99" s="16">
        <v>31.721</v>
      </c>
      <c r="K99" s="18">
        <v>3</v>
      </c>
      <c r="L99" s="18">
        <v>2</v>
      </c>
      <c r="M99" s="18">
        <v>0</v>
      </c>
      <c r="N99" s="18">
        <v>0</v>
      </c>
      <c r="O99" s="18">
        <v>0</v>
      </c>
      <c r="P99" s="18">
        <v>-5.319</v>
      </c>
      <c r="Q99" s="18">
        <v>0</v>
      </c>
      <c r="R99" s="18">
        <v>-1</v>
      </c>
    </row>
    <row r="100" ht="16.5" spans="1:18">
      <c r="A100" s="17">
        <v>399996</v>
      </c>
      <c r="B100" s="17" t="s">
        <v>209</v>
      </c>
      <c r="C100" s="17">
        <v>2726.094</v>
      </c>
      <c r="D100" s="17">
        <v>3576.003</v>
      </c>
      <c r="E100" s="17">
        <v>0</v>
      </c>
      <c r="F100" s="17">
        <v>0</v>
      </c>
      <c r="G100" s="17">
        <v>0</v>
      </c>
      <c r="H100" s="17">
        <v>1</v>
      </c>
      <c r="I100" s="16">
        <v>7.504</v>
      </c>
      <c r="J100" s="16">
        <v>29.487</v>
      </c>
      <c r="K100" s="18">
        <v>4</v>
      </c>
      <c r="L100" s="18">
        <v>2</v>
      </c>
      <c r="M100" s="18">
        <v>-1</v>
      </c>
      <c r="N100" s="18">
        <v>1</v>
      </c>
      <c r="O100" s="18">
        <v>0</v>
      </c>
      <c r="P100" s="18">
        <v>-11.914</v>
      </c>
      <c r="Q100" s="18">
        <v>0</v>
      </c>
      <c r="R100" s="18">
        <v>0</v>
      </c>
    </row>
    <row r="101" ht="16.5" spans="1:18">
      <c r="A101" s="17">
        <v>980017</v>
      </c>
      <c r="B101" s="17" t="s">
        <v>210</v>
      </c>
      <c r="C101" s="17">
        <v>7392.768</v>
      </c>
      <c r="D101" s="17">
        <v>9892.81</v>
      </c>
      <c r="E101" s="17">
        <v>0</v>
      </c>
      <c r="F101" s="17">
        <v>0</v>
      </c>
      <c r="G101" s="17">
        <v>0</v>
      </c>
      <c r="H101" s="17">
        <v>1</v>
      </c>
      <c r="I101" s="16">
        <v>3.103</v>
      </c>
      <c r="J101" s="16">
        <v>27.59</v>
      </c>
      <c r="K101" s="18">
        <v>4</v>
      </c>
      <c r="L101" s="18">
        <v>2</v>
      </c>
      <c r="M101" s="18">
        <v>-1</v>
      </c>
      <c r="N101" s="18">
        <v>1</v>
      </c>
      <c r="O101" s="18">
        <v>0</v>
      </c>
      <c r="P101" s="18">
        <v>-3.368</v>
      </c>
      <c r="Q101" s="18">
        <v>0</v>
      </c>
      <c r="R101" s="18">
        <v>0</v>
      </c>
    </row>
    <row r="102" ht="16.5" spans="1:18">
      <c r="A102" s="17">
        <v>980023</v>
      </c>
      <c r="B102" s="17" t="s">
        <v>211</v>
      </c>
      <c r="C102" s="17">
        <v>1748.96</v>
      </c>
      <c r="D102" s="17">
        <v>2239.327</v>
      </c>
      <c r="E102" s="17">
        <v>0</v>
      </c>
      <c r="F102" s="17">
        <v>0</v>
      </c>
      <c r="G102" s="17">
        <v>0</v>
      </c>
      <c r="H102" s="17">
        <v>1</v>
      </c>
      <c r="I102" s="16">
        <v>5.48</v>
      </c>
      <c r="J102" s="16">
        <v>26.178</v>
      </c>
      <c r="K102" s="18">
        <v>0</v>
      </c>
      <c r="L102" s="18">
        <v>2</v>
      </c>
      <c r="M102" s="18">
        <v>0</v>
      </c>
      <c r="N102" s="18">
        <v>-1</v>
      </c>
      <c r="O102" s="18">
        <v>0</v>
      </c>
      <c r="P102" s="18">
        <v>-1.033</v>
      </c>
      <c r="Q102" s="18">
        <v>0</v>
      </c>
      <c r="R102" s="18">
        <v>0</v>
      </c>
    </row>
    <row r="103" ht="16.5" spans="1:18">
      <c r="A103" s="17">
        <v>980030</v>
      </c>
      <c r="B103" s="17" t="s">
        <v>212</v>
      </c>
      <c r="C103" s="17">
        <v>4598.609</v>
      </c>
      <c r="D103" s="17">
        <v>5824.011</v>
      </c>
      <c r="E103" s="17">
        <v>0</v>
      </c>
      <c r="F103" s="17">
        <v>0</v>
      </c>
      <c r="G103" s="17">
        <v>0</v>
      </c>
      <c r="H103" s="17">
        <v>1</v>
      </c>
      <c r="I103" s="16">
        <v>4.343</v>
      </c>
      <c r="J103" s="16">
        <v>24.47</v>
      </c>
      <c r="K103" s="18">
        <v>1</v>
      </c>
      <c r="L103" s="18">
        <v>2</v>
      </c>
      <c r="M103" s="18">
        <v>0</v>
      </c>
      <c r="N103" s="18">
        <v>0</v>
      </c>
      <c r="O103" s="18">
        <v>0</v>
      </c>
      <c r="P103" s="18">
        <v>-1.433</v>
      </c>
      <c r="Q103" s="18">
        <v>0</v>
      </c>
      <c r="R103" s="18">
        <v>-1</v>
      </c>
    </row>
    <row r="104" ht="16.5" spans="1:18">
      <c r="A104" s="19">
        <v>26</v>
      </c>
      <c r="B104" s="19" t="s">
        <v>213</v>
      </c>
      <c r="C104" s="19">
        <v>3538.829</v>
      </c>
      <c r="D104" s="19">
        <v>4107.339</v>
      </c>
      <c r="E104" s="19">
        <v>0</v>
      </c>
      <c r="F104" s="19">
        <v>0</v>
      </c>
      <c r="G104" s="19">
        <v>1</v>
      </c>
      <c r="H104" s="16">
        <v>0</v>
      </c>
      <c r="I104" s="16">
        <v>0</v>
      </c>
      <c r="J104" s="16">
        <v>0</v>
      </c>
      <c r="K104" s="18">
        <v>4</v>
      </c>
      <c r="L104" s="18">
        <v>2</v>
      </c>
      <c r="M104" s="18">
        <v>-1</v>
      </c>
      <c r="N104" s="18">
        <v>1</v>
      </c>
      <c r="O104" s="18">
        <v>0</v>
      </c>
      <c r="P104" s="18">
        <v>-0.352</v>
      </c>
      <c r="Q104" s="18">
        <v>0</v>
      </c>
      <c r="R104" s="18">
        <v>0</v>
      </c>
    </row>
    <row r="105" ht="16.5" spans="1:18">
      <c r="A105" s="19">
        <v>32</v>
      </c>
      <c r="B105" s="19" t="s">
        <v>214</v>
      </c>
      <c r="C105" s="19">
        <v>1887.727</v>
      </c>
      <c r="D105" s="19">
        <v>2205.311</v>
      </c>
      <c r="E105" s="19">
        <v>0</v>
      </c>
      <c r="F105" s="19">
        <v>0</v>
      </c>
      <c r="G105" s="19">
        <v>1</v>
      </c>
      <c r="H105" s="16">
        <v>0</v>
      </c>
      <c r="I105" s="16">
        <v>0</v>
      </c>
      <c r="J105" s="16">
        <v>0</v>
      </c>
      <c r="K105" s="18">
        <v>4</v>
      </c>
      <c r="L105" s="18">
        <v>0</v>
      </c>
      <c r="M105" s="18">
        <v>-1</v>
      </c>
      <c r="N105" s="18">
        <v>1</v>
      </c>
      <c r="O105" s="18">
        <v>0</v>
      </c>
      <c r="P105" s="18">
        <v>-0.006</v>
      </c>
      <c r="Q105" s="18">
        <v>0</v>
      </c>
      <c r="R105" s="18">
        <v>0</v>
      </c>
    </row>
    <row r="106" ht="16.5" spans="1:18">
      <c r="A106" s="19">
        <v>70</v>
      </c>
      <c r="B106" s="19" t="s">
        <v>215</v>
      </c>
      <c r="C106" s="19">
        <v>2635.661</v>
      </c>
      <c r="D106" s="19">
        <v>3139.795</v>
      </c>
      <c r="E106" s="19">
        <v>0</v>
      </c>
      <c r="F106" s="19">
        <v>0</v>
      </c>
      <c r="G106" s="19">
        <v>1</v>
      </c>
      <c r="H106" s="16">
        <v>0</v>
      </c>
      <c r="I106" s="16">
        <v>0</v>
      </c>
      <c r="J106" s="16">
        <v>0</v>
      </c>
      <c r="K106" s="18">
        <v>4</v>
      </c>
      <c r="L106" s="18">
        <v>0</v>
      </c>
      <c r="M106" s="18">
        <v>-1</v>
      </c>
      <c r="N106" s="18">
        <v>1</v>
      </c>
      <c r="O106" s="18">
        <v>0</v>
      </c>
      <c r="P106" s="18">
        <v>0.836</v>
      </c>
      <c r="Q106" s="18">
        <v>0</v>
      </c>
      <c r="R106" s="18">
        <v>0</v>
      </c>
    </row>
    <row r="107" ht="16.5" spans="1:18">
      <c r="A107" s="19">
        <v>104</v>
      </c>
      <c r="B107" s="19" t="s">
        <v>216</v>
      </c>
      <c r="C107" s="19">
        <v>1351.744</v>
      </c>
      <c r="D107" s="19">
        <v>1664.484</v>
      </c>
      <c r="E107" s="19">
        <v>0</v>
      </c>
      <c r="F107" s="19">
        <v>0</v>
      </c>
      <c r="G107" s="19">
        <v>1</v>
      </c>
      <c r="H107" s="16">
        <v>0</v>
      </c>
      <c r="I107" s="16">
        <v>0</v>
      </c>
      <c r="J107" s="16">
        <v>0</v>
      </c>
      <c r="K107" s="18">
        <v>0</v>
      </c>
      <c r="L107" s="18">
        <v>2</v>
      </c>
      <c r="M107" s="18">
        <v>0</v>
      </c>
      <c r="N107" s="18">
        <v>-1</v>
      </c>
      <c r="O107" s="18">
        <v>0</v>
      </c>
      <c r="P107" s="18">
        <v>-1.609</v>
      </c>
      <c r="Q107" s="18">
        <v>0</v>
      </c>
      <c r="R107" s="18">
        <v>0</v>
      </c>
    </row>
    <row r="108" ht="16.5" spans="1:18">
      <c r="A108" s="19">
        <v>113</v>
      </c>
      <c r="B108" s="19" t="s">
        <v>217</v>
      </c>
      <c r="C108" s="19">
        <v>2573.821</v>
      </c>
      <c r="D108" s="19">
        <v>2999.63</v>
      </c>
      <c r="E108" s="19">
        <v>0</v>
      </c>
      <c r="F108" s="19">
        <v>0</v>
      </c>
      <c r="G108" s="19">
        <v>1</v>
      </c>
      <c r="H108" s="16">
        <v>0</v>
      </c>
      <c r="I108" s="16">
        <v>0</v>
      </c>
      <c r="J108" s="16">
        <v>0</v>
      </c>
      <c r="K108" s="18">
        <v>4</v>
      </c>
      <c r="L108" s="18">
        <v>2</v>
      </c>
      <c r="M108" s="18">
        <v>-1</v>
      </c>
      <c r="N108" s="18">
        <v>1</v>
      </c>
      <c r="O108" s="18">
        <v>0</v>
      </c>
      <c r="P108" s="18">
        <v>-0.68</v>
      </c>
      <c r="Q108" s="18">
        <v>0</v>
      </c>
      <c r="R108" s="18">
        <v>0</v>
      </c>
    </row>
    <row r="109" ht="16.5" spans="1:18">
      <c r="A109" s="19">
        <v>820</v>
      </c>
      <c r="B109" s="19" t="s">
        <v>218</v>
      </c>
      <c r="C109" s="19">
        <v>4076.744</v>
      </c>
      <c r="D109" s="19">
        <v>4918.647</v>
      </c>
      <c r="E109" s="19">
        <v>0</v>
      </c>
      <c r="F109" s="19">
        <v>0</v>
      </c>
      <c r="G109" s="19">
        <v>1</v>
      </c>
      <c r="H109" s="16">
        <v>0</v>
      </c>
      <c r="I109" s="16">
        <v>0</v>
      </c>
      <c r="J109" s="16">
        <v>0</v>
      </c>
      <c r="K109" s="18">
        <v>4</v>
      </c>
      <c r="L109" s="18">
        <v>2</v>
      </c>
      <c r="M109" s="18">
        <v>-1</v>
      </c>
      <c r="N109" s="18">
        <v>1</v>
      </c>
      <c r="O109" s="18">
        <v>0</v>
      </c>
      <c r="P109" s="18">
        <v>-3.369</v>
      </c>
      <c r="Q109" s="18">
        <v>0</v>
      </c>
      <c r="R109" s="18">
        <v>0</v>
      </c>
    </row>
    <row r="110" ht="16.5" spans="1:18">
      <c r="A110" s="19">
        <v>908</v>
      </c>
      <c r="B110" s="19" t="s">
        <v>219</v>
      </c>
      <c r="C110" s="19">
        <v>2207.261</v>
      </c>
      <c r="D110" s="19">
        <v>2576.13</v>
      </c>
      <c r="E110" s="19">
        <v>0</v>
      </c>
      <c r="F110" s="19">
        <v>0</v>
      </c>
      <c r="G110" s="19">
        <v>1</v>
      </c>
      <c r="H110" s="16">
        <v>0</v>
      </c>
      <c r="I110" s="16">
        <v>0</v>
      </c>
      <c r="J110" s="16">
        <v>0</v>
      </c>
      <c r="K110" s="18">
        <v>3</v>
      </c>
      <c r="L110" s="18">
        <v>2</v>
      </c>
      <c r="M110" s="18">
        <v>0</v>
      </c>
      <c r="N110" s="18">
        <v>1</v>
      </c>
      <c r="O110" s="18">
        <v>0</v>
      </c>
      <c r="P110" s="18">
        <v>-10.948</v>
      </c>
      <c r="Q110" s="18">
        <v>0</v>
      </c>
      <c r="R110" s="18">
        <v>0</v>
      </c>
    </row>
    <row r="111" ht="16.5" spans="1:18">
      <c r="A111" s="19">
        <v>928</v>
      </c>
      <c r="B111" s="19" t="s">
        <v>220</v>
      </c>
      <c r="C111" s="19">
        <v>2726.1</v>
      </c>
      <c r="D111" s="19">
        <v>3171.457</v>
      </c>
      <c r="E111" s="19">
        <v>0</v>
      </c>
      <c r="F111" s="19">
        <v>0</v>
      </c>
      <c r="G111" s="19">
        <v>1</v>
      </c>
      <c r="H111" s="16">
        <v>0</v>
      </c>
      <c r="I111" s="16">
        <v>0</v>
      </c>
      <c r="J111" s="16">
        <v>0</v>
      </c>
      <c r="K111" s="18">
        <v>1</v>
      </c>
      <c r="L111" s="18">
        <v>0</v>
      </c>
      <c r="M111" s="18">
        <v>0</v>
      </c>
      <c r="N111" s="18">
        <v>0</v>
      </c>
      <c r="O111" s="18">
        <v>0</v>
      </c>
      <c r="P111" s="18">
        <v>-2.731</v>
      </c>
      <c r="Q111" s="18">
        <v>0</v>
      </c>
      <c r="R111" s="18">
        <v>-1</v>
      </c>
    </row>
    <row r="112" ht="16.5" spans="1:18">
      <c r="A112" s="19">
        <v>963</v>
      </c>
      <c r="B112" s="19" t="s">
        <v>221</v>
      </c>
      <c r="C112" s="19">
        <v>5968.856</v>
      </c>
      <c r="D112" s="19">
        <v>6657.234</v>
      </c>
      <c r="E112" s="19">
        <v>0</v>
      </c>
      <c r="F112" s="19">
        <v>0</v>
      </c>
      <c r="G112" s="19">
        <v>1</v>
      </c>
      <c r="H112" s="16">
        <v>0</v>
      </c>
      <c r="I112" s="16">
        <v>0</v>
      </c>
      <c r="J112" s="16">
        <v>0</v>
      </c>
      <c r="K112" s="18">
        <v>4</v>
      </c>
      <c r="L112" s="18">
        <v>2</v>
      </c>
      <c r="M112" s="18">
        <v>0</v>
      </c>
      <c r="N112" s="18">
        <v>1</v>
      </c>
      <c r="O112" s="18">
        <v>0</v>
      </c>
      <c r="P112" s="18">
        <v>9.03</v>
      </c>
      <c r="Q112" s="18">
        <v>0</v>
      </c>
      <c r="R112" s="18">
        <v>0</v>
      </c>
    </row>
    <row r="113" ht="16.5" spans="1:18">
      <c r="A113" s="19">
        <v>986</v>
      </c>
      <c r="B113" s="19" t="s">
        <v>222</v>
      </c>
      <c r="C113" s="19">
        <v>2201.056</v>
      </c>
      <c r="D113" s="19">
        <v>2569.258</v>
      </c>
      <c r="E113" s="19">
        <v>0</v>
      </c>
      <c r="F113" s="19">
        <v>0</v>
      </c>
      <c r="G113" s="19">
        <v>1</v>
      </c>
      <c r="H113" s="16">
        <v>0</v>
      </c>
      <c r="I113" s="16">
        <v>0</v>
      </c>
      <c r="J113" s="16">
        <v>0</v>
      </c>
      <c r="K113" s="18">
        <v>2</v>
      </c>
      <c r="L113" s="18">
        <v>2</v>
      </c>
      <c r="M113" s="18">
        <v>0</v>
      </c>
      <c r="N113" s="18">
        <v>0</v>
      </c>
      <c r="O113" s="18">
        <v>0</v>
      </c>
      <c r="P113" s="18">
        <v>-11.793</v>
      </c>
      <c r="Q113" s="18">
        <v>0</v>
      </c>
      <c r="R113" s="18">
        <v>0</v>
      </c>
    </row>
    <row r="114" ht="16.5" spans="1:18">
      <c r="A114" s="19">
        <v>399381</v>
      </c>
      <c r="B114" s="19" t="s">
        <v>223</v>
      </c>
      <c r="C114" s="19">
        <v>2864.644</v>
      </c>
      <c r="D114" s="19">
        <v>3333.14</v>
      </c>
      <c r="E114" s="19">
        <v>0</v>
      </c>
      <c r="F114" s="19">
        <v>0</v>
      </c>
      <c r="G114" s="19">
        <v>1</v>
      </c>
      <c r="H114" s="16">
        <v>0</v>
      </c>
      <c r="I114" s="16">
        <v>0</v>
      </c>
      <c r="J114" s="16">
        <v>0</v>
      </c>
      <c r="K114" s="18">
        <v>4</v>
      </c>
      <c r="L114" s="18">
        <v>2</v>
      </c>
      <c r="M114" s="18">
        <v>0</v>
      </c>
      <c r="N114" s="18">
        <v>1</v>
      </c>
      <c r="O114" s="18">
        <v>0</v>
      </c>
      <c r="P114" s="18">
        <v>-0.527</v>
      </c>
      <c r="Q114" s="18">
        <v>0</v>
      </c>
      <c r="R114" s="18">
        <v>0</v>
      </c>
    </row>
    <row r="115" ht="16.5" spans="1:18">
      <c r="A115" s="19">
        <v>399436</v>
      </c>
      <c r="B115" s="19" t="s">
        <v>224</v>
      </c>
      <c r="C115" s="19">
        <v>3808.416</v>
      </c>
      <c r="D115" s="19">
        <v>4639.927</v>
      </c>
      <c r="E115" s="19">
        <v>0</v>
      </c>
      <c r="F115" s="19">
        <v>0</v>
      </c>
      <c r="G115" s="19">
        <v>1</v>
      </c>
      <c r="H115" s="16">
        <v>0</v>
      </c>
      <c r="I115" s="16">
        <v>0</v>
      </c>
      <c r="J115" s="16">
        <v>0</v>
      </c>
      <c r="K115" s="18">
        <v>3</v>
      </c>
      <c r="L115" s="18">
        <v>2</v>
      </c>
      <c r="M115" s="18">
        <v>0</v>
      </c>
      <c r="N115" s="18">
        <v>0</v>
      </c>
      <c r="O115" s="18">
        <v>0</v>
      </c>
      <c r="P115" s="18">
        <v>-3.096</v>
      </c>
      <c r="Q115" s="18">
        <v>0</v>
      </c>
      <c r="R115" s="18">
        <v>0</v>
      </c>
    </row>
    <row r="116" ht="16.5" spans="1:18">
      <c r="A116" s="19">
        <v>399928</v>
      </c>
      <c r="B116" s="19" t="s">
        <v>220</v>
      </c>
      <c r="C116" s="19">
        <v>2726.099</v>
      </c>
      <c r="D116" s="19">
        <v>3171.457</v>
      </c>
      <c r="E116" s="19">
        <v>0</v>
      </c>
      <c r="F116" s="19">
        <v>0</v>
      </c>
      <c r="G116" s="19">
        <v>1</v>
      </c>
      <c r="H116" s="16">
        <v>0</v>
      </c>
      <c r="I116" s="16">
        <v>0</v>
      </c>
      <c r="J116" s="16">
        <v>0</v>
      </c>
      <c r="K116" s="18">
        <v>2</v>
      </c>
      <c r="L116" s="18">
        <v>2</v>
      </c>
      <c r="M116" s="18">
        <v>0</v>
      </c>
      <c r="N116" s="18">
        <v>0</v>
      </c>
      <c r="O116" s="18">
        <v>0</v>
      </c>
      <c r="P116" s="18">
        <v>-8.948</v>
      </c>
      <c r="Q116" s="18">
        <v>0</v>
      </c>
      <c r="R116" s="18">
        <v>-1</v>
      </c>
    </row>
    <row r="117" ht="16.5" spans="1:18">
      <c r="A117" s="19">
        <v>399998</v>
      </c>
      <c r="B117" s="19" t="s">
        <v>225</v>
      </c>
      <c r="C117" s="19">
        <v>1987.426</v>
      </c>
      <c r="D117" s="19">
        <v>2410.313</v>
      </c>
      <c r="E117" s="19">
        <v>0</v>
      </c>
      <c r="F117" s="19">
        <v>0</v>
      </c>
      <c r="G117" s="19">
        <v>1</v>
      </c>
      <c r="H117" s="16">
        <v>0</v>
      </c>
      <c r="I117" s="16">
        <v>0</v>
      </c>
      <c r="J117" s="16">
        <v>0</v>
      </c>
      <c r="K117" s="18">
        <v>0</v>
      </c>
      <c r="L117" s="18">
        <v>2</v>
      </c>
      <c r="M117" s="18">
        <v>0</v>
      </c>
      <c r="N117" s="18">
        <v>0</v>
      </c>
      <c r="O117" s="18">
        <v>0</v>
      </c>
      <c r="P117" s="18">
        <v>-2.568</v>
      </c>
      <c r="Q117" s="18">
        <v>0</v>
      </c>
      <c r="R117" s="18">
        <v>-1</v>
      </c>
    </row>
    <row r="118" ht="16.5" spans="1:18">
      <c r="A118" s="20"/>
      <c r="B118" s="20"/>
      <c r="C118" s="20"/>
      <c r="D118" s="20"/>
      <c r="E118" s="20"/>
      <c r="F118" s="20"/>
      <c r="G118" s="20"/>
      <c r="H118" s="21"/>
      <c r="I118" s="21"/>
      <c r="J118" s="21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0"/>
      <c r="B119" s="20"/>
      <c r="C119" s="20"/>
      <c r="D119" s="20"/>
      <c r="E119" s="20"/>
      <c r="F119" s="20"/>
      <c r="G119" s="20"/>
      <c r="H119" s="21"/>
      <c r="I119" s="21"/>
      <c r="J119" s="21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0"/>
      <c r="B120" s="20"/>
      <c r="C120" s="20"/>
      <c r="D120" s="20"/>
      <c r="E120" s="20"/>
      <c r="F120" s="20"/>
      <c r="G120" s="20"/>
      <c r="H120" s="21"/>
      <c r="I120" s="21"/>
      <c r="J120" s="21"/>
      <c r="K120" s="24"/>
      <c r="L120" s="24"/>
      <c r="M120" s="24"/>
      <c r="N120" s="24"/>
      <c r="O120" s="24"/>
      <c r="P120" s="24"/>
      <c r="Q120" s="24"/>
      <c r="R120" s="24"/>
    </row>
    <row r="121" ht="20.25" spans="1:18">
      <c r="A121" s="22"/>
      <c r="B121" s="22"/>
      <c r="C121" s="23"/>
      <c r="D121" s="23"/>
      <c r="E121" s="23"/>
      <c r="F121" s="23"/>
      <c r="G121" s="23"/>
      <c r="H121" s="23"/>
      <c r="I121" s="23"/>
      <c r="J121" s="23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2"/>
      <c r="B122" s="22"/>
      <c r="C122" s="23"/>
      <c r="D122" s="23"/>
      <c r="E122" s="23"/>
      <c r="F122" s="23"/>
      <c r="G122" s="23"/>
      <c r="H122" s="23"/>
      <c r="I122" s="23"/>
      <c r="J122" s="23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2"/>
      <c r="B124" s="22"/>
      <c r="C124" s="23"/>
      <c r="D124" s="23"/>
      <c r="E124" s="23"/>
      <c r="F124" s="23"/>
      <c r="G124" s="23"/>
      <c r="H124" s="23"/>
      <c r="I124" s="23"/>
      <c r="J124" s="23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2"/>
      <c r="B128" s="22"/>
      <c r="C128" s="23"/>
      <c r="D128" s="23"/>
      <c r="E128" s="23"/>
      <c r="F128" s="23"/>
      <c r="G128" s="23"/>
      <c r="H128" s="23"/>
      <c r="I128" s="23"/>
      <c r="J128" s="23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2"/>
      <c r="B132" s="22"/>
      <c r="C132" s="23"/>
      <c r="D132" s="23"/>
      <c r="E132" s="23"/>
      <c r="F132" s="23"/>
      <c r="G132" s="23"/>
      <c r="H132" s="23"/>
      <c r="I132" s="23"/>
      <c r="J132" s="23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2"/>
      <c r="B140" s="22"/>
      <c r="C140" s="23"/>
      <c r="D140" s="23"/>
      <c r="E140" s="23"/>
      <c r="F140" s="23"/>
      <c r="G140" s="23"/>
      <c r="H140" s="23"/>
      <c r="I140" s="23"/>
      <c r="J140" s="23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2"/>
      <c r="B142" s="22"/>
      <c r="C142" s="23"/>
      <c r="D142" s="23"/>
      <c r="E142" s="23"/>
      <c r="F142" s="23"/>
      <c r="G142" s="23"/>
      <c r="H142" s="23"/>
      <c r="I142" s="23"/>
      <c r="J142" s="23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2"/>
      <c r="B144" s="22"/>
      <c r="C144" s="23"/>
      <c r="D144" s="23"/>
      <c r="E144" s="23"/>
      <c r="F144" s="23"/>
      <c r="G144" s="23"/>
      <c r="H144" s="23"/>
      <c r="I144" s="23"/>
      <c r="J144" s="23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2"/>
      <c r="B146" s="22"/>
      <c r="C146" s="23"/>
      <c r="D146" s="23"/>
      <c r="E146" s="23"/>
      <c r="F146" s="23"/>
      <c r="G146" s="23"/>
      <c r="H146" s="23"/>
      <c r="I146" s="23"/>
      <c r="J146" s="23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2"/>
      <c r="B148" s="22"/>
      <c r="C148" s="23"/>
      <c r="D148" s="23"/>
      <c r="E148" s="23"/>
      <c r="F148" s="23"/>
      <c r="G148" s="23"/>
      <c r="H148" s="23"/>
      <c r="I148" s="23"/>
      <c r="J148" s="23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2"/>
      <c r="B150" s="22"/>
      <c r="C150" s="23"/>
      <c r="D150" s="23"/>
      <c r="E150" s="23"/>
      <c r="F150" s="23"/>
      <c r="G150" s="23"/>
      <c r="H150" s="23"/>
      <c r="I150" s="23"/>
      <c r="J150" s="23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2"/>
      <c r="B152" s="22"/>
      <c r="C152" s="23"/>
      <c r="D152" s="23"/>
      <c r="E152" s="23"/>
      <c r="F152" s="23"/>
      <c r="G152" s="23"/>
      <c r="H152" s="23"/>
      <c r="I152" s="23"/>
      <c r="J152" s="23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2"/>
      <c r="B154" s="22"/>
      <c r="C154" s="23"/>
      <c r="D154" s="23"/>
      <c r="E154" s="23"/>
      <c r="F154" s="23"/>
      <c r="G154" s="23"/>
      <c r="H154" s="23"/>
      <c r="I154" s="23"/>
      <c r="J154" s="23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2"/>
      <c r="B156" s="22"/>
      <c r="C156" s="23"/>
      <c r="D156" s="23"/>
      <c r="E156" s="23"/>
      <c r="F156" s="23"/>
      <c r="G156" s="23"/>
      <c r="H156" s="23"/>
      <c r="I156" s="23"/>
      <c r="J156" s="23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2"/>
      <c r="B158" s="22"/>
      <c r="C158" s="23"/>
      <c r="D158" s="23"/>
      <c r="E158" s="23"/>
      <c r="F158" s="23"/>
      <c r="G158" s="23"/>
      <c r="H158" s="23"/>
      <c r="I158" s="23"/>
      <c r="J158" s="23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2"/>
      <c r="B159" s="22"/>
      <c r="C159" s="23"/>
      <c r="D159" s="23"/>
      <c r="E159" s="23"/>
      <c r="F159" s="23"/>
      <c r="G159" s="23"/>
      <c r="H159" s="23"/>
      <c r="I159" s="23"/>
      <c r="J159" s="23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2"/>
      <c r="B160" s="22"/>
      <c r="C160" s="23"/>
      <c r="D160" s="23"/>
      <c r="E160" s="23"/>
      <c r="F160" s="23"/>
      <c r="G160" s="23"/>
      <c r="H160" s="23"/>
      <c r="I160" s="23"/>
      <c r="J160" s="23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2"/>
      <c r="B162" s="22"/>
      <c r="C162" s="23"/>
      <c r="D162" s="23"/>
      <c r="E162" s="23"/>
      <c r="F162" s="23"/>
      <c r="G162" s="23"/>
      <c r="H162" s="23"/>
      <c r="I162" s="23"/>
      <c r="J162" s="23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2"/>
      <c r="B164" s="22"/>
      <c r="C164" s="23"/>
      <c r="D164" s="23"/>
      <c r="E164" s="23"/>
      <c r="F164" s="23"/>
      <c r="G164" s="23"/>
      <c r="H164" s="23"/>
      <c r="I164" s="23"/>
      <c r="J164" s="23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2"/>
      <c r="B166" s="22"/>
      <c r="C166" s="23"/>
      <c r="D166" s="23"/>
      <c r="E166" s="23"/>
      <c r="F166" s="23"/>
      <c r="G166" s="23"/>
      <c r="H166" s="23"/>
      <c r="I166" s="23"/>
      <c r="J166" s="23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2"/>
      <c r="B167" s="22"/>
      <c r="C167" s="23"/>
      <c r="D167" s="23"/>
      <c r="E167" s="23"/>
      <c r="F167" s="23"/>
      <c r="G167" s="23"/>
      <c r="H167" s="23"/>
      <c r="I167" s="23"/>
      <c r="J167" s="23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2"/>
      <c r="B168" s="22"/>
      <c r="C168" s="23"/>
      <c r="D168" s="23"/>
      <c r="E168" s="23"/>
      <c r="F168" s="23"/>
      <c r="G168" s="23"/>
      <c r="H168" s="23"/>
      <c r="I168" s="23"/>
      <c r="J168" s="23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2"/>
      <c r="B169" s="22"/>
      <c r="C169" s="23"/>
      <c r="D169" s="23"/>
      <c r="E169" s="23"/>
      <c r="F169" s="23"/>
      <c r="G169" s="23"/>
      <c r="H169" s="23"/>
      <c r="I169" s="23"/>
      <c r="J169" s="23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2"/>
      <c r="B170" s="22"/>
      <c r="C170" s="23"/>
      <c r="D170" s="23"/>
      <c r="E170" s="23"/>
      <c r="F170" s="23"/>
      <c r="G170" s="23"/>
      <c r="H170" s="23"/>
      <c r="I170" s="23"/>
      <c r="J170" s="23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2"/>
      <c r="B171" s="22"/>
      <c r="C171" s="23"/>
      <c r="D171" s="23"/>
      <c r="E171" s="23"/>
      <c r="F171" s="23"/>
      <c r="G171" s="23"/>
      <c r="H171" s="23"/>
      <c r="I171" s="23"/>
      <c r="J171" s="23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2"/>
      <c r="B172" s="22"/>
      <c r="C172" s="23"/>
      <c r="D172" s="23"/>
      <c r="E172" s="23"/>
      <c r="F172" s="23"/>
      <c r="G172" s="23"/>
      <c r="H172" s="23"/>
      <c r="I172" s="23"/>
      <c r="J172" s="23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2"/>
      <c r="B173" s="22"/>
      <c r="C173" s="23"/>
      <c r="D173" s="23"/>
      <c r="E173" s="23"/>
      <c r="F173" s="23"/>
      <c r="G173" s="23"/>
      <c r="H173" s="23"/>
      <c r="I173" s="23"/>
      <c r="J173" s="23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2"/>
      <c r="B174" s="22"/>
      <c r="C174" s="23"/>
      <c r="D174" s="23"/>
      <c r="E174" s="23"/>
      <c r="F174" s="23"/>
      <c r="G174" s="23"/>
      <c r="H174" s="23"/>
      <c r="I174" s="23"/>
      <c r="J174" s="23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2"/>
      <c r="B175" s="22"/>
      <c r="C175" s="23"/>
      <c r="D175" s="23"/>
      <c r="E175" s="23"/>
      <c r="F175" s="23"/>
      <c r="G175" s="23"/>
      <c r="H175" s="23"/>
      <c r="I175" s="23"/>
      <c r="J175" s="23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2"/>
      <c r="B176" s="22"/>
      <c r="C176" s="23"/>
      <c r="D176" s="23"/>
      <c r="E176" s="23"/>
      <c r="F176" s="23"/>
      <c r="G176" s="23"/>
      <c r="H176" s="23"/>
      <c r="I176" s="23"/>
      <c r="J176" s="23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2"/>
      <c r="B178" s="22"/>
      <c r="C178" s="23"/>
      <c r="D178" s="23"/>
      <c r="E178" s="23"/>
      <c r="F178" s="23"/>
      <c r="G178" s="23"/>
      <c r="H178" s="23"/>
      <c r="I178" s="23"/>
      <c r="J178" s="23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2"/>
      <c r="B179" s="22"/>
      <c r="C179" s="23"/>
      <c r="D179" s="23"/>
      <c r="E179" s="23"/>
      <c r="F179" s="23"/>
      <c r="G179" s="23"/>
      <c r="H179" s="23"/>
      <c r="I179" s="23"/>
      <c r="J179" s="23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2"/>
      <c r="B180" s="22"/>
      <c r="C180" s="23"/>
      <c r="D180" s="23"/>
      <c r="E180" s="23"/>
      <c r="F180" s="23"/>
      <c r="G180" s="23"/>
      <c r="H180" s="23"/>
      <c r="I180" s="23"/>
      <c r="J180" s="23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2"/>
      <c r="B181" s="22"/>
      <c r="C181" s="23"/>
      <c r="D181" s="23"/>
      <c r="E181" s="23"/>
      <c r="F181" s="23"/>
      <c r="G181" s="23"/>
      <c r="H181" s="23"/>
      <c r="I181" s="23"/>
      <c r="J181" s="23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2"/>
      <c r="B182" s="22"/>
      <c r="C182" s="23"/>
      <c r="D182" s="23"/>
      <c r="E182" s="23"/>
      <c r="F182" s="23"/>
      <c r="G182" s="23"/>
      <c r="H182" s="23"/>
      <c r="I182" s="23"/>
      <c r="J182" s="23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2"/>
      <c r="B183" s="22"/>
      <c r="C183" s="23"/>
      <c r="D183" s="23"/>
      <c r="E183" s="23"/>
      <c r="F183" s="23"/>
      <c r="G183" s="23"/>
      <c r="H183" s="23"/>
      <c r="I183" s="23"/>
      <c r="J183" s="23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2"/>
      <c r="B184" s="22"/>
      <c r="C184" s="23"/>
      <c r="D184" s="23"/>
      <c r="E184" s="23"/>
      <c r="F184" s="23"/>
      <c r="G184" s="23"/>
      <c r="H184" s="23"/>
      <c r="I184" s="23"/>
      <c r="J184" s="23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2"/>
      <c r="B185" s="22"/>
      <c r="C185" s="23"/>
      <c r="D185" s="23"/>
      <c r="E185" s="23"/>
      <c r="F185" s="23"/>
      <c r="G185" s="23"/>
      <c r="H185" s="23"/>
      <c r="I185" s="23"/>
      <c r="J185" s="23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2"/>
      <c r="B186" s="22"/>
      <c r="C186" s="23"/>
      <c r="D186" s="23"/>
      <c r="E186" s="23"/>
      <c r="F186" s="23"/>
      <c r="G186" s="23"/>
      <c r="H186" s="23"/>
      <c r="I186" s="23"/>
      <c r="J186" s="23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2"/>
      <c r="B187" s="22"/>
      <c r="C187" s="23"/>
      <c r="D187" s="23"/>
      <c r="E187" s="23"/>
      <c r="F187" s="23"/>
      <c r="G187" s="23"/>
      <c r="H187" s="23"/>
      <c r="I187" s="23"/>
      <c r="J187" s="23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2"/>
      <c r="B188" s="22"/>
      <c r="C188" s="23"/>
      <c r="D188" s="23"/>
      <c r="E188" s="23"/>
      <c r="F188" s="23"/>
      <c r="G188" s="23"/>
      <c r="H188" s="23"/>
      <c r="I188" s="23"/>
      <c r="J188" s="23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2"/>
      <c r="B189" s="22"/>
      <c r="C189" s="23"/>
      <c r="D189" s="23"/>
      <c r="E189" s="23"/>
      <c r="F189" s="23"/>
      <c r="G189" s="23"/>
      <c r="H189" s="23"/>
      <c r="I189" s="23"/>
      <c r="J189" s="23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2"/>
      <c r="B190" s="22"/>
      <c r="C190" s="23"/>
      <c r="D190" s="23"/>
      <c r="E190" s="23"/>
      <c r="F190" s="23"/>
      <c r="G190" s="23"/>
      <c r="H190" s="23"/>
      <c r="I190" s="23"/>
      <c r="J190" s="23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2"/>
      <c r="B191" s="22"/>
      <c r="C191" s="23"/>
      <c r="D191" s="23"/>
      <c r="E191" s="23"/>
      <c r="F191" s="23"/>
      <c r="G191" s="23"/>
      <c r="H191" s="23"/>
      <c r="I191" s="23"/>
      <c r="J191" s="23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2"/>
      <c r="B192" s="22"/>
      <c r="C192" s="23"/>
      <c r="D192" s="23"/>
      <c r="E192" s="23"/>
      <c r="F192" s="23"/>
      <c r="G192" s="23"/>
      <c r="H192" s="23"/>
      <c r="I192" s="23"/>
      <c r="J192" s="23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2"/>
      <c r="B193" s="22"/>
      <c r="C193" s="23"/>
      <c r="D193" s="23"/>
      <c r="E193" s="23"/>
      <c r="F193" s="23"/>
      <c r="G193" s="23"/>
      <c r="H193" s="23"/>
      <c r="I193" s="23"/>
      <c r="J193" s="23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2"/>
      <c r="B195" s="22"/>
      <c r="C195" s="23"/>
      <c r="D195" s="23"/>
      <c r="E195" s="23"/>
      <c r="F195" s="23"/>
      <c r="G195" s="23"/>
      <c r="H195" s="23"/>
      <c r="I195" s="23"/>
      <c r="J195" s="23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2"/>
      <c r="B196" s="22"/>
      <c r="C196" s="23"/>
      <c r="D196" s="23"/>
      <c r="E196" s="23"/>
      <c r="F196" s="23"/>
      <c r="G196" s="23"/>
      <c r="H196" s="23"/>
      <c r="I196" s="23"/>
      <c r="J196" s="23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2"/>
      <c r="B197" s="22"/>
      <c r="C197" s="23"/>
      <c r="D197" s="23"/>
      <c r="E197" s="23"/>
      <c r="F197" s="23"/>
      <c r="G197" s="23"/>
      <c r="H197" s="23"/>
      <c r="I197" s="23"/>
      <c r="J197" s="23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2"/>
      <c r="B198" s="22"/>
      <c r="C198" s="23"/>
      <c r="D198" s="23"/>
      <c r="E198" s="23"/>
      <c r="F198" s="23"/>
      <c r="G198" s="23"/>
      <c r="H198" s="23"/>
      <c r="I198" s="23"/>
      <c r="J198" s="23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2"/>
      <c r="B199" s="22"/>
      <c r="C199" s="23"/>
      <c r="D199" s="23"/>
      <c r="E199" s="23"/>
      <c r="F199" s="23"/>
      <c r="G199" s="23"/>
      <c r="H199" s="23"/>
      <c r="I199" s="23"/>
      <c r="J199" s="23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2"/>
      <c r="B200" s="22"/>
      <c r="C200" s="23"/>
      <c r="D200" s="23"/>
      <c r="E200" s="23"/>
      <c r="F200" s="23"/>
      <c r="G200" s="23"/>
      <c r="H200" s="23"/>
      <c r="I200" s="23"/>
      <c r="J200" s="23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2"/>
      <c r="B201" s="22"/>
      <c r="C201" s="23"/>
      <c r="D201" s="23"/>
      <c r="E201" s="23"/>
      <c r="F201" s="23"/>
      <c r="G201" s="23"/>
      <c r="H201" s="23"/>
      <c r="I201" s="23"/>
      <c r="J201" s="23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2"/>
      <c r="B202" s="22"/>
      <c r="C202" s="23"/>
      <c r="D202" s="23"/>
      <c r="E202" s="23"/>
      <c r="F202" s="23"/>
      <c r="G202" s="23"/>
      <c r="H202" s="23"/>
      <c r="I202" s="23"/>
      <c r="J202" s="23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2"/>
      <c r="B203" s="22"/>
      <c r="C203" s="23"/>
      <c r="D203" s="23"/>
      <c r="E203" s="23"/>
      <c r="F203" s="23"/>
      <c r="G203" s="23"/>
      <c r="H203" s="23"/>
      <c r="I203" s="23"/>
      <c r="J203" s="23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2"/>
      <c r="B206" s="22"/>
      <c r="C206" s="23"/>
      <c r="D206" s="23"/>
      <c r="E206" s="23"/>
      <c r="F206" s="23"/>
      <c r="G206" s="23"/>
      <c r="H206" s="23"/>
      <c r="I206" s="23"/>
      <c r="J206" s="23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2"/>
      <c r="B207" s="22"/>
      <c r="C207" s="23"/>
      <c r="D207" s="23"/>
      <c r="E207" s="23"/>
      <c r="F207" s="23"/>
      <c r="G207" s="23"/>
      <c r="H207" s="23"/>
      <c r="I207" s="23"/>
      <c r="J207" s="23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2"/>
      <c r="B208" s="22"/>
      <c r="C208" s="23"/>
      <c r="D208" s="23"/>
      <c r="E208" s="23"/>
      <c r="F208" s="23"/>
      <c r="G208" s="23"/>
      <c r="H208" s="23"/>
      <c r="I208" s="23"/>
      <c r="J208" s="23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2"/>
      <c r="B209" s="22"/>
      <c r="C209" s="23"/>
      <c r="D209" s="23"/>
      <c r="E209" s="23"/>
      <c r="F209" s="23"/>
      <c r="G209" s="23"/>
      <c r="H209" s="23"/>
      <c r="I209" s="23"/>
      <c r="J209" s="23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2"/>
      <c r="B210" s="22"/>
      <c r="C210" s="23"/>
      <c r="D210" s="23"/>
      <c r="E210" s="23"/>
      <c r="F210" s="23"/>
      <c r="G210" s="23"/>
      <c r="H210" s="23"/>
      <c r="I210" s="23"/>
      <c r="J210" s="23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2"/>
      <c r="B211" s="22"/>
      <c r="C211" s="23"/>
      <c r="D211" s="23"/>
      <c r="E211" s="23"/>
      <c r="F211" s="23"/>
      <c r="G211" s="23"/>
      <c r="H211" s="23"/>
      <c r="I211" s="23"/>
      <c r="J211" s="23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2"/>
      <c r="B212" s="22"/>
      <c r="C212" s="23"/>
      <c r="D212" s="23"/>
      <c r="E212" s="23"/>
      <c r="F212" s="23"/>
      <c r="G212" s="23"/>
      <c r="H212" s="23"/>
      <c r="I212" s="23"/>
      <c r="J212" s="23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2"/>
      <c r="B213" s="22"/>
      <c r="C213" s="23"/>
      <c r="D213" s="23"/>
      <c r="E213" s="23"/>
      <c r="F213" s="23"/>
      <c r="G213" s="23"/>
      <c r="H213" s="23"/>
      <c r="I213" s="23"/>
      <c r="J213" s="23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2"/>
      <c r="B214" s="22"/>
      <c r="C214" s="23"/>
      <c r="D214" s="23"/>
      <c r="E214" s="23"/>
      <c r="F214" s="23"/>
      <c r="G214" s="23"/>
      <c r="H214" s="23"/>
      <c r="I214" s="23"/>
      <c r="J214" s="23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2"/>
      <c r="B215" s="22"/>
      <c r="C215" s="23"/>
      <c r="D215" s="23"/>
      <c r="E215" s="23"/>
      <c r="F215" s="23"/>
      <c r="G215" s="23"/>
      <c r="H215" s="23"/>
      <c r="I215" s="23"/>
      <c r="J215" s="23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2"/>
      <c r="B216" s="22"/>
      <c r="C216" s="23"/>
      <c r="D216" s="23"/>
      <c r="E216" s="23"/>
      <c r="F216" s="23"/>
      <c r="G216" s="23"/>
      <c r="H216" s="23"/>
      <c r="I216" s="23"/>
      <c r="J216" s="23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2"/>
      <c r="B217" s="22"/>
      <c r="C217" s="23"/>
      <c r="D217" s="23"/>
      <c r="E217" s="23"/>
      <c r="F217" s="23"/>
      <c r="G217" s="23"/>
      <c r="H217" s="23"/>
      <c r="I217" s="23"/>
      <c r="J217" s="23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2"/>
      <c r="B218" s="22"/>
      <c r="C218" s="23"/>
      <c r="D218" s="23"/>
      <c r="E218" s="23"/>
      <c r="F218" s="23"/>
      <c r="G218" s="23"/>
      <c r="H218" s="23"/>
      <c r="I218" s="23"/>
      <c r="J218" s="23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2"/>
      <c r="B219" s="22"/>
      <c r="C219" s="23"/>
      <c r="D219" s="23"/>
      <c r="E219" s="23"/>
      <c r="F219" s="23"/>
      <c r="G219" s="23"/>
      <c r="H219" s="23"/>
      <c r="I219" s="23"/>
      <c r="J219" s="23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2"/>
      <c r="B220" s="22"/>
      <c r="C220" s="23"/>
      <c r="D220" s="23"/>
      <c r="E220" s="23"/>
      <c r="F220" s="23"/>
      <c r="G220" s="23"/>
      <c r="H220" s="23"/>
      <c r="I220" s="23"/>
      <c r="J220" s="23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2"/>
      <c r="B221" s="22"/>
      <c r="C221" s="23"/>
      <c r="D221" s="23"/>
      <c r="E221" s="23"/>
      <c r="F221" s="23"/>
      <c r="G221" s="23"/>
      <c r="H221" s="23"/>
      <c r="I221" s="23"/>
      <c r="J221" s="23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2"/>
      <c r="B222" s="22"/>
      <c r="C222" s="23"/>
      <c r="D222" s="23"/>
      <c r="E222" s="23"/>
      <c r="F222" s="23"/>
      <c r="G222" s="23"/>
      <c r="H222" s="23"/>
      <c r="I222" s="23"/>
      <c r="J222" s="23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2"/>
      <c r="B223" s="22"/>
      <c r="C223" s="23"/>
      <c r="D223" s="23"/>
      <c r="E223" s="23"/>
      <c r="F223" s="23"/>
      <c r="G223" s="23"/>
      <c r="H223" s="23"/>
      <c r="I223" s="23"/>
      <c r="J223" s="23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2"/>
      <c r="B224" s="22"/>
      <c r="C224" s="23"/>
      <c r="D224" s="23"/>
      <c r="E224" s="23"/>
      <c r="F224" s="23"/>
      <c r="G224" s="23"/>
      <c r="H224" s="23"/>
      <c r="I224" s="23"/>
      <c r="J224" s="23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2"/>
      <c r="B225" s="22"/>
      <c r="C225" s="23"/>
      <c r="D225" s="23"/>
      <c r="E225" s="23"/>
      <c r="F225" s="23"/>
      <c r="G225" s="23"/>
      <c r="H225" s="23"/>
      <c r="I225" s="23"/>
      <c r="J225" s="23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2"/>
      <c r="B226" s="22"/>
      <c r="C226" s="23"/>
      <c r="D226" s="23"/>
      <c r="E226" s="23"/>
      <c r="F226" s="23"/>
      <c r="G226" s="23"/>
      <c r="H226" s="23"/>
      <c r="I226" s="23"/>
      <c r="J226" s="23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2"/>
      <c r="B227" s="22"/>
      <c r="C227" s="23"/>
      <c r="D227" s="23"/>
      <c r="E227" s="23"/>
      <c r="F227" s="23"/>
      <c r="G227" s="23"/>
      <c r="H227" s="23"/>
      <c r="I227" s="23"/>
      <c r="J227" s="23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2"/>
      <c r="B228" s="22"/>
      <c r="C228" s="23"/>
      <c r="D228" s="23"/>
      <c r="E228" s="23"/>
      <c r="F228" s="23"/>
      <c r="G228" s="23"/>
      <c r="H228" s="23"/>
      <c r="I228" s="23"/>
      <c r="J228" s="23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2"/>
      <c r="B229" s="22"/>
      <c r="C229" s="23"/>
      <c r="D229" s="23"/>
      <c r="E229" s="23"/>
      <c r="F229" s="23"/>
      <c r="G229" s="23"/>
      <c r="H229" s="23"/>
      <c r="I229" s="23"/>
      <c r="J229" s="23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2"/>
      <c r="B230" s="22"/>
      <c r="C230" s="23"/>
      <c r="D230" s="23"/>
      <c r="E230" s="23"/>
      <c r="F230" s="23"/>
      <c r="G230" s="23"/>
      <c r="H230" s="23"/>
      <c r="I230" s="23"/>
      <c r="J230" s="23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2"/>
      <c r="B231" s="22"/>
      <c r="C231" s="23"/>
      <c r="D231" s="23"/>
      <c r="E231" s="23"/>
      <c r="F231" s="23"/>
      <c r="G231" s="23"/>
      <c r="H231" s="23"/>
      <c r="I231" s="23"/>
      <c r="J231" s="23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2"/>
      <c r="B232" s="22"/>
      <c r="C232" s="23"/>
      <c r="D232" s="23"/>
      <c r="E232" s="23"/>
      <c r="F232" s="23"/>
      <c r="G232" s="23"/>
      <c r="H232" s="23"/>
      <c r="I232" s="23"/>
      <c r="J232" s="23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2"/>
      <c r="B233" s="22"/>
      <c r="C233" s="23"/>
      <c r="D233" s="23"/>
      <c r="E233" s="23"/>
      <c r="F233" s="23"/>
      <c r="G233" s="23"/>
      <c r="H233" s="23"/>
      <c r="I233" s="23"/>
      <c r="J233" s="23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2"/>
      <c r="B234" s="22"/>
      <c r="C234" s="23"/>
      <c r="D234" s="23"/>
      <c r="E234" s="23"/>
      <c r="F234" s="23"/>
      <c r="G234" s="23"/>
      <c r="H234" s="23"/>
      <c r="I234" s="23"/>
      <c r="J234" s="23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2"/>
      <c r="B235" s="22"/>
      <c r="C235" s="23"/>
      <c r="D235" s="23"/>
      <c r="E235" s="23"/>
      <c r="F235" s="23"/>
      <c r="G235" s="23"/>
      <c r="H235" s="23"/>
      <c r="I235" s="23"/>
      <c r="J235" s="23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2"/>
      <c r="B236" s="22"/>
      <c r="C236" s="23"/>
      <c r="D236" s="23"/>
      <c r="E236" s="23"/>
      <c r="F236" s="23"/>
      <c r="G236" s="23"/>
      <c r="H236" s="23"/>
      <c r="I236" s="23"/>
      <c r="J236" s="23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2"/>
      <c r="B237" s="22"/>
      <c r="C237" s="23"/>
      <c r="D237" s="23"/>
      <c r="E237" s="23"/>
      <c r="F237" s="23"/>
      <c r="G237" s="23"/>
      <c r="H237" s="23"/>
      <c r="I237" s="23"/>
      <c r="J237" s="23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2"/>
      <c r="B238" s="22"/>
      <c r="C238" s="23"/>
      <c r="D238" s="23"/>
      <c r="E238" s="23"/>
      <c r="F238" s="23"/>
      <c r="G238" s="23"/>
      <c r="H238" s="23"/>
      <c r="I238" s="23"/>
      <c r="J238" s="23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2"/>
      <c r="B239" s="22"/>
      <c r="C239" s="23"/>
      <c r="D239" s="23"/>
      <c r="E239" s="23"/>
      <c r="F239" s="23"/>
      <c r="G239" s="23"/>
      <c r="H239" s="23"/>
      <c r="I239" s="23"/>
      <c r="J239" s="23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2"/>
      <c r="B240" s="22"/>
      <c r="C240" s="23"/>
      <c r="D240" s="23"/>
      <c r="E240" s="23"/>
      <c r="F240" s="23"/>
      <c r="G240" s="23"/>
      <c r="H240" s="23"/>
      <c r="I240" s="23"/>
      <c r="J240" s="23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2"/>
      <c r="B241" s="22"/>
      <c r="C241" s="23"/>
      <c r="D241" s="23"/>
      <c r="E241" s="23"/>
      <c r="F241" s="23"/>
      <c r="G241" s="23"/>
      <c r="H241" s="23"/>
      <c r="I241" s="23"/>
      <c r="J241" s="23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2"/>
      <c r="B242" s="22"/>
      <c r="C242" s="23"/>
      <c r="D242" s="23"/>
      <c r="E242" s="23"/>
      <c r="F242" s="23"/>
      <c r="G242" s="23"/>
      <c r="H242" s="23"/>
      <c r="I242" s="23"/>
      <c r="J242" s="23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2"/>
      <c r="B243" s="22"/>
      <c r="C243" s="23"/>
      <c r="D243" s="23"/>
      <c r="E243" s="23"/>
      <c r="F243" s="23"/>
      <c r="G243" s="23"/>
      <c r="H243" s="23"/>
      <c r="I243" s="23"/>
      <c r="J243" s="23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2"/>
      <c r="B244" s="22"/>
      <c r="C244" s="23"/>
      <c r="D244" s="23"/>
      <c r="E244" s="23"/>
      <c r="F244" s="23"/>
      <c r="G244" s="23"/>
      <c r="H244" s="23"/>
      <c r="I244" s="23"/>
      <c r="J244" s="23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2"/>
      <c r="B245" s="22"/>
      <c r="C245" s="23"/>
      <c r="D245" s="23"/>
      <c r="E245" s="23"/>
      <c r="F245" s="23"/>
      <c r="G245" s="23"/>
      <c r="H245" s="23"/>
      <c r="I245" s="23"/>
      <c r="J245" s="23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2"/>
      <c r="B246" s="22"/>
      <c r="C246" s="23"/>
      <c r="D246" s="23"/>
      <c r="E246" s="23"/>
      <c r="F246" s="23"/>
      <c r="G246" s="23"/>
      <c r="H246" s="23"/>
      <c r="I246" s="23"/>
      <c r="J246" s="23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2"/>
      <c r="B247" s="22"/>
      <c r="C247" s="23"/>
      <c r="D247" s="23"/>
      <c r="E247" s="23"/>
      <c r="F247" s="23"/>
      <c r="G247" s="23"/>
      <c r="H247" s="23"/>
      <c r="I247" s="23"/>
      <c r="J247" s="23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2"/>
      <c r="B248" s="22"/>
      <c r="C248" s="23"/>
      <c r="D248" s="23"/>
      <c r="E248" s="23"/>
      <c r="F248" s="23"/>
      <c r="G248" s="23"/>
      <c r="H248" s="23"/>
      <c r="I248" s="23"/>
      <c r="J248" s="23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2"/>
      <c r="B249" s="22"/>
      <c r="C249" s="23"/>
      <c r="D249" s="23"/>
      <c r="E249" s="23"/>
      <c r="F249" s="23"/>
      <c r="G249" s="23"/>
      <c r="H249" s="23"/>
      <c r="I249" s="23"/>
      <c r="J249" s="23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2"/>
      <c r="B250" s="22"/>
      <c r="C250" s="23"/>
      <c r="D250" s="23"/>
      <c r="E250" s="23"/>
      <c r="F250" s="23"/>
      <c r="G250" s="23"/>
      <c r="H250" s="23"/>
      <c r="I250" s="23"/>
      <c r="J250" s="23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2"/>
      <c r="B251" s="22"/>
      <c r="C251" s="23"/>
      <c r="D251" s="23"/>
      <c r="E251" s="23"/>
      <c r="F251" s="23"/>
      <c r="G251" s="23"/>
      <c r="H251" s="23"/>
      <c r="I251" s="23"/>
      <c r="J251" s="23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2"/>
      <c r="B252" s="22"/>
      <c r="C252" s="23"/>
      <c r="D252" s="23"/>
      <c r="E252" s="23"/>
      <c r="F252" s="23"/>
      <c r="G252" s="23"/>
      <c r="H252" s="23"/>
      <c r="I252" s="23"/>
      <c r="J252" s="23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2"/>
      <c r="B253" s="22"/>
      <c r="C253" s="23"/>
      <c r="D253" s="23"/>
      <c r="E253" s="23"/>
      <c r="F253" s="23"/>
      <c r="G253" s="23"/>
      <c r="H253" s="23"/>
      <c r="I253" s="23"/>
      <c r="J253" s="23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2"/>
      <c r="B254" s="22"/>
      <c r="C254" s="23"/>
      <c r="D254" s="23"/>
      <c r="E254" s="23"/>
      <c r="F254" s="23"/>
      <c r="G254" s="23"/>
      <c r="H254" s="23"/>
      <c r="I254" s="23"/>
      <c r="J254" s="23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2"/>
      <c r="B255" s="22"/>
      <c r="C255" s="23"/>
      <c r="D255" s="23"/>
      <c r="E255" s="23"/>
      <c r="F255" s="23"/>
      <c r="G255" s="23"/>
      <c r="H255" s="23"/>
      <c r="I255" s="23"/>
      <c r="J255" s="23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2"/>
      <c r="B256" s="22"/>
      <c r="C256" s="23"/>
      <c r="D256" s="23"/>
      <c r="E256" s="23"/>
      <c r="F256" s="23"/>
      <c r="G256" s="23"/>
      <c r="H256" s="23"/>
      <c r="I256" s="23"/>
      <c r="J256" s="23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2"/>
      <c r="B257" s="22"/>
      <c r="C257" s="23"/>
      <c r="D257" s="23"/>
      <c r="E257" s="23"/>
      <c r="F257" s="23"/>
      <c r="G257" s="23"/>
      <c r="H257" s="23"/>
      <c r="I257" s="23"/>
      <c r="J257" s="23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2"/>
      <c r="B258" s="22"/>
      <c r="C258" s="23"/>
      <c r="D258" s="23"/>
      <c r="E258" s="23"/>
      <c r="F258" s="23"/>
      <c r="G258" s="23"/>
      <c r="H258" s="23"/>
      <c r="I258" s="23"/>
      <c r="J258" s="23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2"/>
      <c r="B259" s="22"/>
      <c r="C259" s="23"/>
      <c r="D259" s="23"/>
      <c r="E259" s="23"/>
      <c r="F259" s="23"/>
      <c r="G259" s="23"/>
      <c r="H259" s="23"/>
      <c r="I259" s="23"/>
      <c r="J259" s="23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12"/>
      <c r="L366" s="12"/>
      <c r="M366" s="12"/>
      <c r="N366" s="12"/>
      <c r="O366" s="12"/>
      <c r="P366" s="12"/>
      <c r="Q366" s="12"/>
      <c r="R366" s="12"/>
      <c r="S366" s="25"/>
    </row>
    <row r="367" ht="20.2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12"/>
      <c r="L367" s="12"/>
      <c r="M367" s="12"/>
      <c r="N367" s="12"/>
      <c r="O367" s="12"/>
      <c r="P367" s="12"/>
      <c r="Q367" s="12"/>
      <c r="R367" s="12"/>
      <c r="S367" s="25"/>
    </row>
    <row r="368" ht="20.2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12"/>
      <c r="L368" s="12"/>
      <c r="M368" s="12"/>
      <c r="N368" s="12"/>
      <c r="O368" s="12"/>
      <c r="P368" s="12"/>
      <c r="Q368" s="12"/>
      <c r="R368" s="12"/>
      <c r="S368" s="25"/>
    </row>
    <row r="369" ht="20.2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12"/>
      <c r="L369" s="12"/>
      <c r="M369" s="12"/>
      <c r="N369" s="12"/>
      <c r="O369" s="12"/>
      <c r="P369" s="12"/>
      <c r="Q369" s="12"/>
      <c r="R369" s="12"/>
      <c r="S369" s="25"/>
    </row>
    <row r="370" ht="20.2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12"/>
      <c r="L370" s="12"/>
      <c r="M370" s="12"/>
      <c r="N370" s="12"/>
      <c r="O370" s="12"/>
      <c r="P370" s="12"/>
      <c r="Q370" s="12"/>
      <c r="R370" s="12"/>
      <c r="S370" s="25"/>
    </row>
    <row r="371" ht="20.2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12"/>
      <c r="L371" s="12"/>
      <c r="M371" s="12"/>
      <c r="N371" s="12"/>
      <c r="O371" s="12"/>
      <c r="P371" s="12"/>
      <c r="Q371" s="12"/>
      <c r="R371" s="12"/>
      <c r="S371" s="25"/>
    </row>
    <row r="372" ht="20.2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12"/>
      <c r="L372" s="12"/>
      <c r="M372" s="12"/>
      <c r="N372" s="12"/>
      <c r="O372" s="12"/>
      <c r="P372" s="12"/>
      <c r="Q372" s="12"/>
      <c r="R372" s="12"/>
      <c r="S372" s="25"/>
    </row>
    <row r="373" ht="20.2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12"/>
      <c r="L373" s="12"/>
      <c r="M373" s="12"/>
      <c r="N373" s="12"/>
      <c r="O373" s="12"/>
      <c r="P373" s="12"/>
      <c r="Q373" s="12"/>
      <c r="R373" s="12"/>
      <c r="S373" s="25"/>
    </row>
    <row r="374" ht="20.2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12"/>
      <c r="L374" s="12"/>
      <c r="M374" s="12"/>
      <c r="N374" s="12"/>
      <c r="O374" s="12"/>
      <c r="P374" s="12"/>
      <c r="Q374" s="12"/>
      <c r="R374" s="12"/>
      <c r="S374" s="25"/>
    </row>
    <row r="375" ht="20.2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12"/>
      <c r="L375" s="12"/>
      <c r="M375" s="12"/>
      <c r="N375" s="12"/>
      <c r="O375" s="12"/>
      <c r="P375" s="12"/>
      <c r="Q375" s="12"/>
      <c r="R375" s="12"/>
      <c r="S375" s="25"/>
    </row>
    <row r="376" ht="20.2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12"/>
      <c r="L376" s="12"/>
      <c r="M376" s="12"/>
      <c r="N376" s="12"/>
      <c r="O376" s="12"/>
      <c r="P376" s="12"/>
      <c r="Q376" s="12"/>
      <c r="R376" s="12"/>
      <c r="S376" s="25"/>
    </row>
    <row r="377" ht="20.2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12"/>
      <c r="L377" s="12"/>
      <c r="M377" s="12"/>
      <c r="N377" s="12"/>
      <c r="O377" s="12"/>
      <c r="P377" s="12"/>
      <c r="Q377" s="12"/>
      <c r="R377" s="12"/>
      <c r="S377" s="25"/>
    </row>
    <row r="378" ht="20.2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12"/>
      <c r="L378" s="12"/>
      <c r="M378" s="12"/>
      <c r="N378" s="12"/>
      <c r="O378" s="12"/>
      <c r="P378" s="12"/>
      <c r="Q378" s="12"/>
      <c r="R378" s="12"/>
      <c r="S378" s="25"/>
    </row>
    <row r="379" ht="20.2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12"/>
      <c r="L379" s="12"/>
      <c r="M379" s="12"/>
      <c r="N379" s="12"/>
      <c r="O379" s="12"/>
      <c r="P379" s="12"/>
      <c r="Q379" s="12"/>
      <c r="R379" s="12"/>
      <c r="S379" s="25"/>
    </row>
    <row r="380" ht="20.2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12"/>
      <c r="L380" s="12"/>
      <c r="M380" s="12"/>
      <c r="N380" s="12"/>
      <c r="O380" s="12"/>
      <c r="P380" s="12"/>
      <c r="Q380" s="12"/>
      <c r="R380" s="12"/>
      <c r="S380" s="25"/>
    </row>
    <row r="381" ht="20.2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12"/>
      <c r="L381" s="12"/>
      <c r="M381" s="12"/>
      <c r="N381" s="12"/>
      <c r="O381" s="12"/>
      <c r="P381" s="12"/>
      <c r="Q381" s="12"/>
      <c r="R381" s="12"/>
      <c r="S381" s="25"/>
    </row>
    <row r="382" ht="20.2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12"/>
      <c r="L382" s="12"/>
      <c r="M382" s="12"/>
      <c r="N382" s="12"/>
      <c r="O382" s="12"/>
      <c r="P382" s="12"/>
      <c r="Q382" s="12"/>
      <c r="R382" s="12"/>
      <c r="S382" s="25"/>
    </row>
    <row r="383" ht="20.2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12"/>
      <c r="L383" s="12"/>
      <c r="M383" s="12"/>
      <c r="N383" s="12"/>
      <c r="O383" s="12"/>
      <c r="P383" s="12"/>
      <c r="Q383" s="12"/>
      <c r="R383" s="12"/>
      <c r="S383" s="25"/>
    </row>
    <row r="384" ht="20.2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12"/>
      <c r="L384" s="12"/>
      <c r="M384" s="12"/>
      <c r="N384" s="12"/>
      <c r="O384" s="12"/>
      <c r="P384" s="12"/>
      <c r="Q384" s="12"/>
      <c r="R384" s="12"/>
      <c r="S384" s="25"/>
    </row>
    <row r="385" ht="20.2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12"/>
      <c r="L385" s="12"/>
      <c r="M385" s="12"/>
      <c r="N385" s="12"/>
      <c r="O385" s="12"/>
      <c r="P385" s="12"/>
      <c r="Q385" s="12"/>
      <c r="R385" s="12"/>
      <c r="S385" s="25"/>
    </row>
    <row r="386" ht="20.2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12"/>
      <c r="L386" s="12"/>
      <c r="M386" s="12"/>
      <c r="N386" s="12"/>
      <c r="O386" s="12"/>
      <c r="P386" s="12"/>
      <c r="Q386" s="12"/>
      <c r="R386" s="12"/>
      <c r="S386" s="25"/>
    </row>
    <row r="387" ht="20.2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12"/>
      <c r="L387" s="12"/>
      <c r="M387" s="12"/>
      <c r="N387" s="12"/>
      <c r="O387" s="12"/>
      <c r="P387" s="12"/>
      <c r="Q387" s="12"/>
      <c r="R387" s="12"/>
      <c r="S387" s="25"/>
    </row>
    <row r="388" ht="20.2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12"/>
      <c r="L388" s="12"/>
      <c r="M388" s="12"/>
      <c r="N388" s="12"/>
      <c r="O388" s="12"/>
      <c r="P388" s="12"/>
      <c r="Q388" s="12"/>
      <c r="R388" s="12"/>
      <c r="S388" s="25"/>
    </row>
    <row r="389" ht="20.2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12"/>
      <c r="L389" s="12"/>
      <c r="M389" s="12"/>
      <c r="N389" s="12"/>
      <c r="O389" s="12"/>
      <c r="P389" s="12"/>
      <c r="Q389" s="12"/>
      <c r="R389" s="12"/>
      <c r="S389" s="25"/>
    </row>
    <row r="390" ht="20.2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12"/>
      <c r="L390" s="12"/>
      <c r="M390" s="12"/>
      <c r="N390" s="12"/>
      <c r="O390" s="12"/>
      <c r="P390" s="12"/>
      <c r="Q390" s="12"/>
      <c r="R390" s="12"/>
      <c r="S390" s="25"/>
    </row>
    <row r="391" ht="20.2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12"/>
      <c r="L391" s="12"/>
      <c r="M391" s="12"/>
      <c r="N391" s="12"/>
      <c r="O391" s="12"/>
      <c r="P391" s="12"/>
      <c r="Q391" s="12"/>
      <c r="R391" s="12"/>
      <c r="S391" s="25"/>
    </row>
    <row r="392" ht="20.2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12"/>
      <c r="L392" s="12"/>
      <c r="M392" s="12"/>
      <c r="N392" s="12"/>
      <c r="O392" s="12"/>
      <c r="P392" s="12"/>
      <c r="Q392" s="12"/>
      <c r="R392" s="12"/>
      <c r="S392" s="25"/>
    </row>
    <row r="393" ht="20.2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9" t="s">
        <v>226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1" t="s">
        <v>106</v>
      </c>
      <c r="L2" s="11" t="s">
        <v>107</v>
      </c>
      <c r="M2" s="11" t="s">
        <v>108</v>
      </c>
      <c r="N2" s="11" t="s">
        <v>109</v>
      </c>
      <c r="O2" s="11" t="s">
        <v>110</v>
      </c>
      <c r="P2" s="11" t="s">
        <v>111</v>
      </c>
      <c r="Q2" s="11" t="s">
        <v>112</v>
      </c>
      <c r="R2" s="11" t="s">
        <v>113</v>
      </c>
    </row>
    <row r="3" ht="20.25" spans="1:18">
      <c r="A3" s="5" t="s">
        <v>227</v>
      </c>
      <c r="B3" s="5" t="s">
        <v>228</v>
      </c>
      <c r="C3" s="5">
        <v>594.635</v>
      </c>
      <c r="D3" s="5">
        <v>655.803</v>
      </c>
      <c r="E3" s="5">
        <v>0</v>
      </c>
      <c r="F3" s="5">
        <v>0</v>
      </c>
      <c r="G3" s="5">
        <v>0</v>
      </c>
      <c r="H3" s="5">
        <v>1</v>
      </c>
      <c r="I3" s="7">
        <v>4.777</v>
      </c>
      <c r="J3" s="7">
        <v>13.658</v>
      </c>
      <c r="K3" s="12">
        <v>4</v>
      </c>
      <c r="L3" s="12">
        <v>2</v>
      </c>
      <c r="M3" s="12">
        <v>-1</v>
      </c>
      <c r="N3" s="12">
        <v>0</v>
      </c>
      <c r="O3" s="12">
        <v>0</v>
      </c>
      <c r="P3" s="12">
        <v>-0.349</v>
      </c>
      <c r="Q3" s="12">
        <v>0</v>
      </c>
      <c r="R3" s="12">
        <v>0</v>
      </c>
    </row>
    <row r="4" ht="20.25" spans="1:18">
      <c r="A4" s="5" t="s">
        <v>229</v>
      </c>
      <c r="B4" s="5" t="s">
        <v>230</v>
      </c>
      <c r="C4" s="5">
        <v>2627.251</v>
      </c>
      <c r="D4" s="5">
        <v>3262.369</v>
      </c>
      <c r="E4" s="5">
        <v>0</v>
      </c>
      <c r="F4" s="5">
        <v>0</v>
      </c>
      <c r="G4" s="5">
        <v>0</v>
      </c>
      <c r="H4" s="5">
        <v>1</v>
      </c>
      <c r="I4" s="7">
        <v>1.706</v>
      </c>
      <c r="J4" s="7">
        <v>20.842</v>
      </c>
      <c r="K4" s="12">
        <v>2</v>
      </c>
      <c r="L4" s="12">
        <v>2</v>
      </c>
      <c r="M4" s="12">
        <v>0</v>
      </c>
      <c r="N4" s="12">
        <v>-1</v>
      </c>
      <c r="O4" s="12">
        <v>0</v>
      </c>
      <c r="P4" s="12">
        <v>-11.609</v>
      </c>
      <c r="Q4" s="12">
        <v>0</v>
      </c>
      <c r="R4" s="12">
        <v>0</v>
      </c>
    </row>
    <row r="5" ht="20.25" spans="1:18">
      <c r="A5" s="5" t="s">
        <v>231</v>
      </c>
      <c r="B5" s="5" t="s">
        <v>232</v>
      </c>
      <c r="C5" s="5">
        <v>754.455</v>
      </c>
      <c r="D5" s="5">
        <v>860.564</v>
      </c>
      <c r="E5" s="5">
        <v>0</v>
      </c>
      <c r="F5" s="5">
        <v>0</v>
      </c>
      <c r="G5" s="5">
        <v>0</v>
      </c>
      <c r="H5" s="5">
        <v>1</v>
      </c>
      <c r="I5" s="7">
        <v>1.594</v>
      </c>
      <c r="J5" s="7">
        <v>13.727</v>
      </c>
      <c r="K5" s="12">
        <v>2</v>
      </c>
      <c r="L5" s="12">
        <v>0</v>
      </c>
      <c r="M5" s="12">
        <v>0</v>
      </c>
      <c r="N5" s="12">
        <v>0</v>
      </c>
      <c r="O5" s="12">
        <v>0</v>
      </c>
      <c r="P5" s="12">
        <v>-1.736</v>
      </c>
      <c r="Q5" s="12">
        <v>0</v>
      </c>
      <c r="R5" s="12">
        <v>0</v>
      </c>
    </row>
    <row r="6" ht="20.25" spans="1:18">
      <c r="A6" s="6" t="s">
        <v>233</v>
      </c>
      <c r="B6" s="6" t="s">
        <v>234</v>
      </c>
      <c r="C6" s="6">
        <v>3579.658</v>
      </c>
      <c r="D6" s="6">
        <v>4937.763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1.631</v>
      </c>
      <c r="Q6" s="12">
        <v>0</v>
      </c>
      <c r="R6" s="12">
        <v>0</v>
      </c>
    </row>
    <row r="7" ht="20.25" spans="1:18">
      <c r="A7" s="6" t="s">
        <v>235</v>
      </c>
      <c r="B7" s="6" t="s">
        <v>236</v>
      </c>
      <c r="C7" s="6">
        <v>159.53</v>
      </c>
      <c r="D7" s="6">
        <v>256.918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1</v>
      </c>
      <c r="N7" s="12">
        <v>0</v>
      </c>
      <c r="O7" s="12">
        <v>0</v>
      </c>
      <c r="P7" s="12">
        <v>0.314</v>
      </c>
      <c r="Q7" s="12">
        <v>0</v>
      </c>
      <c r="R7" s="12">
        <v>0</v>
      </c>
    </row>
    <row r="8" ht="20.25" spans="1:18">
      <c r="A8" s="6" t="s">
        <v>237</v>
      </c>
      <c r="B8" s="6" t="s">
        <v>238</v>
      </c>
      <c r="C8" s="6">
        <v>1718.302</v>
      </c>
      <c r="D8" s="6">
        <v>2171.919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-1.776</v>
      </c>
      <c r="Q8" s="12">
        <v>0</v>
      </c>
      <c r="R8" s="12">
        <v>-1</v>
      </c>
    </row>
    <row r="9" ht="20.25" spans="1:18">
      <c r="A9" s="6" t="s">
        <v>239</v>
      </c>
      <c r="B9" s="6" t="s">
        <v>240</v>
      </c>
      <c r="C9" s="6">
        <v>1120.211</v>
      </c>
      <c r="D9" s="6">
        <v>1529.126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-0.327</v>
      </c>
      <c r="Q9" s="12">
        <v>0</v>
      </c>
      <c r="R9" s="12">
        <v>0</v>
      </c>
    </row>
    <row r="10" ht="20.25" spans="1:18">
      <c r="A10" s="6" t="s">
        <v>241</v>
      </c>
      <c r="B10" s="6" t="s">
        <v>242</v>
      </c>
      <c r="C10" s="6">
        <v>1258.077</v>
      </c>
      <c r="D10" s="6">
        <v>1579.39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0.232</v>
      </c>
      <c r="Q10" s="12">
        <v>0</v>
      </c>
      <c r="R10" s="12">
        <v>0</v>
      </c>
    </row>
    <row r="11" ht="20.25" spans="1:18">
      <c r="A11" s="6" t="s">
        <v>243</v>
      </c>
      <c r="B11" s="6" t="s">
        <v>244</v>
      </c>
      <c r="C11" s="6">
        <v>2627.982</v>
      </c>
      <c r="D11" s="6">
        <v>3237.309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2</v>
      </c>
      <c r="L11" s="12">
        <v>0</v>
      </c>
      <c r="M11" s="12">
        <v>1</v>
      </c>
      <c r="N11" s="12">
        <v>-1</v>
      </c>
      <c r="O11" s="12">
        <v>0</v>
      </c>
      <c r="P11" s="12">
        <v>7.748</v>
      </c>
      <c r="Q11" s="12">
        <v>0</v>
      </c>
      <c r="R11" s="12">
        <v>0</v>
      </c>
    </row>
    <row r="12" ht="20.25" spans="1:18">
      <c r="A12" s="6" t="s">
        <v>245</v>
      </c>
      <c r="B12" s="6" t="s">
        <v>246</v>
      </c>
      <c r="C12" s="6">
        <v>2544.073</v>
      </c>
      <c r="D12" s="6">
        <v>3003.527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4</v>
      </c>
      <c r="L12" s="12">
        <v>0</v>
      </c>
      <c r="M12" s="12">
        <v>0</v>
      </c>
      <c r="N12" s="12">
        <v>1</v>
      </c>
      <c r="O12" s="12">
        <v>0</v>
      </c>
      <c r="P12" s="12">
        <v>3.728</v>
      </c>
      <c r="Q12" s="12">
        <v>0</v>
      </c>
      <c r="R12" s="12">
        <v>0</v>
      </c>
    </row>
    <row r="13" ht="20.25" spans="1:18">
      <c r="A13" s="6" t="s">
        <v>247</v>
      </c>
      <c r="B13" s="6" t="s">
        <v>248</v>
      </c>
      <c r="C13" s="6">
        <v>967.581</v>
      </c>
      <c r="D13" s="6">
        <v>1188.864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0</v>
      </c>
      <c r="O13" s="12">
        <v>0</v>
      </c>
      <c r="P13" s="12">
        <v>3.163</v>
      </c>
      <c r="Q13" s="12">
        <v>0</v>
      </c>
      <c r="R13" s="12">
        <v>1</v>
      </c>
    </row>
    <row r="14" ht="20.25" spans="1:18">
      <c r="A14" s="6" t="s">
        <v>249</v>
      </c>
      <c r="B14" s="6" t="s">
        <v>250</v>
      </c>
      <c r="C14" s="6">
        <v>102.652</v>
      </c>
      <c r="D14" s="6">
        <v>103.388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-0.004</v>
      </c>
      <c r="Q14" s="12">
        <v>0</v>
      </c>
      <c r="R14" s="12">
        <v>0</v>
      </c>
    </row>
    <row r="15" ht="20.25" spans="1:18">
      <c r="A15" s="6" t="s">
        <v>251</v>
      </c>
      <c r="B15" s="6" t="s">
        <v>252</v>
      </c>
      <c r="C15" s="6">
        <v>10896.803</v>
      </c>
      <c r="D15" s="6">
        <v>13270.04</v>
      </c>
      <c r="E15" s="6">
        <v>0</v>
      </c>
      <c r="F15" s="6">
        <v>0</v>
      </c>
      <c r="G15" s="6">
        <v>1</v>
      </c>
      <c r="H15" s="8">
        <v>0</v>
      </c>
      <c r="I15" s="8">
        <v>0</v>
      </c>
      <c r="J15" s="8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-2.225</v>
      </c>
      <c r="Q15" s="12">
        <v>0</v>
      </c>
      <c r="R15" s="12">
        <v>0</v>
      </c>
    </row>
    <row r="16" ht="20.25" spans="1:18">
      <c r="A16" s="7" t="s">
        <v>253</v>
      </c>
      <c r="B16" s="7" t="s">
        <v>254</v>
      </c>
      <c r="C16" s="7">
        <v>1669.797</v>
      </c>
      <c r="D16" s="7">
        <v>1923.474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8.202</v>
      </c>
      <c r="K16" s="12">
        <v>3</v>
      </c>
      <c r="L16" s="12">
        <v>2</v>
      </c>
      <c r="M16" s="12">
        <v>0</v>
      </c>
      <c r="N16" s="12">
        <v>0</v>
      </c>
      <c r="O16" s="12">
        <v>0</v>
      </c>
      <c r="P16" s="12">
        <v>-3.218</v>
      </c>
      <c r="Q16" s="12">
        <v>0</v>
      </c>
      <c r="R16" s="12">
        <v>0</v>
      </c>
    </row>
    <row r="17" ht="20.25" spans="1:18">
      <c r="A17" s="7" t="s">
        <v>255</v>
      </c>
      <c r="B17" s="7" t="s">
        <v>256</v>
      </c>
      <c r="C17" s="7">
        <v>7349.308</v>
      </c>
      <c r="D17" s="7">
        <v>8358.636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8.964</v>
      </c>
      <c r="K17" s="12">
        <v>2</v>
      </c>
      <c r="L17" s="12">
        <v>2</v>
      </c>
      <c r="M17" s="12">
        <v>0</v>
      </c>
      <c r="N17" s="12">
        <v>0</v>
      </c>
      <c r="O17" s="12">
        <v>0</v>
      </c>
      <c r="P17" s="12">
        <v>-4.364</v>
      </c>
      <c r="Q17" s="12">
        <v>0</v>
      </c>
      <c r="R17" s="12">
        <v>0</v>
      </c>
    </row>
    <row r="18" ht="20.25" spans="1:18">
      <c r="A18" s="7" t="s">
        <v>257</v>
      </c>
      <c r="B18" s="7" t="s">
        <v>258</v>
      </c>
      <c r="C18" s="7">
        <v>19662.566</v>
      </c>
      <c r="D18" s="7">
        <v>21660.703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4.989</v>
      </c>
      <c r="K18" s="12">
        <v>2</v>
      </c>
      <c r="L18" s="12">
        <v>2</v>
      </c>
      <c r="M18" s="12">
        <v>0</v>
      </c>
      <c r="N18" s="12">
        <v>0</v>
      </c>
      <c r="O18" s="12">
        <v>0</v>
      </c>
      <c r="P18" s="12">
        <v>-13.389</v>
      </c>
      <c r="Q18" s="12">
        <v>0</v>
      </c>
      <c r="R18" s="12">
        <v>-1</v>
      </c>
    </row>
    <row r="19" ht="20.25" spans="1:18">
      <c r="A19" s="7" t="s">
        <v>259</v>
      </c>
      <c r="B19" s="7" t="s">
        <v>260</v>
      </c>
      <c r="C19" s="7">
        <v>12592.827</v>
      </c>
      <c r="D19" s="7">
        <v>15679.841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7.947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9.907</v>
      </c>
      <c r="Q19" s="12">
        <v>-1</v>
      </c>
      <c r="R19" s="12">
        <v>0</v>
      </c>
    </row>
    <row r="20" ht="20.25" spans="1:18">
      <c r="A20" s="7" t="s">
        <v>261</v>
      </c>
      <c r="B20" s="7" t="s">
        <v>262</v>
      </c>
      <c r="C20" s="7">
        <v>3229.218</v>
      </c>
      <c r="D20" s="7">
        <v>3798.25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14.435</v>
      </c>
      <c r="K20" s="12">
        <v>2</v>
      </c>
      <c r="L20" s="12">
        <v>2</v>
      </c>
      <c r="M20" s="12">
        <v>0</v>
      </c>
      <c r="N20" s="12">
        <v>0</v>
      </c>
      <c r="O20" s="12">
        <v>0</v>
      </c>
      <c r="P20" s="12">
        <v>-7.319</v>
      </c>
      <c r="Q20" s="12">
        <v>0</v>
      </c>
      <c r="R20" s="12">
        <v>-1</v>
      </c>
    </row>
    <row r="21" ht="20.25" spans="1:18">
      <c r="A21" s="7" t="s">
        <v>263</v>
      </c>
      <c r="B21" s="7" t="s">
        <v>264</v>
      </c>
      <c r="C21" s="7">
        <v>73102.523</v>
      </c>
      <c r="D21" s="7">
        <v>78790.922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5.625</v>
      </c>
      <c r="K21" s="12">
        <v>4</v>
      </c>
      <c r="L21" s="12">
        <v>1</v>
      </c>
      <c r="M21" s="12">
        <v>0</v>
      </c>
      <c r="N21" s="12">
        <v>-1</v>
      </c>
      <c r="O21" s="12">
        <v>0</v>
      </c>
      <c r="P21" s="12">
        <v>-62.518</v>
      </c>
      <c r="Q21" s="12">
        <v>0</v>
      </c>
      <c r="R21" s="12">
        <v>0</v>
      </c>
    </row>
    <row r="22" ht="20.25" spans="1:18">
      <c r="A22" s="7" t="s">
        <v>265</v>
      </c>
      <c r="B22" s="7" t="s">
        <v>266</v>
      </c>
      <c r="C22" s="7">
        <v>3282.657</v>
      </c>
      <c r="D22" s="7">
        <v>3726.083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3.903</v>
      </c>
      <c r="K22" s="12">
        <v>2</v>
      </c>
      <c r="L22" s="12">
        <v>2</v>
      </c>
      <c r="M22" s="12">
        <v>0</v>
      </c>
      <c r="N22" s="12">
        <v>0</v>
      </c>
      <c r="O22" s="12">
        <v>0</v>
      </c>
      <c r="P22" s="12">
        <v>-1.349</v>
      </c>
      <c r="Q22" s="12">
        <v>0</v>
      </c>
      <c r="R22" s="12">
        <v>0</v>
      </c>
    </row>
    <row r="23" ht="20.25" spans="1:18">
      <c r="A23" s="7" t="s">
        <v>267</v>
      </c>
      <c r="B23" s="7" t="s">
        <v>268</v>
      </c>
      <c r="C23" s="7">
        <v>121798.984</v>
      </c>
      <c r="D23" s="7">
        <v>134786.922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2.918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-31.914</v>
      </c>
      <c r="Q23" s="12">
        <v>0</v>
      </c>
      <c r="R23" s="12">
        <v>1</v>
      </c>
    </row>
    <row r="24" ht="20.25" spans="1:18">
      <c r="A24" s="7" t="s">
        <v>269</v>
      </c>
      <c r="B24" s="7" t="s">
        <v>270</v>
      </c>
      <c r="C24" s="7">
        <v>16463.248</v>
      </c>
      <c r="D24" s="7">
        <v>18007.598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4.032</v>
      </c>
      <c r="K24" s="12">
        <v>1</v>
      </c>
      <c r="L24" s="12">
        <v>2</v>
      </c>
      <c r="M24" s="12">
        <v>0</v>
      </c>
      <c r="N24" s="12">
        <v>0</v>
      </c>
      <c r="O24" s="12">
        <v>0</v>
      </c>
      <c r="P24" s="12">
        <v>-8.764</v>
      </c>
      <c r="Q24" s="12">
        <v>0</v>
      </c>
      <c r="R24" s="12">
        <v>1</v>
      </c>
    </row>
    <row r="25" ht="20.25" spans="1:18">
      <c r="A25" s="7" t="s">
        <v>271</v>
      </c>
      <c r="B25" s="7" t="s">
        <v>272</v>
      </c>
      <c r="C25" s="7">
        <v>3190.366</v>
      </c>
      <c r="D25" s="7">
        <v>3612.968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3.962</v>
      </c>
      <c r="K25" s="12">
        <v>2</v>
      </c>
      <c r="L25" s="12">
        <v>2</v>
      </c>
      <c r="M25" s="12">
        <v>0</v>
      </c>
      <c r="N25" s="12">
        <v>1</v>
      </c>
      <c r="O25" s="12">
        <v>0</v>
      </c>
      <c r="P25" s="12">
        <v>-0.695</v>
      </c>
      <c r="Q25" s="12">
        <v>1</v>
      </c>
      <c r="R25" s="12">
        <v>0</v>
      </c>
    </row>
    <row r="26" ht="20.25" spans="1:18">
      <c r="A26" s="7" t="s">
        <v>273</v>
      </c>
      <c r="B26" s="7" t="s">
        <v>274</v>
      </c>
      <c r="C26" s="7">
        <v>16734.902</v>
      </c>
      <c r="D26" s="7">
        <v>19465.625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6.873</v>
      </c>
      <c r="K26" s="12">
        <v>4</v>
      </c>
      <c r="L26" s="12">
        <v>0</v>
      </c>
      <c r="M26" s="12">
        <v>0</v>
      </c>
      <c r="N26" s="12">
        <v>0</v>
      </c>
      <c r="O26" s="12">
        <v>0</v>
      </c>
      <c r="P26" s="12">
        <v>-17.909</v>
      </c>
      <c r="Q26" s="12">
        <v>0</v>
      </c>
      <c r="R26" s="12">
        <v>0</v>
      </c>
    </row>
    <row r="27" ht="20.25" spans="1:18">
      <c r="A27" s="7" t="s">
        <v>275</v>
      </c>
      <c r="B27" s="7" t="s">
        <v>276</v>
      </c>
      <c r="C27" s="7">
        <v>232267.781</v>
      </c>
      <c r="D27" s="7">
        <v>267577.719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11.906</v>
      </c>
      <c r="K27" s="12">
        <v>3</v>
      </c>
      <c r="L27" s="12">
        <v>2</v>
      </c>
      <c r="M27" s="12">
        <v>0</v>
      </c>
      <c r="N27" s="12">
        <v>0</v>
      </c>
      <c r="O27" s="12">
        <v>0</v>
      </c>
      <c r="P27" s="12">
        <v>-201.414</v>
      </c>
      <c r="Q27" s="12">
        <v>0</v>
      </c>
      <c r="R27" s="12">
        <v>0</v>
      </c>
    </row>
    <row r="28" ht="20.25" spans="1:18">
      <c r="A28" s="7" t="s">
        <v>277</v>
      </c>
      <c r="B28" s="7" t="s">
        <v>278</v>
      </c>
      <c r="C28" s="7">
        <v>5746.076</v>
      </c>
      <c r="D28" s="7">
        <v>6164.19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4.961</v>
      </c>
      <c r="K28" s="12">
        <v>1</v>
      </c>
      <c r="L28" s="12">
        <v>1</v>
      </c>
      <c r="M28" s="12">
        <v>1</v>
      </c>
      <c r="N28" s="12">
        <v>-1</v>
      </c>
      <c r="O28" s="12">
        <v>0</v>
      </c>
      <c r="P28" s="12">
        <v>5.32</v>
      </c>
      <c r="Q28" s="12">
        <v>-1</v>
      </c>
      <c r="R28" s="12">
        <v>0</v>
      </c>
    </row>
    <row r="29" ht="20.25" spans="1:18">
      <c r="A29" s="7" t="s">
        <v>279</v>
      </c>
      <c r="B29" s="7" t="s">
        <v>280</v>
      </c>
      <c r="C29" s="7">
        <v>12702.853</v>
      </c>
      <c r="D29" s="7">
        <v>14045.233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4.238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1.979</v>
      </c>
      <c r="Q29" s="12">
        <v>0</v>
      </c>
      <c r="R29" s="12">
        <v>0</v>
      </c>
    </row>
    <row r="30" ht="20.25" spans="1:18">
      <c r="A30" s="7" t="s">
        <v>281</v>
      </c>
      <c r="B30" s="7" t="s">
        <v>282</v>
      </c>
      <c r="C30" s="7">
        <v>3268.327</v>
      </c>
      <c r="D30" s="7">
        <v>3878.545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7.334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0.527</v>
      </c>
      <c r="Q30" s="12">
        <v>0</v>
      </c>
      <c r="R30" s="12">
        <v>-1</v>
      </c>
    </row>
    <row r="31" ht="20.25" spans="1:18">
      <c r="A31" s="7" t="s">
        <v>283</v>
      </c>
      <c r="B31" s="7" t="s">
        <v>284</v>
      </c>
      <c r="C31" s="7">
        <v>23277.49</v>
      </c>
      <c r="D31" s="7">
        <v>26113.639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2.031</v>
      </c>
      <c r="K31" s="12">
        <v>3</v>
      </c>
      <c r="L31" s="12">
        <v>2</v>
      </c>
      <c r="M31" s="12">
        <v>0</v>
      </c>
      <c r="N31" s="12">
        <v>0</v>
      </c>
      <c r="O31" s="12">
        <v>0</v>
      </c>
      <c r="P31" s="12">
        <v>-29.07</v>
      </c>
      <c r="Q31" s="12">
        <v>0</v>
      </c>
      <c r="R31" s="12">
        <v>0</v>
      </c>
    </row>
    <row r="32" ht="20.25" spans="1:18">
      <c r="A32" s="7" t="s">
        <v>285</v>
      </c>
      <c r="B32" s="7" t="s">
        <v>286</v>
      </c>
      <c r="C32" s="7">
        <v>3801.25</v>
      </c>
      <c r="D32" s="7">
        <v>4201.315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8.027</v>
      </c>
      <c r="K32" s="12">
        <v>3</v>
      </c>
      <c r="L32" s="12">
        <v>2</v>
      </c>
      <c r="M32" s="12">
        <v>0</v>
      </c>
      <c r="N32" s="12">
        <v>1</v>
      </c>
      <c r="O32" s="12">
        <v>0</v>
      </c>
      <c r="P32" s="12">
        <v>5.836</v>
      </c>
      <c r="Q32" s="12">
        <v>0</v>
      </c>
      <c r="R32" s="12">
        <v>0</v>
      </c>
    </row>
    <row r="33" ht="20.25" spans="1:18">
      <c r="A33" s="8" t="s">
        <v>287</v>
      </c>
      <c r="B33" s="8" t="s">
        <v>288</v>
      </c>
      <c r="C33" s="8">
        <v>3169.014</v>
      </c>
      <c r="D33" s="8">
        <v>3727.36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10.757</v>
      </c>
      <c r="K33" s="12">
        <v>1</v>
      </c>
      <c r="L33" s="12">
        <v>2</v>
      </c>
      <c r="M33" s="12">
        <v>0</v>
      </c>
      <c r="N33" s="12">
        <v>0</v>
      </c>
      <c r="O33" s="12">
        <v>0</v>
      </c>
      <c r="P33" s="12">
        <v>1.539</v>
      </c>
      <c r="Q33" s="12">
        <v>0</v>
      </c>
      <c r="R33" s="12">
        <v>0</v>
      </c>
    </row>
    <row r="34" ht="20.25" spans="1:18">
      <c r="A34" s="7" t="s">
        <v>289</v>
      </c>
      <c r="B34" s="7" t="s">
        <v>290</v>
      </c>
      <c r="C34" s="7">
        <v>2138.841</v>
      </c>
      <c r="D34" s="7">
        <v>2353.13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6.273</v>
      </c>
      <c r="K34" s="12">
        <v>1</v>
      </c>
      <c r="L34" s="12">
        <v>2</v>
      </c>
      <c r="M34" s="12">
        <v>0</v>
      </c>
      <c r="N34" s="12">
        <v>0</v>
      </c>
      <c r="O34" s="12">
        <v>0</v>
      </c>
      <c r="P34" s="12">
        <v>0.954</v>
      </c>
      <c r="Q34" s="12">
        <v>0</v>
      </c>
      <c r="R34" s="12">
        <v>0</v>
      </c>
    </row>
    <row r="35" ht="20.25" spans="1:18">
      <c r="A35" s="7" t="s">
        <v>291</v>
      </c>
      <c r="B35" s="7" t="s">
        <v>292</v>
      </c>
      <c r="C35" s="7">
        <v>2404.851</v>
      </c>
      <c r="D35" s="7">
        <v>2611.28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6.426</v>
      </c>
      <c r="K35" s="12">
        <v>3</v>
      </c>
      <c r="L35" s="12">
        <v>2</v>
      </c>
      <c r="M35" s="12">
        <v>0</v>
      </c>
      <c r="N35" s="12">
        <v>1</v>
      </c>
      <c r="O35" s="12">
        <v>0</v>
      </c>
      <c r="P35" s="12">
        <v>0.91</v>
      </c>
      <c r="Q35" s="12">
        <v>0</v>
      </c>
      <c r="R35" s="12">
        <v>1</v>
      </c>
    </row>
    <row r="36" ht="20.25" spans="1:18">
      <c r="A36" s="7" t="s">
        <v>293</v>
      </c>
      <c r="B36" s="7" t="s">
        <v>294</v>
      </c>
      <c r="C36" s="7">
        <v>8183.097</v>
      </c>
      <c r="D36" s="7">
        <v>8934.294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3.478</v>
      </c>
      <c r="K36" s="12">
        <v>0</v>
      </c>
      <c r="L36" s="12">
        <v>2</v>
      </c>
      <c r="M36" s="12">
        <v>0</v>
      </c>
      <c r="N36" s="12">
        <v>-1</v>
      </c>
      <c r="O36" s="12">
        <v>0</v>
      </c>
      <c r="P36" s="12">
        <v>-10.143</v>
      </c>
      <c r="Q36" s="12">
        <v>0</v>
      </c>
      <c r="R36" s="12">
        <v>0</v>
      </c>
    </row>
    <row r="37" ht="20.25" spans="1:18">
      <c r="A37" s="7" t="s">
        <v>295</v>
      </c>
      <c r="B37" s="7" t="s">
        <v>296</v>
      </c>
      <c r="C37" s="7">
        <v>4591.126</v>
      </c>
      <c r="D37" s="7">
        <v>4919.343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1.436</v>
      </c>
      <c r="K37" s="12">
        <v>0</v>
      </c>
      <c r="L37" s="12">
        <v>2</v>
      </c>
      <c r="M37" s="12">
        <v>0</v>
      </c>
      <c r="N37" s="12">
        <v>0</v>
      </c>
      <c r="O37" s="12">
        <v>0</v>
      </c>
      <c r="P37" s="12">
        <v>-0.329</v>
      </c>
      <c r="Q37" s="12">
        <v>0</v>
      </c>
      <c r="R37" s="12">
        <v>0</v>
      </c>
    </row>
    <row r="38" ht="20.25" spans="1:18">
      <c r="A38" s="7" t="s">
        <v>297</v>
      </c>
      <c r="B38" s="7" t="s">
        <v>298</v>
      </c>
      <c r="C38" s="7">
        <v>1261.691</v>
      </c>
      <c r="D38" s="7">
        <v>1350.069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4.454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 s="12">
        <v>-0.807</v>
      </c>
      <c r="Q38" s="12">
        <v>0</v>
      </c>
      <c r="R38" s="12">
        <v>0</v>
      </c>
    </row>
    <row r="39" ht="20.25" spans="1:18">
      <c r="A39" s="7" t="s">
        <v>299</v>
      </c>
      <c r="B39" s="7" t="s">
        <v>300</v>
      </c>
      <c r="C39" s="7">
        <v>713.788</v>
      </c>
      <c r="D39" s="7">
        <v>830.553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13.533</v>
      </c>
      <c r="K39" s="12">
        <v>3</v>
      </c>
      <c r="L39" s="12">
        <v>2</v>
      </c>
      <c r="M39" s="12">
        <v>-1</v>
      </c>
      <c r="N39" s="12">
        <v>1</v>
      </c>
      <c r="O39" s="12">
        <v>0</v>
      </c>
      <c r="P39" s="12">
        <v>-0.792</v>
      </c>
      <c r="Q39" s="12">
        <v>0</v>
      </c>
      <c r="R39" s="12">
        <v>0</v>
      </c>
    </row>
    <row r="40" ht="20.25" spans="1:18">
      <c r="A40" s="7" t="s">
        <v>301</v>
      </c>
      <c r="B40" s="7" t="s">
        <v>302</v>
      </c>
      <c r="C40" s="7">
        <v>3182.514</v>
      </c>
      <c r="D40" s="7">
        <v>3479.022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1.348</v>
      </c>
      <c r="K40" s="12">
        <v>0</v>
      </c>
      <c r="L40" s="12">
        <v>1</v>
      </c>
      <c r="M40" s="12">
        <v>1</v>
      </c>
      <c r="N40" s="12">
        <v>-1</v>
      </c>
      <c r="O40" s="12">
        <v>0</v>
      </c>
      <c r="P40" s="12">
        <v>0.25</v>
      </c>
      <c r="Q40" s="12">
        <v>0</v>
      </c>
      <c r="R40" s="12">
        <v>0</v>
      </c>
    </row>
    <row r="41" ht="20.25" spans="1:18">
      <c r="A41" s="7" t="s">
        <v>303</v>
      </c>
      <c r="B41" s="7" t="s">
        <v>304</v>
      </c>
      <c r="C41" s="7">
        <v>7746.503</v>
      </c>
      <c r="D41" s="7">
        <v>8340.441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1.331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-6.806</v>
      </c>
      <c r="Q41" s="12">
        <v>0</v>
      </c>
      <c r="R41" s="12">
        <v>0</v>
      </c>
    </row>
    <row r="42" ht="20.25" spans="1:18">
      <c r="A42" s="7" t="s">
        <v>305</v>
      </c>
      <c r="B42" s="7" t="s">
        <v>306</v>
      </c>
      <c r="C42" s="7">
        <v>12739.453</v>
      </c>
      <c r="D42" s="7">
        <v>14568.054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2.004</v>
      </c>
      <c r="K42" s="12">
        <v>0</v>
      </c>
      <c r="L42" s="12">
        <v>0</v>
      </c>
      <c r="M42" s="12">
        <v>0</v>
      </c>
      <c r="N42" s="12">
        <v>-1</v>
      </c>
      <c r="O42" s="12">
        <v>0</v>
      </c>
      <c r="P42" s="12">
        <v>0.58</v>
      </c>
      <c r="Q42" s="12">
        <v>0</v>
      </c>
      <c r="R42" s="12">
        <v>0</v>
      </c>
    </row>
    <row r="43" ht="20.25" spans="1:18">
      <c r="A43" s="7" t="s">
        <v>307</v>
      </c>
      <c r="B43" s="7" t="s">
        <v>308</v>
      </c>
      <c r="C43" s="7">
        <v>2572.982</v>
      </c>
      <c r="D43" s="7">
        <v>2990.31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11.551</v>
      </c>
      <c r="K43" s="12">
        <v>2</v>
      </c>
      <c r="L43" s="12">
        <v>2</v>
      </c>
      <c r="M43" s="12">
        <v>0</v>
      </c>
      <c r="N43" s="12">
        <v>0</v>
      </c>
      <c r="O43" s="12">
        <v>0</v>
      </c>
      <c r="P43" s="12">
        <v>-1.153</v>
      </c>
      <c r="Q43" s="12">
        <v>0</v>
      </c>
      <c r="R43" s="12">
        <v>-1</v>
      </c>
    </row>
    <row r="44" ht="20.25" spans="1:18">
      <c r="A44" s="7" t="s">
        <v>309</v>
      </c>
      <c r="B44" s="7" t="s">
        <v>310</v>
      </c>
      <c r="C44" s="7">
        <v>7993.24</v>
      </c>
      <c r="D44" s="7">
        <v>9755.503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12.604</v>
      </c>
      <c r="K44" s="12">
        <v>4</v>
      </c>
      <c r="L44" s="12">
        <v>2</v>
      </c>
      <c r="M44" s="12">
        <v>0</v>
      </c>
      <c r="N44" s="12">
        <v>0</v>
      </c>
      <c r="O44" s="12">
        <v>0</v>
      </c>
      <c r="P44" s="12">
        <v>-28.304</v>
      </c>
      <c r="Q44" s="12">
        <v>0</v>
      </c>
      <c r="R44" s="12">
        <v>0</v>
      </c>
    </row>
    <row r="45" ht="20.25" spans="1:18">
      <c r="A45" s="7" t="s">
        <v>311</v>
      </c>
      <c r="B45" s="7" t="s">
        <v>312</v>
      </c>
      <c r="C45" s="7">
        <v>4298.587</v>
      </c>
      <c r="D45" s="7">
        <v>4890.605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4.835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-1.963</v>
      </c>
      <c r="Q45" s="12">
        <v>0</v>
      </c>
      <c r="R45" s="12">
        <v>0</v>
      </c>
    </row>
    <row r="46" ht="20.25" spans="1:18">
      <c r="A46" s="7" t="s">
        <v>313</v>
      </c>
      <c r="B46" s="7" t="s">
        <v>314</v>
      </c>
      <c r="C46" s="7">
        <v>7298.723</v>
      </c>
      <c r="D46" s="7">
        <v>7654.252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0.927</v>
      </c>
      <c r="K46" s="12">
        <v>0</v>
      </c>
      <c r="L46" s="12">
        <v>2</v>
      </c>
      <c r="M46" s="12">
        <v>0</v>
      </c>
      <c r="N46" s="12">
        <v>-1</v>
      </c>
      <c r="O46" s="12">
        <v>0</v>
      </c>
      <c r="P46" s="12">
        <v>-3.541</v>
      </c>
      <c r="Q46" s="12">
        <v>0</v>
      </c>
      <c r="R46" s="12">
        <v>0</v>
      </c>
    </row>
    <row r="47" ht="20.25" spans="1:18">
      <c r="A47" s="7" t="s">
        <v>315</v>
      </c>
      <c r="B47" s="7" t="s">
        <v>316</v>
      </c>
      <c r="C47" s="7">
        <v>3357.251</v>
      </c>
      <c r="D47" s="7">
        <v>3560.442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4.974</v>
      </c>
      <c r="K47" s="12">
        <v>3</v>
      </c>
      <c r="L47" s="12">
        <v>1</v>
      </c>
      <c r="M47" s="12">
        <v>0</v>
      </c>
      <c r="N47" s="12">
        <v>0</v>
      </c>
      <c r="O47" s="12">
        <v>0</v>
      </c>
      <c r="P47" s="12">
        <v>0.577</v>
      </c>
      <c r="Q47" s="12">
        <v>0</v>
      </c>
      <c r="R47" s="12">
        <v>0</v>
      </c>
    </row>
    <row r="48" ht="20.25" spans="1:18">
      <c r="A48" s="7" t="s">
        <v>317</v>
      </c>
      <c r="B48" s="7" t="s">
        <v>318</v>
      </c>
      <c r="C48" s="7">
        <v>5136.603</v>
      </c>
      <c r="D48" s="7">
        <v>5987.467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2.365</v>
      </c>
      <c r="K48" s="12">
        <v>1</v>
      </c>
      <c r="L48" s="12">
        <v>1</v>
      </c>
      <c r="M48" s="12">
        <v>0</v>
      </c>
      <c r="N48" s="12">
        <v>0</v>
      </c>
      <c r="O48" s="12">
        <v>0</v>
      </c>
      <c r="P48" s="12">
        <v>-3.472</v>
      </c>
      <c r="Q48" s="12">
        <v>0</v>
      </c>
      <c r="R48" s="12">
        <v>-1</v>
      </c>
    </row>
    <row r="49" ht="20.25" spans="1:18">
      <c r="A49" s="7" t="s">
        <v>319</v>
      </c>
      <c r="B49" s="7" t="s">
        <v>320</v>
      </c>
      <c r="C49" s="7">
        <v>7443.674</v>
      </c>
      <c r="D49" s="7">
        <v>8674.498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6.674</v>
      </c>
      <c r="K49" s="12">
        <v>2</v>
      </c>
      <c r="L49" s="12">
        <v>2</v>
      </c>
      <c r="M49" s="12">
        <v>0</v>
      </c>
      <c r="N49" s="12">
        <v>0</v>
      </c>
      <c r="O49" s="12">
        <v>0</v>
      </c>
      <c r="P49" s="12">
        <v>3.404</v>
      </c>
      <c r="Q49" s="12">
        <v>0</v>
      </c>
      <c r="R49" s="12">
        <v>0</v>
      </c>
    </row>
    <row r="50" ht="20.25" spans="1:18">
      <c r="A50" s="7" t="s">
        <v>321</v>
      </c>
      <c r="B50" s="7" t="s">
        <v>322</v>
      </c>
      <c r="C50" s="7">
        <v>6703.477</v>
      </c>
      <c r="D50" s="7">
        <v>8342.525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8.272</v>
      </c>
      <c r="K50" s="12">
        <v>1</v>
      </c>
      <c r="L50" s="12">
        <v>2</v>
      </c>
      <c r="M50" s="12">
        <v>-1</v>
      </c>
      <c r="N50" s="12">
        <v>1</v>
      </c>
      <c r="O50" s="12">
        <v>0</v>
      </c>
      <c r="P50" s="12">
        <v>-15.664</v>
      </c>
      <c r="Q50" s="12">
        <v>1</v>
      </c>
      <c r="R50" s="12">
        <v>0</v>
      </c>
    </row>
    <row r="51" ht="20.25" spans="1:18">
      <c r="A51" s="7" t="s">
        <v>323</v>
      </c>
      <c r="B51" s="7" t="s">
        <v>324</v>
      </c>
      <c r="C51" s="7">
        <v>13348.3</v>
      </c>
      <c r="D51" s="7">
        <v>14388.976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3.483</v>
      </c>
      <c r="K51" s="12">
        <v>3</v>
      </c>
      <c r="L51" s="12">
        <v>1</v>
      </c>
      <c r="M51" s="12">
        <v>-1</v>
      </c>
      <c r="N51" s="12">
        <v>1</v>
      </c>
      <c r="O51" s="12">
        <v>0</v>
      </c>
      <c r="P51" s="12">
        <v>-12.328</v>
      </c>
      <c r="Q51" s="12">
        <v>0</v>
      </c>
      <c r="R51" s="12">
        <v>0</v>
      </c>
    </row>
    <row r="52" ht="20.25" spans="1:18">
      <c r="A52" s="7" t="s">
        <v>325</v>
      </c>
      <c r="B52" s="7" t="s">
        <v>326</v>
      </c>
      <c r="C52" s="7">
        <v>9037.533</v>
      </c>
      <c r="D52" s="7">
        <v>10531.528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4.162</v>
      </c>
      <c r="K52" s="12">
        <v>2</v>
      </c>
      <c r="L52" s="12">
        <v>2</v>
      </c>
      <c r="M52" s="12">
        <v>0</v>
      </c>
      <c r="N52" s="12">
        <v>0</v>
      </c>
      <c r="O52" s="12">
        <v>0</v>
      </c>
      <c r="P52" s="12">
        <v>-1.122</v>
      </c>
      <c r="Q52" s="12">
        <v>0</v>
      </c>
      <c r="R52" s="12">
        <v>-1</v>
      </c>
    </row>
    <row r="53" ht="20.25" spans="1:18">
      <c r="A53" s="7" t="s">
        <v>327</v>
      </c>
      <c r="B53" s="7" t="s">
        <v>328</v>
      </c>
      <c r="C53" s="7">
        <v>18977.217</v>
      </c>
      <c r="D53" s="7">
        <v>20335.982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5.138</v>
      </c>
      <c r="K53" s="12">
        <v>3</v>
      </c>
      <c r="L53" s="12">
        <v>1</v>
      </c>
      <c r="M53" s="12">
        <v>-1</v>
      </c>
      <c r="N53" s="12">
        <v>1</v>
      </c>
      <c r="O53" s="12">
        <v>0</v>
      </c>
      <c r="P53" s="12">
        <v>-11.889</v>
      </c>
      <c r="Q53" s="12">
        <v>0</v>
      </c>
      <c r="R53" s="12">
        <v>0</v>
      </c>
    </row>
    <row r="54" ht="20.25" spans="1:18">
      <c r="A54" s="7" t="s">
        <v>329</v>
      </c>
      <c r="B54" s="7" t="s">
        <v>330</v>
      </c>
      <c r="C54" s="7">
        <v>2395.6</v>
      </c>
      <c r="D54" s="7">
        <v>3103.491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13.14</v>
      </c>
      <c r="K54" s="12">
        <v>2</v>
      </c>
      <c r="L54" s="12">
        <v>0</v>
      </c>
      <c r="M54" s="12">
        <v>1</v>
      </c>
      <c r="N54" s="12">
        <v>-1</v>
      </c>
      <c r="O54" s="12">
        <v>0</v>
      </c>
      <c r="P54" s="12">
        <v>1.476</v>
      </c>
      <c r="Q54" s="12">
        <v>0</v>
      </c>
      <c r="R54" s="12">
        <v>0</v>
      </c>
    </row>
    <row r="55" ht="20.25" spans="1:18">
      <c r="A55" s="7" t="s">
        <v>331</v>
      </c>
      <c r="B55" s="7" t="s">
        <v>332</v>
      </c>
      <c r="C55" s="7">
        <v>2429.908</v>
      </c>
      <c r="D55" s="7">
        <v>2698.482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5.267</v>
      </c>
      <c r="K55" s="12">
        <v>0</v>
      </c>
      <c r="L55" s="12">
        <v>2</v>
      </c>
      <c r="M55" s="12">
        <v>0</v>
      </c>
      <c r="N55" s="12">
        <v>0</v>
      </c>
      <c r="O55" s="12">
        <v>0</v>
      </c>
      <c r="P55" s="12">
        <v>2.864</v>
      </c>
      <c r="Q55" s="12">
        <v>0</v>
      </c>
      <c r="R55" s="12">
        <v>1</v>
      </c>
    </row>
    <row r="56" ht="20.25" spans="1:18">
      <c r="A56" s="7" t="s">
        <v>333</v>
      </c>
      <c r="B56" s="7" t="s">
        <v>334</v>
      </c>
      <c r="C56" s="7">
        <v>8479.832</v>
      </c>
      <c r="D56" s="7">
        <v>9932.192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3.835</v>
      </c>
      <c r="K56" s="12">
        <v>1</v>
      </c>
      <c r="L56" s="12">
        <v>2</v>
      </c>
      <c r="M56" s="12">
        <v>0</v>
      </c>
      <c r="N56" s="12">
        <v>0</v>
      </c>
      <c r="O56" s="12">
        <v>0</v>
      </c>
      <c r="P56" s="12">
        <v>0.234</v>
      </c>
      <c r="Q56" s="12">
        <v>0</v>
      </c>
      <c r="R56" s="12">
        <v>0</v>
      </c>
    </row>
    <row r="57" ht="20.25" spans="1:18">
      <c r="A57" s="7" t="s">
        <v>335</v>
      </c>
      <c r="B57" s="7" t="s">
        <v>336</v>
      </c>
      <c r="C57" s="7">
        <v>6745.682</v>
      </c>
      <c r="D57" s="7">
        <v>7286.016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2.547</v>
      </c>
      <c r="K57" s="12">
        <v>0</v>
      </c>
      <c r="L57" s="12">
        <v>2</v>
      </c>
      <c r="M57" s="12">
        <v>1</v>
      </c>
      <c r="N57" s="12">
        <v>-1</v>
      </c>
      <c r="O57" s="12">
        <v>0</v>
      </c>
      <c r="P57" s="12">
        <v>-4.793</v>
      </c>
      <c r="Q57" s="12">
        <v>0</v>
      </c>
      <c r="R57" s="12">
        <v>0</v>
      </c>
    </row>
    <row r="58" ht="20.25" spans="1:18">
      <c r="A58" s="7" t="s">
        <v>337</v>
      </c>
      <c r="B58" s="7" t="s">
        <v>338</v>
      </c>
      <c r="C58" s="7">
        <v>7665.549</v>
      </c>
      <c r="D58" s="7">
        <v>8275.665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7.107</v>
      </c>
      <c r="K58" s="12">
        <v>3</v>
      </c>
      <c r="L58" s="12">
        <v>0</v>
      </c>
      <c r="M58" s="12">
        <v>-1</v>
      </c>
      <c r="N58" s="12">
        <v>1</v>
      </c>
      <c r="O58" s="12">
        <v>0</v>
      </c>
      <c r="P58" s="12">
        <v>-3.66</v>
      </c>
      <c r="Q58" s="12">
        <v>0</v>
      </c>
      <c r="R58" s="12">
        <v>0</v>
      </c>
    </row>
    <row r="59" ht="20.25" spans="1:18">
      <c r="A59" s="7" t="s">
        <v>339</v>
      </c>
      <c r="B59" s="7" t="s">
        <v>340</v>
      </c>
      <c r="C59" s="7">
        <v>2242.509</v>
      </c>
      <c r="D59" s="7">
        <v>2821.127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19.91</v>
      </c>
      <c r="K59" s="12">
        <v>4</v>
      </c>
      <c r="L59" s="12">
        <v>0</v>
      </c>
      <c r="M59" s="12">
        <v>0</v>
      </c>
      <c r="N59" s="12">
        <v>0</v>
      </c>
      <c r="O59" s="12">
        <v>0</v>
      </c>
      <c r="P59" s="12">
        <v>-32.71</v>
      </c>
      <c r="Q59" s="12">
        <v>0</v>
      </c>
      <c r="R59" s="12">
        <v>0</v>
      </c>
    </row>
    <row r="60" ht="20.25" spans="1:18">
      <c r="A60" s="7" t="s">
        <v>341</v>
      </c>
      <c r="B60" s="7" t="s">
        <v>342</v>
      </c>
      <c r="C60" s="7">
        <v>6060.87</v>
      </c>
      <c r="D60" s="7">
        <v>6642.427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4.07</v>
      </c>
      <c r="K60" s="12">
        <v>0</v>
      </c>
      <c r="L60" s="12">
        <v>2</v>
      </c>
      <c r="M60" s="12">
        <v>0</v>
      </c>
      <c r="N60" s="12">
        <v>-1</v>
      </c>
      <c r="O60" s="12">
        <v>0</v>
      </c>
      <c r="P60" s="12">
        <v>-5.92</v>
      </c>
      <c r="Q60" s="12">
        <v>0</v>
      </c>
      <c r="R60" s="12">
        <v>0</v>
      </c>
    </row>
    <row r="61" ht="20.25" spans="1:18">
      <c r="A61" s="7" t="s">
        <v>343</v>
      </c>
      <c r="B61" s="7" t="s">
        <v>344</v>
      </c>
      <c r="C61" s="7">
        <v>6698.649</v>
      </c>
      <c r="D61" s="7">
        <v>7742.228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5.865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-11.144</v>
      </c>
      <c r="Q61" s="12">
        <v>0</v>
      </c>
      <c r="R61" s="12">
        <v>0</v>
      </c>
    </row>
    <row r="62" ht="20.25" spans="1:18">
      <c r="A62" s="7" t="s">
        <v>345</v>
      </c>
      <c r="B62" s="7" t="s">
        <v>346</v>
      </c>
      <c r="C62" s="7">
        <v>2220.434</v>
      </c>
      <c r="D62" s="7">
        <v>2642.587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14.136</v>
      </c>
      <c r="K62" s="12">
        <v>3</v>
      </c>
      <c r="L62" s="12">
        <v>2</v>
      </c>
      <c r="M62" s="12">
        <v>0</v>
      </c>
      <c r="N62" s="12">
        <v>0</v>
      </c>
      <c r="O62" s="12">
        <v>0</v>
      </c>
      <c r="P62" s="12">
        <v>-2.982</v>
      </c>
      <c r="Q62" s="12">
        <v>0</v>
      </c>
      <c r="R62" s="12">
        <v>0</v>
      </c>
    </row>
    <row r="63" ht="20.25" spans="1:18">
      <c r="A63" s="7" t="s">
        <v>347</v>
      </c>
      <c r="B63" s="7" t="s">
        <v>348</v>
      </c>
      <c r="C63" s="7">
        <v>5123.418</v>
      </c>
      <c r="D63" s="7">
        <v>6078.909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12.39</v>
      </c>
      <c r="K63" s="12">
        <v>0</v>
      </c>
      <c r="L63" s="12">
        <v>1</v>
      </c>
      <c r="M63" s="12">
        <v>0</v>
      </c>
      <c r="N63" s="12">
        <v>0</v>
      </c>
      <c r="O63" s="12">
        <v>0</v>
      </c>
      <c r="P63" s="12">
        <v>1.435</v>
      </c>
      <c r="Q63" s="12">
        <v>0</v>
      </c>
      <c r="R63" s="12">
        <v>-1</v>
      </c>
    </row>
    <row r="64" ht="20.25" spans="1:18">
      <c r="A64" s="7" t="s">
        <v>349</v>
      </c>
      <c r="B64" s="7" t="s">
        <v>350</v>
      </c>
      <c r="C64" s="7">
        <v>1392.605</v>
      </c>
      <c r="D64" s="7">
        <v>1703.401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8.261</v>
      </c>
      <c r="K64" s="12">
        <v>3</v>
      </c>
      <c r="L64" s="12">
        <v>0</v>
      </c>
      <c r="M64" s="12">
        <v>0</v>
      </c>
      <c r="N64" s="12">
        <v>1</v>
      </c>
      <c r="O64" s="12">
        <v>0</v>
      </c>
      <c r="P64" s="12">
        <v>-1.753</v>
      </c>
      <c r="Q64" s="12">
        <v>0</v>
      </c>
      <c r="R64" s="12">
        <v>0</v>
      </c>
    </row>
    <row r="65" ht="20.25" spans="1:18">
      <c r="A65" s="7" t="s">
        <v>351</v>
      </c>
      <c r="B65" s="7" t="s">
        <v>352</v>
      </c>
      <c r="C65" s="7">
        <v>6096.799</v>
      </c>
      <c r="D65" s="7">
        <v>6663.029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1.854</v>
      </c>
      <c r="K65" s="12">
        <v>0</v>
      </c>
      <c r="L65" s="12">
        <v>1</v>
      </c>
      <c r="M65" s="12">
        <v>1</v>
      </c>
      <c r="N65" s="12">
        <v>-1</v>
      </c>
      <c r="O65" s="12">
        <v>0</v>
      </c>
      <c r="P65" s="12">
        <v>3.519</v>
      </c>
      <c r="Q65" s="12">
        <v>0</v>
      </c>
      <c r="R65" s="12">
        <v>0</v>
      </c>
    </row>
    <row r="66" ht="20.25" spans="1:18">
      <c r="A66" s="7" t="s">
        <v>353</v>
      </c>
      <c r="B66" s="7" t="s">
        <v>354</v>
      </c>
      <c r="C66" s="7">
        <v>2562.071</v>
      </c>
      <c r="D66" s="7">
        <v>3234.742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10.977</v>
      </c>
      <c r="K66" s="12">
        <v>1</v>
      </c>
      <c r="L66" s="12">
        <v>0</v>
      </c>
      <c r="M66" s="12">
        <v>0</v>
      </c>
      <c r="N66" s="12">
        <v>-1</v>
      </c>
      <c r="O66" s="12">
        <v>0</v>
      </c>
      <c r="P66" s="12">
        <v>7.847</v>
      </c>
      <c r="Q66" s="12">
        <v>0</v>
      </c>
      <c r="R66" s="12">
        <v>0</v>
      </c>
    </row>
    <row r="67" ht="20.25" spans="1:18">
      <c r="A67" s="7" t="s">
        <v>355</v>
      </c>
      <c r="B67" s="7" t="s">
        <v>356</v>
      </c>
      <c r="C67" s="7">
        <v>6021.653</v>
      </c>
      <c r="D67" s="7">
        <v>6932.329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7.245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13.708</v>
      </c>
      <c r="Q67" s="12">
        <v>0</v>
      </c>
      <c r="R67" s="12">
        <v>0</v>
      </c>
    </row>
    <row r="68" ht="20.25" spans="1:18">
      <c r="A68" s="7" t="s">
        <v>357</v>
      </c>
      <c r="B68" s="7" t="s">
        <v>358</v>
      </c>
      <c r="C68" s="7">
        <v>5720.43</v>
      </c>
      <c r="D68" s="7">
        <v>6138.447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4.341</v>
      </c>
      <c r="K68" s="12">
        <v>1</v>
      </c>
      <c r="L68" s="12">
        <v>1</v>
      </c>
      <c r="M68" s="12">
        <v>0</v>
      </c>
      <c r="N68" s="12">
        <v>0</v>
      </c>
      <c r="O68" s="12">
        <v>0</v>
      </c>
      <c r="P68" s="12">
        <v>-3.444</v>
      </c>
      <c r="Q68" s="12">
        <v>0</v>
      </c>
      <c r="R68" s="12">
        <v>0</v>
      </c>
    </row>
    <row r="69" ht="20.25" spans="1:18">
      <c r="A69" s="7" t="s">
        <v>359</v>
      </c>
      <c r="B69" s="7" t="s">
        <v>360</v>
      </c>
      <c r="C69" s="7">
        <v>4740.098</v>
      </c>
      <c r="D69" s="7">
        <v>5383.744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6.137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-7.066</v>
      </c>
      <c r="Q69" s="12">
        <v>0</v>
      </c>
      <c r="R69" s="12">
        <v>0</v>
      </c>
    </row>
    <row r="70" ht="20.25" spans="1:18">
      <c r="A70" s="7" t="s">
        <v>361</v>
      </c>
      <c r="B70" s="7" t="s">
        <v>362</v>
      </c>
      <c r="C70" s="7">
        <v>2972.018</v>
      </c>
      <c r="D70" s="7">
        <v>3698.927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2.557</v>
      </c>
      <c r="K70" s="12">
        <v>4</v>
      </c>
      <c r="L70" s="12">
        <v>1</v>
      </c>
      <c r="M70" s="12">
        <v>0</v>
      </c>
      <c r="N70" s="12">
        <v>0</v>
      </c>
      <c r="O70" s="12">
        <v>0</v>
      </c>
      <c r="P70" s="12">
        <v>-0.703</v>
      </c>
      <c r="Q70" s="12">
        <v>0</v>
      </c>
      <c r="R70" s="12">
        <v>-1</v>
      </c>
    </row>
    <row r="71" ht="20.25" spans="1:18">
      <c r="A71" s="7" t="s">
        <v>363</v>
      </c>
      <c r="B71" s="7" t="s">
        <v>364</v>
      </c>
      <c r="C71" s="7">
        <v>5042.403</v>
      </c>
      <c r="D71" s="7">
        <v>6248.417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15.881</v>
      </c>
      <c r="K71" s="12">
        <v>3</v>
      </c>
      <c r="L71" s="12">
        <v>2</v>
      </c>
      <c r="M71" s="12">
        <v>-1</v>
      </c>
      <c r="N71" s="12">
        <v>1</v>
      </c>
      <c r="O71" s="12">
        <v>0</v>
      </c>
      <c r="P71" s="12">
        <v>-1.68</v>
      </c>
      <c r="Q71" s="12">
        <v>0</v>
      </c>
      <c r="R71" s="12">
        <v>0</v>
      </c>
    </row>
    <row r="72" ht="20.25" spans="1:18">
      <c r="A72" s="7" t="s">
        <v>365</v>
      </c>
      <c r="B72" s="7" t="s">
        <v>366</v>
      </c>
      <c r="C72" s="7">
        <v>3582.772</v>
      </c>
      <c r="D72" s="7">
        <v>4296.218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9.69</v>
      </c>
      <c r="K72" s="12">
        <v>2</v>
      </c>
      <c r="L72" s="12">
        <v>2</v>
      </c>
      <c r="M72" s="12">
        <v>-1</v>
      </c>
      <c r="N72" s="12">
        <v>1</v>
      </c>
      <c r="O72" s="12">
        <v>0</v>
      </c>
      <c r="P72" s="12">
        <v>-0.32</v>
      </c>
      <c r="Q72" s="12">
        <v>1</v>
      </c>
      <c r="R72" s="12">
        <v>0</v>
      </c>
    </row>
    <row r="73" ht="20.25" spans="1:18">
      <c r="A73" s="7" t="s">
        <v>367</v>
      </c>
      <c r="B73" s="7" t="s">
        <v>368</v>
      </c>
      <c r="C73" s="7">
        <v>2467.975</v>
      </c>
      <c r="D73" s="7">
        <v>2926.011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7.739</v>
      </c>
      <c r="K73" s="12">
        <v>1</v>
      </c>
      <c r="L73" s="12">
        <v>2</v>
      </c>
      <c r="M73" s="12">
        <v>-1</v>
      </c>
      <c r="N73" s="12">
        <v>1</v>
      </c>
      <c r="O73" s="12">
        <v>0</v>
      </c>
      <c r="P73" s="12">
        <v>-1.128</v>
      </c>
      <c r="Q73" s="12">
        <v>0</v>
      </c>
      <c r="R73" s="12">
        <v>0</v>
      </c>
    </row>
    <row r="74" ht="20.25" spans="1:18">
      <c r="A74" s="7" t="s">
        <v>369</v>
      </c>
      <c r="B74" s="7" t="s">
        <v>370</v>
      </c>
      <c r="C74" s="7">
        <v>5060.269</v>
      </c>
      <c r="D74" s="7">
        <v>6411.015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20.519</v>
      </c>
      <c r="K74" s="12">
        <v>4</v>
      </c>
      <c r="L74" s="12">
        <v>2</v>
      </c>
      <c r="M74" s="12">
        <v>-1</v>
      </c>
      <c r="N74" s="12">
        <v>1</v>
      </c>
      <c r="O74" s="12">
        <v>0</v>
      </c>
      <c r="P74" s="12">
        <v>1.776</v>
      </c>
      <c r="Q74" s="12">
        <v>0</v>
      </c>
      <c r="R74" s="12">
        <v>0</v>
      </c>
    </row>
    <row r="75" ht="20.25" spans="1:18">
      <c r="A75" s="7" t="s">
        <v>371</v>
      </c>
      <c r="B75" s="7" t="s">
        <v>372</v>
      </c>
      <c r="C75" s="7">
        <v>105.851</v>
      </c>
      <c r="D75" s="7">
        <v>109.135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1.872</v>
      </c>
      <c r="K75" s="12">
        <v>1</v>
      </c>
      <c r="L75" s="12">
        <v>2</v>
      </c>
      <c r="M75" s="12">
        <v>1</v>
      </c>
      <c r="N75" s="12">
        <v>-1</v>
      </c>
      <c r="O75" s="12">
        <v>0</v>
      </c>
      <c r="P75" s="12">
        <v>-0.055</v>
      </c>
      <c r="Q75" s="12">
        <v>0</v>
      </c>
      <c r="R75" s="12">
        <v>0</v>
      </c>
    </row>
    <row r="76" ht="20.25" spans="1:18">
      <c r="A76" s="7" t="s">
        <v>373</v>
      </c>
      <c r="B76" s="7" t="s">
        <v>374</v>
      </c>
      <c r="C76" s="7">
        <v>104.922</v>
      </c>
      <c r="D76" s="7">
        <v>106.929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0.745</v>
      </c>
      <c r="K76" s="12">
        <v>0</v>
      </c>
      <c r="L76" s="12">
        <v>2</v>
      </c>
      <c r="M76" s="12">
        <v>1</v>
      </c>
      <c r="N76" s="12">
        <v>-1</v>
      </c>
      <c r="O76" s="12">
        <v>0</v>
      </c>
      <c r="P76" s="12">
        <v>-0.023</v>
      </c>
      <c r="Q76" s="12">
        <v>0</v>
      </c>
      <c r="R76" s="12">
        <v>0</v>
      </c>
    </row>
    <row r="77" ht="20.25" spans="1:18">
      <c r="A77" s="7" t="s">
        <v>375</v>
      </c>
      <c r="B77" s="7" t="s">
        <v>376</v>
      </c>
      <c r="C77" s="7">
        <v>110.266</v>
      </c>
      <c r="D77" s="7">
        <v>119.448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5.683</v>
      </c>
      <c r="K77" s="12">
        <v>2</v>
      </c>
      <c r="L77" s="12">
        <v>2</v>
      </c>
      <c r="M77" s="12">
        <v>1</v>
      </c>
      <c r="N77" s="12">
        <v>-1</v>
      </c>
      <c r="O77" s="12">
        <v>0</v>
      </c>
      <c r="P77" s="12">
        <v>-0.251</v>
      </c>
      <c r="Q77" s="12">
        <v>0</v>
      </c>
      <c r="R77" s="12">
        <v>0</v>
      </c>
    </row>
    <row r="78" ht="20.25" spans="1:18">
      <c r="A78" s="8" t="s">
        <v>377</v>
      </c>
      <c r="B78" s="8" t="s">
        <v>378</v>
      </c>
      <c r="C78" s="8">
        <v>64787.918</v>
      </c>
      <c r="D78" s="8">
        <v>70398.672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6.104</v>
      </c>
      <c r="K78" s="12">
        <v>4</v>
      </c>
      <c r="L78" s="12">
        <v>0</v>
      </c>
      <c r="M78" s="12">
        <v>0</v>
      </c>
      <c r="N78" s="12">
        <v>-1</v>
      </c>
      <c r="O78" s="12">
        <v>0</v>
      </c>
      <c r="P78" s="12">
        <v>-35.819</v>
      </c>
      <c r="Q78" s="12">
        <v>0</v>
      </c>
      <c r="R78" s="12">
        <v>0</v>
      </c>
    </row>
    <row r="79" ht="20.25" spans="1:18">
      <c r="A79" s="8" t="s">
        <v>379</v>
      </c>
      <c r="B79" s="8" t="s">
        <v>380</v>
      </c>
      <c r="C79" s="8">
        <v>1123.073</v>
      </c>
      <c r="D79" s="8">
        <v>2181.255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38.418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-38.468</v>
      </c>
      <c r="Q79" s="12">
        <v>0</v>
      </c>
      <c r="R79" s="12">
        <v>0</v>
      </c>
    </row>
    <row r="80" ht="20.25" spans="1:18">
      <c r="A80" s="8" t="s">
        <v>381</v>
      </c>
      <c r="B80" s="8" t="s">
        <v>382</v>
      </c>
      <c r="C80" s="8">
        <v>3657.115</v>
      </c>
      <c r="D80" s="8">
        <v>4190.776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5.793</v>
      </c>
      <c r="K80" s="12">
        <v>0</v>
      </c>
      <c r="L80" s="12">
        <v>2</v>
      </c>
      <c r="M80" s="12">
        <v>0</v>
      </c>
      <c r="N80" s="12">
        <v>-1</v>
      </c>
      <c r="O80" s="12">
        <v>0</v>
      </c>
      <c r="P80" s="12">
        <v>-7.444</v>
      </c>
      <c r="Q80" s="12">
        <v>0</v>
      </c>
      <c r="R80" s="12">
        <v>0</v>
      </c>
    </row>
    <row r="81" ht="20.25" spans="1:18">
      <c r="A81" s="8" t="s">
        <v>383</v>
      </c>
      <c r="B81" s="8" t="s">
        <v>384</v>
      </c>
      <c r="C81" s="8">
        <v>13475.324</v>
      </c>
      <c r="D81" s="8">
        <v>15689.759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13.286</v>
      </c>
      <c r="K81" s="12">
        <v>4</v>
      </c>
      <c r="L81" s="12">
        <v>0</v>
      </c>
      <c r="M81" s="12">
        <v>0</v>
      </c>
      <c r="N81" s="12">
        <v>0</v>
      </c>
      <c r="O81" s="12">
        <v>0</v>
      </c>
      <c r="P81" s="12">
        <v>-0.397</v>
      </c>
      <c r="Q81" s="12">
        <v>0</v>
      </c>
      <c r="R81" s="12">
        <v>0</v>
      </c>
    </row>
    <row r="82" ht="20.25" spans="1:18">
      <c r="A82" s="8" t="s">
        <v>385</v>
      </c>
      <c r="B82" s="8" t="s">
        <v>386</v>
      </c>
      <c r="C82" s="8">
        <v>462.59</v>
      </c>
      <c r="D82" s="8">
        <v>559.42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15.401</v>
      </c>
      <c r="K82" s="12">
        <v>1</v>
      </c>
      <c r="L82" s="12">
        <v>2</v>
      </c>
      <c r="M82" s="12">
        <v>0</v>
      </c>
      <c r="N82" s="12">
        <v>-1</v>
      </c>
      <c r="O82" s="12">
        <v>0</v>
      </c>
      <c r="P82" s="12">
        <v>-0.741</v>
      </c>
      <c r="Q82" s="12">
        <v>0</v>
      </c>
      <c r="R82" s="12">
        <v>0</v>
      </c>
    </row>
    <row r="83" ht="20.25" spans="1:18">
      <c r="A83" s="8" t="s">
        <v>387</v>
      </c>
      <c r="B83" s="8" t="s">
        <v>388</v>
      </c>
      <c r="C83" s="8">
        <v>74940.023</v>
      </c>
      <c r="D83" s="8">
        <v>90197.773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2.32</v>
      </c>
      <c r="K83" s="12">
        <v>0</v>
      </c>
      <c r="L83" s="12">
        <v>2</v>
      </c>
      <c r="M83" s="12">
        <v>0</v>
      </c>
      <c r="N83" s="12">
        <v>-1</v>
      </c>
      <c r="O83" s="12">
        <v>0</v>
      </c>
      <c r="P83" s="12">
        <v>-20.133</v>
      </c>
      <c r="Q83" s="12">
        <v>0</v>
      </c>
      <c r="R83" s="12">
        <v>0</v>
      </c>
    </row>
    <row r="84" ht="20.25" spans="1:18">
      <c r="A84" s="8" t="s">
        <v>389</v>
      </c>
      <c r="B84" s="8" t="s">
        <v>390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0</v>
      </c>
      <c r="L84" s="12">
        <v>1</v>
      </c>
      <c r="M84" s="12">
        <v>0</v>
      </c>
      <c r="N84" s="12">
        <v>-1</v>
      </c>
      <c r="O84" s="12">
        <v>0</v>
      </c>
      <c r="P84" s="12">
        <v>8.889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2025-02-24T15:37:25Z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48EDA7CC4971450EA5DA06A623701848_13</vt:lpwstr>
  </property>
  <property fmtid="{D5CDD505-2E9C-101B-9397-08002B2CF9AE}" pid="3" name="KSOProductBuildVer">
    <vt:lpwstr>2052-12.1.0.15712</vt:lpwstr>
  </property>
</Properties>
</file>