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<sst xmlns="http://schemas.openxmlformats.org/spreadsheetml/2006/main" count="416" uniqueCount="378">
  <si>
    <t>京沪深强转弱</t>
  </si>
  <si>
    <t>京沪深弱转强</t>
  </si>
  <si>
    <t>代码</t>
  </si>
  <si>
    <t>简称</t>
  </si>
  <si>
    <t>总市值</t>
  </si>
  <si>
    <t>绩优股</t>
  </si>
  <si>
    <t>133815.38亿</t>
  </si>
  <si>
    <t>证金汇金持股</t>
  </si>
  <si>
    <t>129012.23亿</t>
  </si>
  <si>
    <t>全指医药</t>
  </si>
  <si>
    <t>36622.94亿</t>
  </si>
  <si>
    <t>陆股通重仓</t>
  </si>
  <si>
    <t>95834.26亿</t>
  </si>
  <si>
    <t>低空经济</t>
  </si>
  <si>
    <t>36554.35亿</t>
  </si>
  <si>
    <t>上证380</t>
  </si>
  <si>
    <t>70875.20亿</t>
  </si>
  <si>
    <t>电力</t>
  </si>
  <si>
    <t>27076.82亿</t>
  </si>
  <si>
    <t>全指材料</t>
  </si>
  <si>
    <t>50310.73亿</t>
  </si>
  <si>
    <t>贵州板块</t>
  </si>
  <si>
    <t>20880.97亿</t>
  </si>
  <si>
    <t>MSCI中盘</t>
  </si>
  <si>
    <t>46834.93亿</t>
  </si>
  <si>
    <t>近期新高</t>
  </si>
  <si>
    <t>15072.23亿</t>
  </si>
  <si>
    <t>整体上市</t>
  </si>
  <si>
    <t>41640.53亿</t>
  </si>
  <si>
    <t>户数增加</t>
  </si>
  <si>
    <t>14812.31亿</t>
  </si>
  <si>
    <t>QFII重仓</t>
  </si>
  <si>
    <t>37917.33亿</t>
  </si>
  <si>
    <t>即将解禁</t>
  </si>
  <si>
    <t>10262.78亿</t>
  </si>
  <si>
    <t>白酒概念</t>
  </si>
  <si>
    <t>33673.48亿</t>
  </si>
  <si>
    <t>农林牧渔</t>
  </si>
  <si>
    <t>9706.11亿</t>
  </si>
  <si>
    <t>山东板块</t>
  </si>
  <si>
    <t>32568.81亿</t>
  </si>
  <si>
    <t>车路云</t>
  </si>
  <si>
    <t>9169.79亿</t>
  </si>
  <si>
    <t>化工</t>
  </si>
  <si>
    <t>32092.64亿</t>
  </si>
  <si>
    <t>猪肉</t>
  </si>
  <si>
    <t>7135.53亿</t>
  </si>
  <si>
    <t>券商重仓</t>
  </si>
  <si>
    <t>29447.51亿</t>
  </si>
  <si>
    <t>宠物经济</t>
  </si>
  <si>
    <t>4831.74亿</t>
  </si>
  <si>
    <t>石油</t>
  </si>
  <si>
    <t>25717.17亿</t>
  </si>
  <si>
    <t>船舶</t>
  </si>
  <si>
    <t>3780.02亿</t>
  </si>
  <si>
    <t>有色</t>
  </si>
  <si>
    <t>25202.25亿</t>
  </si>
  <si>
    <t>鸡肉</t>
  </si>
  <si>
    <t>2794.90亿</t>
  </si>
  <si>
    <t>四川板块</t>
  </si>
  <si>
    <t>25124.15亿</t>
  </si>
  <si>
    <t>机构吸筹</t>
  </si>
  <si>
    <t>1149.40亿</t>
  </si>
  <si>
    <t>创新药</t>
  </si>
  <si>
    <t>24915.14亿</t>
  </si>
  <si>
    <t>酒店餐饮</t>
  </si>
  <si>
    <t>622.15亿</t>
  </si>
  <si>
    <t>参股金融</t>
  </si>
  <si>
    <t>23396.95亿</t>
  </si>
  <si>
    <t>配股预案</t>
  </si>
  <si>
    <t>--</t>
  </si>
  <si>
    <t>QFII新进</t>
  </si>
  <si>
    <t>18598.28亿</t>
  </si>
  <si>
    <t>科创生物</t>
  </si>
  <si>
    <t>大基金持股</t>
  </si>
  <si>
    <t>17633.54亿</t>
  </si>
  <si>
    <t>绿色电力</t>
  </si>
  <si>
    <t>定增预案</t>
  </si>
  <si>
    <t>17247.76亿</t>
  </si>
  <si>
    <t>乐富指数</t>
  </si>
  <si>
    <t>近期弱势</t>
  </si>
  <si>
    <t>16947.07亿</t>
  </si>
  <si>
    <t>建筑</t>
  </si>
  <si>
    <t>15600.86亿</t>
  </si>
  <si>
    <t>社保新进</t>
  </si>
  <si>
    <t>15165.39亿</t>
  </si>
  <si>
    <t>保险新进</t>
  </si>
  <si>
    <t>13629.77亿</t>
  </si>
  <si>
    <t>河南板块</t>
  </si>
  <si>
    <t>13039.36亿</t>
  </si>
  <si>
    <t>仿制药</t>
  </si>
  <si>
    <t>13032.98亿</t>
  </si>
  <si>
    <t>陕西板块</t>
  </si>
  <si>
    <t>12241.76亿</t>
  </si>
  <si>
    <t>肝炎概念</t>
  </si>
  <si>
    <t>11757.04亿</t>
  </si>
  <si>
    <t>基因概念</t>
  </si>
  <si>
    <t>11648.75亿</t>
  </si>
  <si>
    <t>超临界发电</t>
  </si>
  <si>
    <t>11438.84亿</t>
  </si>
  <si>
    <t>定增股</t>
  </si>
  <si>
    <t>11266.38亿</t>
  </si>
  <si>
    <t>房地产</t>
  </si>
  <si>
    <t>10296.76亿</t>
  </si>
  <si>
    <t>新冠药概念</t>
  </si>
  <si>
    <t>9906.87亿</t>
  </si>
  <si>
    <t>生物疫苗</t>
  </si>
  <si>
    <t>9781.77亿</t>
  </si>
  <si>
    <t>医美概念</t>
  </si>
  <si>
    <t>9692.57亿</t>
  </si>
  <si>
    <t>员工持股</t>
  </si>
  <si>
    <t>8477.24亿</t>
  </si>
  <si>
    <t>股东增持</t>
  </si>
  <si>
    <t>7835.84亿</t>
  </si>
  <si>
    <t>军工信息化</t>
  </si>
  <si>
    <t>7712.59亿</t>
  </si>
  <si>
    <t>辽宁板块</t>
  </si>
  <si>
    <t>7629.57亿</t>
  </si>
  <si>
    <t>云南板块</t>
  </si>
  <si>
    <t>7522.75亿</t>
  </si>
  <si>
    <t>户数减少</t>
  </si>
  <si>
    <t>7488.45亿</t>
  </si>
  <si>
    <t>新疆板块</t>
  </si>
  <si>
    <t>7181.00亿</t>
  </si>
  <si>
    <t>仓储物流</t>
  </si>
  <si>
    <t>6732.18亿</t>
  </si>
  <si>
    <t>维生素</t>
  </si>
  <si>
    <t>6528.90亿</t>
  </si>
  <si>
    <t>传媒娱乐</t>
  </si>
  <si>
    <t>6416.57亿</t>
  </si>
  <si>
    <t>纺织服饰</t>
  </si>
  <si>
    <t>5712.59亿</t>
  </si>
  <si>
    <t>密集调研</t>
  </si>
  <si>
    <t>5560.83亿</t>
  </si>
  <si>
    <t>幽门螺杆菌</t>
  </si>
  <si>
    <t>5462.01亿</t>
  </si>
  <si>
    <t>CXO概念</t>
  </si>
  <si>
    <t>5294.93亿</t>
  </si>
  <si>
    <t>辅助生殖</t>
  </si>
  <si>
    <t>4975.17亿</t>
  </si>
  <si>
    <t>高质押股</t>
  </si>
  <si>
    <t>3666.43亿</t>
  </si>
  <si>
    <t>有机硅概念</t>
  </si>
  <si>
    <t>3551.51亿</t>
  </si>
  <si>
    <t>供气供热</t>
  </si>
  <si>
    <t>3055.31亿</t>
  </si>
  <si>
    <t>家居用品</t>
  </si>
  <si>
    <t>3025.73亿</t>
  </si>
  <si>
    <t>钛金属</t>
  </si>
  <si>
    <t>2467.60亿</t>
  </si>
  <si>
    <t>西藏板块</t>
  </si>
  <si>
    <t>2213.00亿</t>
  </si>
  <si>
    <t>青海板块</t>
  </si>
  <si>
    <t>2031.82亿</t>
  </si>
  <si>
    <t>造纸</t>
  </si>
  <si>
    <t>1931.42亿</t>
  </si>
  <si>
    <t>草甘膦</t>
  </si>
  <si>
    <t>1522.20亿</t>
  </si>
  <si>
    <t>水务</t>
  </si>
  <si>
    <t>1343.55亿</t>
  </si>
  <si>
    <t>Ｂ股指数</t>
  </si>
  <si>
    <t>666.53亿</t>
  </si>
  <si>
    <t>风沙治理</t>
  </si>
  <si>
    <t>424.41亿</t>
  </si>
  <si>
    <t>成份Ｂ指</t>
  </si>
  <si>
    <t>372.95亿</t>
  </si>
  <si>
    <t>环渤海</t>
  </si>
  <si>
    <t>深证治理</t>
  </si>
  <si>
    <t>深证红利</t>
  </si>
  <si>
    <t>国证治理</t>
  </si>
  <si>
    <t>腾讯济安</t>
  </si>
  <si>
    <t>治理指数</t>
  </si>
  <si>
    <t>国企改革</t>
  </si>
  <si>
    <t>深主板50</t>
  </si>
  <si>
    <t>中盘成长</t>
  </si>
  <si>
    <t>国证价值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</si>
  <si>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</si>
  <si>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</si>
  <si>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</si>
  <si>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</si>
  <si>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</si>
  <si>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</si>
  <si>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</si>
  <si>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</si>
  <si>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</si>
  <si>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</si>
  <si>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</si>
  <si>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</si>
  <si>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</si>
  <si>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</si>
  <si>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</si>
  <si>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</si>
  <si>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</si>
  <si>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</si>
  <si>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</si>
  <si>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</si>
  <si>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</si>
  <si>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380能源</t>
  </si>
  <si>
    <t>380公用</t>
  </si>
  <si>
    <t>800公用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</si>
  <si>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</si>
  <si>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</si>
  <si>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</si>
  <si>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</si>
  <si>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</si>
  <si>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</si>
  <si>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</si>
  <si>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</si>
  <si>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</si>
  <si>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</si>
  <si>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</si>
  <si>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</si>
  <si>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</si>
  <si>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</si>
  <si>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BUX00</t>
  </si>
  <si>
    <t>沥青连续</t>
  </si>
  <si>
    <t>FU00</t>
  </si>
  <si>
    <t>燃油连续</t>
  </si>
  <si>
    <t>LU00</t>
  </si>
  <si>
    <t>低硫燃油连续</t>
  </si>
  <si>
    <t>SC0000</t>
  </si>
  <si>
    <t>原油连续</t>
  </si>
  <si>
    <t>T00</t>
  </si>
  <si>
    <t>10年国债连续</t>
  </si>
  <si>
    <t>TF00</t>
  </si>
  <si>
    <t>5年国债连续</t>
  </si>
  <si>
    <t>TL00</t>
  </si>
  <si>
    <t>30年国债连续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</si>
  <si>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</si>
  <si>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</si>
  <si>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</si>
  <si>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</si>
  <si>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</si>
  <si>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</si>
  <si>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</si>
  <si>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</si>
  <si>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LR00</t>
  </si>
  <si>
    <t>晚籼稻连续</t>
  </si>
  <si>
    <t>RI00</t>
  </si>
  <si>
    <t>早籼稻连续</t>
  </si>
  <si>
    <t>SI00</t>
  </si>
  <si>
    <t>工业硅连续</t>
  </si>
  <si>
    <t>UR00</t>
  </si>
  <si>
    <t>尿素连续</t>
  </si>
  <si>
    <t>V00</t>
  </si>
  <si>
    <t>聚氯乙烯连续</t>
  </si>
  <si>
    <t>ZC00</t>
  </si>
  <si>
    <t>动力煤连续</t>
  </si>
  <si>
    <t>AG00</t>
  </si>
  <si>
    <t>白银连续</t>
  </si>
  <si>
    <t>AL00</t>
  </si>
  <si>
    <t>沪铝连续</t>
  </si>
  <si>
    <t>AO00</t>
  </si>
  <si>
    <t>氧化铝连续</t>
  </si>
  <si>
    <t>AP00</t>
  </si>
  <si>
    <t>苹果连续</t>
  </si>
  <si>
    <t>AU00</t>
  </si>
  <si>
    <t>黄金连续</t>
  </si>
  <si>
    <t>AX00</t>
  </si>
  <si>
    <t>豆一连续</t>
  </si>
  <si>
    <t>B00</t>
  </si>
  <si>
    <t>豆二连续</t>
  </si>
  <si>
    <t>BC00</t>
  </si>
  <si>
    <t>国际铜连续</t>
  </si>
  <si>
    <t>BR00</t>
  </si>
  <si>
    <t>丁二烯橡胶连续</t>
  </si>
  <si>
    <t>C00</t>
  </si>
  <si>
    <t>玉米连续</t>
  </si>
  <si>
    <t>CF00</t>
  </si>
  <si>
    <t>棉花连续</t>
  </si>
  <si>
    <t>CJ00</t>
  </si>
  <si>
    <t>红枣连续</t>
  </si>
  <si>
    <t>CS00</t>
  </si>
  <si>
    <t>淀粉连续</t>
  </si>
  <si>
    <t>CU00</t>
  </si>
  <si>
    <t>沪铜连续</t>
  </si>
  <si>
    <t>CY00</t>
  </si>
  <si>
    <t>棉纱连续</t>
  </si>
  <si>
    <t>EB00</t>
  </si>
  <si>
    <t>苯乙烯连续</t>
  </si>
  <si>
    <t>EC00</t>
  </si>
  <si>
    <t>欧线连续</t>
  </si>
  <si>
    <t>EG00</t>
  </si>
  <si>
    <t>乙二醇连续</t>
  </si>
  <si>
    <t>FB00</t>
  </si>
  <si>
    <t>纤维板连续</t>
  </si>
  <si>
    <t>FG00</t>
  </si>
  <si>
    <t>玻璃连续</t>
  </si>
  <si>
    <t>HC00</t>
  </si>
  <si>
    <t>轧卷板连续</t>
  </si>
  <si>
    <t>I00</t>
  </si>
  <si>
    <t>矿石连续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</si>
  <si>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</si>
  <si>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</si>
  <si>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</si>
  <si>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</si>
  <si>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</si>
  <si>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</si>
  <si>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</si>
  <si>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</si>
  <si>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JD00</t>
  </si>
  <si>
    <t>鸡蛋连续</t>
  </si>
  <si>
    <t>JR00</t>
  </si>
  <si>
    <t>粳稻连续</t>
  </si>
  <si>
    <t>L00</t>
  </si>
  <si>
    <t>塑料连续</t>
  </si>
  <si>
    <t>LC00</t>
  </si>
  <si>
    <t>碳酸锂连续</t>
  </si>
  <si>
    <t>LG00</t>
  </si>
  <si>
    <t>原木连续</t>
  </si>
  <si>
    <t>M00</t>
  </si>
  <si>
    <t>豆粕连续</t>
  </si>
  <si>
    <t>MA00</t>
  </si>
  <si>
    <t>甲醇连续</t>
  </si>
  <si>
    <t>NI00</t>
  </si>
  <si>
    <t>沪镍连续</t>
  </si>
  <si>
    <t>NR00</t>
  </si>
  <si>
    <t>20号胶连续</t>
  </si>
  <si>
    <t>OI00</t>
  </si>
  <si>
    <t>菜油连续</t>
  </si>
  <si>
    <t>P00</t>
  </si>
  <si>
    <t>棕榈连续</t>
  </si>
  <si>
    <t>PB00</t>
  </si>
  <si>
    <t>沪铅连续</t>
  </si>
  <si>
    <t>PF00</t>
  </si>
  <si>
    <t>短纤连续</t>
  </si>
  <si>
    <t>PG00</t>
  </si>
  <si>
    <t>液化气连续</t>
  </si>
  <si>
    <t>PK00</t>
  </si>
  <si>
    <t>花生连续</t>
  </si>
  <si>
    <t>PM00</t>
  </si>
  <si>
    <t>普麦连续</t>
  </si>
  <si>
    <t>PP00</t>
  </si>
  <si>
    <t>聚丙烯连续</t>
  </si>
  <si>
    <t>PR00</t>
  </si>
  <si>
    <t>瓶片连续</t>
  </si>
  <si>
    <t>PS00</t>
  </si>
  <si>
    <t>多晶硅连续</t>
  </si>
  <si>
    <t>PX00</t>
  </si>
  <si>
    <t>对二甲苯连续</t>
  </si>
  <si>
    <t>RB00</t>
  </si>
  <si>
    <t>螺纹钢连续</t>
  </si>
  <si>
    <t>RM00</t>
  </si>
  <si>
    <t>菜粕连续</t>
  </si>
  <si>
    <t>RR00</t>
  </si>
  <si>
    <t>粳米连续</t>
  </si>
  <si>
    <t>RS00</t>
  </si>
  <si>
    <t>菜籽连续</t>
  </si>
  <si>
    <t>RU00</t>
  </si>
  <si>
    <t>橡胶连续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</si>
  <si>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</si>
  <si>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</si>
  <si>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</si>
  <si>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</si>
  <si>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</si>
  <si>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</si>
  <si>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</si>
  <si>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</si>
  <si>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SN00</t>
  </si>
  <si>
    <t>沪锡连续</t>
  </si>
  <si>
    <t>SP00</t>
  </si>
  <si>
    <t>纸浆连续</t>
  </si>
  <si>
    <t>SRX00</t>
  </si>
  <si>
    <t>白糖连续</t>
  </si>
  <si>
    <t>SS00</t>
  </si>
  <si>
    <t>不锈钢连续</t>
  </si>
  <si>
    <t>TA00</t>
  </si>
  <si>
    <t>PTA连续</t>
  </si>
  <si>
    <t>TS00</t>
  </si>
  <si>
    <t>2年国债连续</t>
  </si>
  <si>
    <t>WH00</t>
  </si>
  <si>
    <t>强麦连续</t>
  </si>
  <si>
    <t>WR00</t>
  </si>
  <si>
    <t>线材连续</t>
  </si>
  <si>
    <t>Y00</t>
  </si>
  <si>
    <t>豆油连续</t>
  </si>
  <si>
    <t>ZN00</t>
  </si>
  <si>
    <t>沪锌连续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</si>
</sst>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:F75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"880835"</f>
        <v>880835</v>
      </c>
      <c r="B3" s="29" t="s">
        <v>5</v>
      </c>
      <c r="C3" s="29" t="s">
        <v>6</v>
      </c>
      <c r="D3" s="29" t="str">
        <f>"880857"</f>
        <v>880857</v>
      </c>
      <c r="E3" s="29" t="s">
        <v>7</v>
      </c>
      <c r="F3" s="29" t="s">
        <v>8</v>
      </c>
    </row>
    <row r="4" ht="16.5" spans="1:6">
      <c r="A4" s="29" t="str">
        <f>"000991"</f>
        <v>000991</v>
      </c>
      <c r="B4" s="29" t="s">
        <v>9</v>
      </c>
      <c r="C4" s="29" t="s">
        <v>10</v>
      </c>
      <c r="D4" s="29" t="str">
        <f>"880678"</f>
        <v>880678</v>
      </c>
      <c r="E4" s="29" t="s">
        <v>11</v>
      </c>
      <c r="F4" s="29" t="s">
        <v>12</v>
      </c>
    </row>
    <row r="5" ht="16.5" spans="1:6">
      <c r="A5" s="29" t="str">
        <f>"880522"</f>
        <v>880522</v>
      </c>
      <c r="B5" s="29" t="s">
        <v>13</v>
      </c>
      <c r="C5" s="29" t="s">
        <v>14</v>
      </c>
      <c r="D5" s="29" t="str">
        <f>"000009"</f>
        <v>000009</v>
      </c>
      <c r="E5" s="29" t="s">
        <v>15</v>
      </c>
      <c r="F5" s="29" t="s">
        <v>16</v>
      </c>
    </row>
    <row r="6" ht="16.5" spans="1:6">
      <c r="A6" s="29" t="str">
        <f>"880305"</f>
        <v>880305</v>
      </c>
      <c r="B6" s="29" t="s">
        <v>17</v>
      </c>
      <c r="C6" s="29" t="s">
        <v>18</v>
      </c>
      <c r="D6" s="29" t="str">
        <f>"000987"</f>
        <v>000987</v>
      </c>
      <c r="E6" s="29" t="s">
        <v>19</v>
      </c>
      <c r="F6" s="29" t="s">
        <v>20</v>
      </c>
    </row>
    <row r="7" ht="16.5" spans="1:6">
      <c r="A7" s="29" t="str">
        <f>"880229"</f>
        <v>880229</v>
      </c>
      <c r="B7" s="29" t="s">
        <v>21</v>
      </c>
      <c r="C7" s="29" t="s">
        <v>22</v>
      </c>
      <c r="D7" s="29" t="str">
        <f>"880771"</f>
        <v>880771</v>
      </c>
      <c r="E7" s="29" t="s">
        <v>23</v>
      </c>
      <c r="F7" s="29" t="s">
        <v>24</v>
      </c>
    </row>
    <row r="8" ht="16.5" spans="1:6">
      <c r="A8" s="29" t="str">
        <f>"880865"</f>
        <v>880865</v>
      </c>
      <c r="B8" s="29" t="s">
        <v>25</v>
      </c>
      <c r="C8" s="29" t="s">
        <v>26</v>
      </c>
      <c r="D8" s="29" t="str">
        <f>"880532"</f>
        <v>880532</v>
      </c>
      <c r="E8" s="29" t="s">
        <v>27</v>
      </c>
      <c r="F8" s="29" t="s">
        <v>28</v>
      </c>
    </row>
    <row r="9" ht="16.5" spans="1:6">
      <c r="A9" s="29" t="str">
        <f>"880876"</f>
        <v>880876</v>
      </c>
      <c r="B9" s="29" t="s">
        <v>29</v>
      </c>
      <c r="C9" s="29" t="s">
        <v>30</v>
      </c>
      <c r="D9" s="29" t="str">
        <f>"880802"</f>
        <v>880802</v>
      </c>
      <c r="E9" s="29" t="s">
        <v>31</v>
      </c>
      <c r="F9" s="29" t="s">
        <v>32</v>
      </c>
    </row>
    <row r="10" ht="16.5" spans="1:6">
      <c r="A10" s="29" t="str">
        <f>"880897"</f>
        <v>880897</v>
      </c>
      <c r="B10" s="29" t="s">
        <v>33</v>
      </c>
      <c r="C10" s="29" t="s">
        <v>34</v>
      </c>
      <c r="D10" s="29" t="str">
        <f>"880564"</f>
        <v>880564</v>
      </c>
      <c r="E10" s="29" t="s">
        <v>35</v>
      </c>
      <c r="F10" s="29" t="s">
        <v>36</v>
      </c>
    </row>
    <row r="11" ht="16.5" spans="1:6">
      <c r="A11" s="29" t="str">
        <f>"880360"</f>
        <v>880360</v>
      </c>
      <c r="B11" s="29" t="s">
        <v>37</v>
      </c>
      <c r="C11" s="29" t="s">
        <v>38</v>
      </c>
      <c r="D11" s="29" t="str">
        <f>"880215"</f>
        <v>880215</v>
      </c>
      <c r="E11" s="29" t="s">
        <v>39</v>
      </c>
      <c r="F11" s="29" t="s">
        <v>40</v>
      </c>
    </row>
    <row r="12" ht="16.5" spans="1:6">
      <c r="A12" s="29" t="str">
        <f>"880552"</f>
        <v>880552</v>
      </c>
      <c r="B12" s="29" t="s">
        <v>41</v>
      </c>
      <c r="C12" s="29" t="s">
        <v>42</v>
      </c>
      <c r="D12" s="29" t="str">
        <f>"880335"</f>
        <v>880335</v>
      </c>
      <c r="E12" s="29" t="s">
        <v>43</v>
      </c>
      <c r="F12" s="29" t="s">
        <v>44</v>
      </c>
    </row>
    <row r="13" ht="16.5" spans="1:6">
      <c r="A13" s="29" t="str">
        <f>"880936"</f>
        <v>880936</v>
      </c>
      <c r="B13" s="29" t="s">
        <v>45</v>
      </c>
      <c r="C13" s="29" t="s">
        <v>46</v>
      </c>
      <c r="D13" s="29" t="str">
        <f>"880803"</f>
        <v>880803</v>
      </c>
      <c r="E13" s="29" t="s">
        <v>47</v>
      </c>
      <c r="F13" s="29" t="s">
        <v>48</v>
      </c>
    </row>
    <row r="14" ht="16.5" spans="1:6">
      <c r="A14" s="29" t="str">
        <f>"880707"</f>
        <v>880707</v>
      </c>
      <c r="B14" s="29" t="s">
        <v>49</v>
      </c>
      <c r="C14" s="29" t="s">
        <v>50</v>
      </c>
      <c r="D14" s="29" t="str">
        <f>"880310"</f>
        <v>880310</v>
      </c>
      <c r="E14" s="29" t="s">
        <v>51</v>
      </c>
      <c r="F14" s="29" t="s">
        <v>52</v>
      </c>
    </row>
    <row r="15" ht="16.5" spans="1:6">
      <c r="A15" s="29" t="str">
        <f>"880431"</f>
        <v>880431</v>
      </c>
      <c r="B15" s="29" t="s">
        <v>53</v>
      </c>
      <c r="C15" s="29" t="s">
        <v>54</v>
      </c>
      <c r="D15" s="29" t="str">
        <f>"880324"</f>
        <v>880324</v>
      </c>
      <c r="E15" s="29" t="s">
        <v>55</v>
      </c>
      <c r="F15" s="29" t="s">
        <v>56</v>
      </c>
    </row>
    <row r="16" ht="16.5" spans="1:6">
      <c r="A16" s="29" t="str">
        <f>"880764"</f>
        <v>880764</v>
      </c>
      <c r="B16" s="29" t="s">
        <v>57</v>
      </c>
      <c r="C16" s="29" t="s">
        <v>58</v>
      </c>
      <c r="D16" s="29" t="str">
        <f>"880223"</f>
        <v>880223</v>
      </c>
      <c r="E16" s="29" t="s">
        <v>59</v>
      </c>
      <c r="F16" s="29" t="s">
        <v>60</v>
      </c>
    </row>
    <row r="17" ht="16.5" spans="1:6">
      <c r="A17" s="29" t="str">
        <f>"880756"</f>
        <v>880756</v>
      </c>
      <c r="B17" s="29" t="s">
        <v>61</v>
      </c>
      <c r="C17" s="29" t="s">
        <v>62</v>
      </c>
      <c r="D17" s="29" t="str">
        <f>"880652"</f>
        <v>880652</v>
      </c>
      <c r="E17" s="29" t="s">
        <v>63</v>
      </c>
      <c r="F17" s="29" t="s">
        <v>64</v>
      </c>
    </row>
    <row r="18" ht="16.5" spans="1:6">
      <c r="A18" s="29" t="str">
        <f>"880423"</f>
        <v>880423</v>
      </c>
      <c r="B18" s="29" t="s">
        <v>65</v>
      </c>
      <c r="C18" s="29" t="s">
        <v>66</v>
      </c>
      <c r="D18" s="29" t="str">
        <f>"880538"</f>
        <v>880538</v>
      </c>
      <c r="E18" s="29" t="s">
        <v>67</v>
      </c>
      <c r="F18" s="29" t="s">
        <v>68</v>
      </c>
    </row>
    <row r="19" ht="16.5" spans="1:6">
      <c r="A19" s="29" t="str">
        <f>"880890"</f>
        <v>880890</v>
      </c>
      <c r="B19" s="29" t="s">
        <v>69</v>
      </c>
      <c r="C19" s="29" t="s">
        <v>70</v>
      </c>
      <c r="D19" s="29" t="str">
        <f>"880781"</f>
        <v>880781</v>
      </c>
      <c r="E19" s="29" t="s">
        <v>71</v>
      </c>
      <c r="F19" s="29" t="s">
        <v>72</v>
      </c>
    </row>
    <row r="20" ht="16.5" spans="1:6">
      <c r="A20" s="29" t="str">
        <f>"000683"</f>
        <v>000683</v>
      </c>
      <c r="B20" s="29" t="s">
        <v>73</v>
      </c>
      <c r="C20" s="29" t="s">
        <v>70</v>
      </c>
      <c r="D20" s="29" t="str">
        <f>"880551"</f>
        <v>880551</v>
      </c>
      <c r="E20" s="29" t="s">
        <v>74</v>
      </c>
      <c r="F20" s="29" t="s">
        <v>75</v>
      </c>
    </row>
    <row r="21" ht="16.5" spans="1:6">
      <c r="A21" s="29" t="str">
        <f>"399438"</f>
        <v>399438</v>
      </c>
      <c r="B21" s="29" t="s">
        <v>76</v>
      </c>
      <c r="C21" s="29" t="s">
        <v>70</v>
      </c>
      <c r="D21" s="29" t="str">
        <f>"880850"</f>
        <v>880850</v>
      </c>
      <c r="E21" s="29" t="s">
        <v>77</v>
      </c>
      <c r="F21" s="29" t="s">
        <v>78</v>
      </c>
    </row>
    <row r="22" ht="16.5" spans="1:6">
      <c r="A22" s="29" t="str">
        <f>"399103"</f>
        <v>399103</v>
      </c>
      <c r="B22" s="29" t="s">
        <v>79</v>
      </c>
      <c r="C22" s="29" t="s">
        <v>70</v>
      </c>
      <c r="D22" s="29" t="str">
        <f>"880881"</f>
        <v>880881</v>
      </c>
      <c r="E22" s="29" t="s">
        <v>80</v>
      </c>
      <c r="F22" s="29" t="s">
        <v>81</v>
      </c>
    </row>
    <row r="23" ht="16.5" spans="1:6">
      <c r="A23" s="18"/>
      <c r="B23" s="18"/>
      <c r="C23" s="18"/>
      <c r="D23" s="29" t="str">
        <f>"880476"</f>
        <v>880476</v>
      </c>
      <c r="E23" s="29" t="s">
        <v>82</v>
      </c>
      <c r="F23" s="29" t="s">
        <v>83</v>
      </c>
    </row>
    <row r="24" ht="16.5" spans="1:6">
      <c r="A24" s="18"/>
      <c r="B24" s="18"/>
      <c r="C24" s="18"/>
      <c r="D24" s="29" t="str">
        <f>"880783"</f>
        <v>880783</v>
      </c>
      <c r="E24" s="29" t="s">
        <v>84</v>
      </c>
      <c r="F24" s="29" t="s">
        <v>85</v>
      </c>
    </row>
    <row r="25" ht="16.5" spans="1:6">
      <c r="A25" s="18"/>
      <c r="B25" s="18"/>
      <c r="C25" s="18"/>
      <c r="D25" s="29" t="str">
        <f>"880782"</f>
        <v>880782</v>
      </c>
      <c r="E25" s="29" t="s">
        <v>86</v>
      </c>
      <c r="F25" s="29" t="s">
        <v>87</v>
      </c>
    </row>
    <row r="26" ht="16.5" spans="1:6">
      <c r="A26" s="18"/>
      <c r="B26" s="18"/>
      <c r="C26" s="18"/>
      <c r="D26" s="29" t="str">
        <f>"880213"</f>
        <v>880213</v>
      </c>
      <c r="E26" s="29" t="s">
        <v>88</v>
      </c>
      <c r="F26" s="29" t="s">
        <v>89</v>
      </c>
    </row>
    <row r="27" ht="16.5" spans="1:6">
      <c r="A27" s="18"/>
      <c r="B27" s="18"/>
      <c r="C27" s="18"/>
      <c r="D27" s="29" t="str">
        <f>"880960"</f>
        <v>880960</v>
      </c>
      <c r="E27" s="29" t="s">
        <v>90</v>
      </c>
      <c r="F27" s="29" t="s">
        <v>91</v>
      </c>
    </row>
    <row r="28" ht="16.5" spans="1:6">
      <c r="A28" s="18"/>
      <c r="B28" s="18"/>
      <c r="C28" s="18"/>
      <c r="D28" s="29" t="str">
        <f>"880208"</f>
        <v>880208</v>
      </c>
      <c r="E28" s="29" t="s">
        <v>92</v>
      </c>
      <c r="F28" s="29" t="s">
        <v>93</v>
      </c>
    </row>
    <row r="29" ht="16.5" spans="1:6">
      <c r="A29" s="18"/>
      <c r="B29" s="18"/>
      <c r="C29" s="18"/>
      <c r="D29" s="29" t="str">
        <f>"880623"</f>
        <v>880623</v>
      </c>
      <c r="E29" s="29" t="s">
        <v>94</v>
      </c>
      <c r="F29" s="29" t="s">
        <v>95</v>
      </c>
    </row>
    <row r="30" ht="16.5" spans="1:6">
      <c r="A30" s="18"/>
      <c r="B30" s="18"/>
      <c r="C30" s="18"/>
      <c r="D30" s="29" t="str">
        <f>"880913"</f>
        <v>880913</v>
      </c>
      <c r="E30" s="29" t="s">
        <v>96</v>
      </c>
      <c r="F30" s="29" t="s">
        <v>97</v>
      </c>
    </row>
    <row r="31" ht="16.5" spans="1:6">
      <c r="A31" s="18"/>
      <c r="B31" s="18"/>
      <c r="C31" s="18"/>
      <c r="D31" s="29" t="str">
        <f>"880627"</f>
        <v>880627</v>
      </c>
      <c r="E31" s="29" t="s">
        <v>98</v>
      </c>
      <c r="F31" s="29" t="s">
        <v>99</v>
      </c>
    </row>
    <row r="32" ht="16.5" spans="1:6">
      <c r="A32" s="18"/>
      <c r="B32" s="18"/>
      <c r="C32" s="18"/>
      <c r="D32" s="29" t="str">
        <f>"880856"</f>
        <v>880856</v>
      </c>
      <c r="E32" s="29" t="s">
        <v>100</v>
      </c>
      <c r="F32" s="29" t="s">
        <v>101</v>
      </c>
    </row>
    <row r="33" ht="16.5" spans="1:6">
      <c r="A33" s="18"/>
      <c r="B33" s="18"/>
      <c r="C33" s="18"/>
      <c r="D33" s="29" t="str">
        <f>"880482"</f>
        <v>880482</v>
      </c>
      <c r="E33" s="29" t="s">
        <v>102</v>
      </c>
      <c r="F33" s="29" t="s">
        <v>103</v>
      </c>
    </row>
    <row r="34" ht="16.5" spans="1:6">
      <c r="A34" s="18"/>
      <c r="B34" s="18"/>
      <c r="C34" s="18"/>
      <c r="D34" s="29" t="str">
        <f>"880768"</f>
        <v>880768</v>
      </c>
      <c r="E34" s="29" t="s">
        <v>104</v>
      </c>
      <c r="F34" s="29" t="s">
        <v>105</v>
      </c>
    </row>
    <row r="35" ht="16.5" spans="1:6">
      <c r="A35" s="18"/>
      <c r="B35" s="18"/>
      <c r="C35" s="18"/>
      <c r="D35" s="29" t="str">
        <f>"880557"</f>
        <v>880557</v>
      </c>
      <c r="E35" s="29" t="s">
        <v>106</v>
      </c>
      <c r="F35" s="29" t="s">
        <v>107</v>
      </c>
    </row>
    <row r="36" ht="16.5" spans="1:6">
      <c r="A36" s="18"/>
      <c r="B36" s="18"/>
      <c r="C36" s="18"/>
      <c r="D36" s="29" t="str">
        <f>"880973"</f>
        <v>880973</v>
      </c>
      <c r="E36" s="29" t="s">
        <v>108</v>
      </c>
      <c r="F36" s="29" t="s">
        <v>109</v>
      </c>
    </row>
    <row r="37" ht="16.5" spans="1:6">
      <c r="A37" s="18"/>
      <c r="B37" s="18"/>
      <c r="C37" s="18"/>
      <c r="D37" s="29" t="str">
        <f>"880859"</f>
        <v>880859</v>
      </c>
      <c r="E37" s="29" t="s">
        <v>110</v>
      </c>
      <c r="F37" s="29" t="s">
        <v>111</v>
      </c>
    </row>
    <row r="38" ht="16.5" spans="1:6">
      <c r="A38" s="18"/>
      <c r="B38" s="18"/>
      <c r="C38" s="18"/>
      <c r="D38" s="29" t="str">
        <f>"880807"</f>
        <v>880807</v>
      </c>
      <c r="E38" s="29" t="s">
        <v>112</v>
      </c>
      <c r="F38" s="29" t="s">
        <v>113</v>
      </c>
    </row>
    <row r="39" ht="16.5" spans="1:6">
      <c r="A39" s="18"/>
      <c r="B39" s="18"/>
      <c r="C39" s="18"/>
      <c r="D39" s="29" t="str">
        <f>"880528"</f>
        <v>880528</v>
      </c>
      <c r="E39" s="29" t="s">
        <v>114</v>
      </c>
      <c r="F39" s="29" t="s">
        <v>115</v>
      </c>
    </row>
    <row r="40" ht="16.5" spans="1:6">
      <c r="A40" s="18"/>
      <c r="B40" s="18"/>
      <c r="C40" s="18"/>
      <c r="D40" s="29" t="str">
        <f>"880205"</f>
        <v>880205</v>
      </c>
      <c r="E40" s="29" t="s">
        <v>116</v>
      </c>
      <c r="F40" s="29" t="s">
        <v>117</v>
      </c>
    </row>
    <row r="41" ht="16.5" spans="1:6">
      <c r="A41" s="18"/>
      <c r="B41" s="18"/>
      <c r="C41" s="18"/>
      <c r="D41" s="29" t="str">
        <f>"880227"</f>
        <v>880227</v>
      </c>
      <c r="E41" s="29" t="s">
        <v>118</v>
      </c>
      <c r="F41" s="29" t="s">
        <v>119</v>
      </c>
    </row>
    <row r="42" ht="16.5" spans="1:6">
      <c r="A42" s="18"/>
      <c r="B42" s="18"/>
      <c r="C42" s="18"/>
      <c r="D42" s="29" t="str">
        <f>"880877"</f>
        <v>880877</v>
      </c>
      <c r="E42" s="29" t="s">
        <v>120</v>
      </c>
      <c r="F42" s="29" t="s">
        <v>121</v>
      </c>
    </row>
    <row r="43" ht="16.5" spans="1:6">
      <c r="A43" s="18"/>
      <c r="B43" s="18"/>
      <c r="C43" s="18"/>
      <c r="D43" s="29" t="str">
        <f>"880202"</f>
        <v>880202</v>
      </c>
      <c r="E43" s="29" t="s">
        <v>122</v>
      </c>
      <c r="F43" s="29" t="s">
        <v>123</v>
      </c>
    </row>
    <row r="44" ht="16.5" spans="1:6">
      <c r="A44" s="18"/>
      <c r="B44" s="18"/>
      <c r="C44" s="18"/>
      <c r="D44" s="29" t="str">
        <f>"880464"</f>
        <v>880464</v>
      </c>
      <c r="E44" s="29" t="s">
        <v>124</v>
      </c>
      <c r="F44" s="29" t="s">
        <v>125</v>
      </c>
    </row>
    <row r="45" ht="16.5" spans="1:6">
      <c r="A45" s="18"/>
      <c r="B45" s="18"/>
      <c r="C45" s="18"/>
      <c r="D45" s="29" t="str">
        <f>"880929"</f>
        <v>880929</v>
      </c>
      <c r="E45" s="29" t="s">
        <v>126</v>
      </c>
      <c r="F45" s="29" t="s">
        <v>127</v>
      </c>
    </row>
    <row r="46" ht="16.5" spans="1:6">
      <c r="A46" s="18"/>
      <c r="B46" s="18"/>
      <c r="C46" s="18"/>
      <c r="D46" s="29" t="str">
        <f>"880418"</f>
        <v>880418</v>
      </c>
      <c r="E46" s="29" t="s">
        <v>128</v>
      </c>
      <c r="F46" s="29" t="s">
        <v>129</v>
      </c>
    </row>
    <row r="47" ht="16.5" spans="1:6">
      <c r="A47" s="18"/>
      <c r="B47" s="18"/>
      <c r="C47" s="18"/>
      <c r="D47" s="29" t="str">
        <f>"880367"</f>
        <v>880367</v>
      </c>
      <c r="E47" s="29" t="s">
        <v>130</v>
      </c>
      <c r="F47" s="29" t="s">
        <v>131</v>
      </c>
    </row>
    <row r="48" ht="16.5" spans="1:6">
      <c r="A48" s="18"/>
      <c r="B48" s="18"/>
      <c r="C48" s="18"/>
      <c r="D48" s="29" t="str">
        <f>"880816"</f>
        <v>880816</v>
      </c>
      <c r="E48" s="29" t="s">
        <v>132</v>
      </c>
      <c r="F48" s="29" t="s">
        <v>133</v>
      </c>
    </row>
    <row r="49" ht="16.5" spans="1:6">
      <c r="A49" s="18"/>
      <c r="B49" s="18"/>
      <c r="C49" s="18"/>
      <c r="D49" s="29" t="str">
        <f>"880766"</f>
        <v>880766</v>
      </c>
      <c r="E49" s="29" t="s">
        <v>134</v>
      </c>
      <c r="F49" s="29" t="s">
        <v>135</v>
      </c>
    </row>
    <row r="50" ht="16.5" spans="1:6">
      <c r="A50" s="18"/>
      <c r="B50" s="18"/>
      <c r="C50" s="18"/>
      <c r="D50" s="29" t="str">
        <f>"880729"</f>
        <v>880729</v>
      </c>
      <c r="E50" s="29" t="s">
        <v>136</v>
      </c>
      <c r="F50" s="29" t="s">
        <v>137</v>
      </c>
    </row>
    <row r="51" ht="16.5" spans="1:6">
      <c r="A51" s="18"/>
      <c r="B51" s="18"/>
      <c r="C51" s="18"/>
      <c r="D51" s="29" t="str">
        <f>"880606"</f>
        <v>880606</v>
      </c>
      <c r="E51" s="29" t="s">
        <v>138</v>
      </c>
      <c r="F51" s="29" t="s">
        <v>139</v>
      </c>
    </row>
    <row r="52" ht="16.5" spans="1:6">
      <c r="A52" s="18"/>
      <c r="B52" s="18"/>
      <c r="C52" s="18"/>
      <c r="D52" s="29" t="str">
        <f>"880892"</f>
        <v>880892</v>
      </c>
      <c r="E52" s="29" t="s">
        <v>140</v>
      </c>
      <c r="F52" s="29" t="s">
        <v>141</v>
      </c>
    </row>
    <row r="53" ht="16.5" spans="1:6">
      <c r="A53" s="18"/>
      <c r="B53" s="18"/>
      <c r="C53" s="18"/>
      <c r="D53" s="29" t="str">
        <f>"880975"</f>
        <v>880975</v>
      </c>
      <c r="E53" s="29" t="s">
        <v>142</v>
      </c>
      <c r="F53" s="29" t="s">
        <v>143</v>
      </c>
    </row>
    <row r="54" ht="16.5" spans="1:6">
      <c r="A54" s="18"/>
      <c r="B54" s="18"/>
      <c r="C54" s="18"/>
      <c r="D54" s="29" t="str">
        <f>"880455"</f>
        <v>880455</v>
      </c>
      <c r="E54" s="29" t="s">
        <v>144</v>
      </c>
      <c r="F54" s="29" t="s">
        <v>145</v>
      </c>
    </row>
    <row r="55" ht="16.5" spans="1:6">
      <c r="A55" s="18"/>
      <c r="B55" s="18"/>
      <c r="C55" s="18"/>
      <c r="D55" s="29" t="str">
        <f>"880399"</f>
        <v>880399</v>
      </c>
      <c r="E55" s="29" t="s">
        <v>146</v>
      </c>
      <c r="F55" s="29" t="s">
        <v>147</v>
      </c>
    </row>
    <row r="56" ht="16.5" spans="1:6">
      <c r="A56" s="18"/>
      <c r="B56" s="18"/>
      <c r="C56" s="18"/>
      <c r="D56" s="29" t="str">
        <f>"880922"</f>
        <v>880922</v>
      </c>
      <c r="E56" s="29" t="s">
        <v>148</v>
      </c>
      <c r="F56" s="29" t="s">
        <v>149</v>
      </c>
    </row>
    <row r="57" ht="16.5" spans="1:6">
      <c r="A57" s="18"/>
      <c r="B57" s="18"/>
      <c r="C57" s="18"/>
      <c r="D57" s="29" t="str">
        <f>"880231"</f>
        <v>880231</v>
      </c>
      <c r="E57" s="29" t="s">
        <v>150</v>
      </c>
      <c r="F57" s="29" t="s">
        <v>151</v>
      </c>
    </row>
    <row r="58" ht="16.5" spans="1:6">
      <c r="A58" s="18"/>
      <c r="B58" s="18"/>
      <c r="C58" s="18"/>
      <c r="D58" s="29" t="str">
        <f>"880206"</f>
        <v>880206</v>
      </c>
      <c r="E58" s="29" t="s">
        <v>152</v>
      </c>
      <c r="F58" s="29" t="s">
        <v>153</v>
      </c>
    </row>
    <row r="59" ht="16.5" spans="1:6">
      <c r="A59" s="18"/>
      <c r="B59" s="18"/>
      <c r="C59" s="18"/>
      <c r="D59" s="29" t="str">
        <f>"880350"</f>
        <v>880350</v>
      </c>
      <c r="E59" s="29" t="s">
        <v>154</v>
      </c>
      <c r="F59" s="29" t="s">
        <v>155</v>
      </c>
    </row>
    <row r="60" ht="16.5" spans="1:6">
      <c r="A60" s="18"/>
      <c r="B60" s="18"/>
      <c r="C60" s="18"/>
      <c r="D60" s="29" t="str">
        <f>"880910"</f>
        <v>880910</v>
      </c>
      <c r="E60" s="29" t="s">
        <v>156</v>
      </c>
      <c r="F60" s="29" t="s">
        <v>157</v>
      </c>
    </row>
    <row r="61" ht="16.5" spans="1:6">
      <c r="A61" s="18"/>
      <c r="B61" s="18"/>
      <c r="C61" s="18"/>
      <c r="D61" s="29" t="str">
        <f>"880454"</f>
        <v>880454</v>
      </c>
      <c r="E61" s="29" t="s">
        <v>158</v>
      </c>
      <c r="F61" s="29" t="s">
        <v>159</v>
      </c>
    </row>
    <row r="62" ht="16.5" spans="1:6">
      <c r="A62" s="18"/>
      <c r="B62" s="18"/>
      <c r="C62" s="18"/>
      <c r="D62" s="29" t="str">
        <f>"000003"</f>
        <v>000003</v>
      </c>
      <c r="E62" s="29" t="s">
        <v>160</v>
      </c>
      <c r="F62" s="29" t="s">
        <v>161</v>
      </c>
    </row>
    <row r="63" ht="16.5" spans="1:6">
      <c r="A63" s="18"/>
      <c r="B63" s="18"/>
      <c r="C63" s="18"/>
      <c r="D63" s="29" t="str">
        <f>"880585"</f>
        <v>880585</v>
      </c>
      <c r="E63" s="29" t="s">
        <v>162</v>
      </c>
      <c r="F63" s="29" t="s">
        <v>163</v>
      </c>
    </row>
    <row r="64" ht="16.5" spans="1:6">
      <c r="A64" s="18"/>
      <c r="B64" s="18"/>
      <c r="C64" s="18"/>
      <c r="D64" s="29" t="str">
        <f>"399003"</f>
        <v>399003</v>
      </c>
      <c r="E64" s="29" t="s">
        <v>164</v>
      </c>
      <c r="F64" s="29" t="s">
        <v>165</v>
      </c>
    </row>
    <row r="65" ht="16.5" spans="1:6">
      <c r="A65" s="18"/>
      <c r="B65" s="18"/>
      <c r="C65" s="18"/>
      <c r="D65" s="29" t="str">
        <f>"399357"</f>
        <v>399357</v>
      </c>
      <c r="E65" s="29" t="s">
        <v>166</v>
      </c>
      <c r="F65" s="29" t="s">
        <v>70</v>
      </c>
    </row>
    <row r="66" ht="16.5" spans="1:6">
      <c r="A66" s="18"/>
      <c r="B66" s="18"/>
      <c r="C66" s="18"/>
      <c r="D66" s="29" t="str">
        <f>"399328"</f>
        <v>399328</v>
      </c>
      <c r="E66" s="29" t="s">
        <v>167</v>
      </c>
      <c r="F66" s="29" t="s">
        <v>70</v>
      </c>
    </row>
    <row r="67" ht="16.5" spans="1:6">
      <c r="A67" s="18"/>
      <c r="B67" s="18"/>
      <c r="C67" s="18"/>
      <c r="D67" s="29" t="str">
        <f>"399324"</f>
        <v>399324</v>
      </c>
      <c r="E67" s="29" t="s">
        <v>168</v>
      </c>
      <c r="F67" s="29" t="s">
        <v>70</v>
      </c>
    </row>
    <row r="68" ht="16.5" spans="1:6">
      <c r="A68" s="18"/>
      <c r="B68" s="18"/>
      <c r="C68" s="18"/>
      <c r="D68" s="29" t="str">
        <f>"399322"</f>
        <v>399322</v>
      </c>
      <c r="E68" s="29" t="s">
        <v>169</v>
      </c>
      <c r="F68" s="29" t="s">
        <v>70</v>
      </c>
    </row>
    <row r="69" ht="16.5" spans="1:6">
      <c r="A69" s="18"/>
      <c r="B69" s="18"/>
      <c r="C69" s="18"/>
      <c r="D69" s="29" t="str">
        <f>"000847"</f>
        <v>000847</v>
      </c>
      <c r="E69" s="29" t="s">
        <v>170</v>
      </c>
      <c r="F69" s="29" t="s">
        <v>70</v>
      </c>
    </row>
    <row r="70" ht="16.5" spans="1:6">
      <c r="A70" s="18"/>
      <c r="B70" s="18"/>
      <c r="C70" s="18"/>
      <c r="D70" s="29" t="str">
        <f>"000019"</f>
        <v>000019</v>
      </c>
      <c r="E70" s="29" t="s">
        <v>171</v>
      </c>
      <c r="F70" s="29" t="s">
        <v>70</v>
      </c>
    </row>
    <row r="71" ht="16.5" spans="1:6">
      <c r="A71" s="18"/>
      <c r="B71" s="18"/>
      <c r="C71" s="18"/>
      <c r="D71" s="29" t="str">
        <f>"999997"</f>
        <v>999997</v>
      </c>
      <c r="E71" s="29" t="s">
        <v>160</v>
      </c>
      <c r="F71" s="29" t="s">
        <v>70</v>
      </c>
    </row>
    <row r="72" ht="16.5" spans="1:6">
      <c r="A72" s="18"/>
      <c r="B72" s="18"/>
      <c r="C72" s="18"/>
      <c r="D72" s="29" t="str">
        <f>"399974"</f>
        <v>399974</v>
      </c>
      <c r="E72" s="29" t="s">
        <v>172</v>
      </c>
      <c r="F72" s="29" t="s">
        <v>70</v>
      </c>
    </row>
    <row r="73" ht="16.5" spans="1:6">
      <c r="A73" s="18"/>
      <c r="B73" s="18"/>
      <c r="C73" s="18"/>
      <c r="D73" s="29" t="str">
        <f>"399750"</f>
        <v>399750</v>
      </c>
      <c r="E73" s="29" t="s">
        <v>173</v>
      </c>
      <c r="F73" s="29" t="s">
        <v>70</v>
      </c>
    </row>
    <row r="74" ht="16.5" spans="1:6">
      <c r="A74" s="18"/>
      <c r="B74" s="18"/>
      <c r="C74" s="18"/>
      <c r="D74" s="29" t="str">
        <f>"399374"</f>
        <v>399374</v>
      </c>
      <c r="E74" s="29" t="s">
        <v>174</v>
      </c>
      <c r="F74" s="29" t="s">
        <v>70</v>
      </c>
    </row>
    <row r="75" ht="16.5" spans="1:6">
      <c r="A75" s="18"/>
      <c r="B75" s="18"/>
      <c r="C75" s="18"/>
      <c r="D75" s="29" t="str">
        <f>"399371"</f>
        <v>399371</v>
      </c>
      <c r="E75" s="29" t="s">
        <v>175</v>
      </c>
      <c r="F75" s="29" t="s">
        <v>70</v>
      </c>
    </row>
    <row r="76" ht="16.5" spans="1:6">
      <c r="A76" s="18"/>
      <c r="B76" s="18"/>
      <c r="C76" s="18"/>
      <c r="D76" s="18"/>
      <c r="E76" s="18"/>
      <c r="F76" s="18"/>
    </row>
    <row r="77" ht="16.5" spans="1:6">
      <c r="A77" s="18"/>
      <c r="B77" s="18"/>
      <c r="C77" s="18"/>
      <c r="D77" s="18"/>
      <c r="E77" s="18"/>
      <c r="F77" s="18"/>
    </row>
    <row r="78" ht="16.5" spans="1:6">
      <c r="A78" s="18"/>
      <c r="B78" s="18"/>
      <c r="C78" s="18"/>
      <c r="D78" s="18"/>
      <c r="E78" s="18"/>
      <c r="F78" s="18"/>
    </row>
    <row r="79" ht="16.5" spans="1:6">
      <c r="A79" s="18"/>
      <c r="B79" s="18"/>
      <c r="C79" s="18"/>
      <c r="D79" s="18"/>
      <c r="E79" s="18"/>
      <c r="F79" s="18"/>
    </row>
    <row r="80" ht="16.5" spans="1:6">
      <c r="A80" s="18"/>
      <c r="B80" s="18"/>
      <c r="C80" s="18"/>
      <c r="D80" s="18"/>
      <c r="E80" s="18"/>
      <c r="F80" s="18"/>
    </row>
    <row r="81" ht="16.5" spans="1:6">
      <c r="A81" s="18"/>
      <c r="B81" s="18"/>
      <c r="C81" s="18"/>
      <c r="D81" s="18"/>
      <c r="E81" s="18"/>
      <c r="F81" s="18"/>
    </row>
    <row r="82" ht="16.5" spans="1:6">
      <c r="A82" s="18"/>
      <c r="B82" s="18"/>
      <c r="C82" s="18"/>
      <c r="D82" s="18"/>
      <c r="E82" s="18"/>
      <c r="F82" s="18"/>
    </row>
    <row r="83" ht="16.5" spans="1:6">
      <c r="A83" s="18"/>
      <c r="B83" s="18"/>
      <c r="C83" s="18"/>
      <c r="D83" s="18"/>
      <c r="E83" s="18"/>
      <c r="F83" s="18"/>
    </row>
    <row r="84" ht="16.5" spans="1:6">
      <c r="A84" s="18"/>
      <c r="B84" s="18"/>
      <c r="C84" s="18"/>
      <c r="D84" s="18"/>
      <c r="E84" s="18"/>
      <c r="F84" s="18"/>
    </row>
    <row r="85" ht="16.5" spans="1:6">
      <c r="A85" s="18"/>
      <c r="B85" s="18"/>
      <c r="C85" s="18"/>
      <c r="D85" s="18"/>
      <c r="E85" s="18"/>
      <c r="F85" s="18"/>
    </row>
    <row r="86" ht="16.5" spans="1:6">
      <c r="A86" s="18"/>
      <c r="B86" s="18"/>
      <c r="C86" s="18"/>
      <c r="D86" s="18"/>
      <c r="E86" s="18"/>
      <c r="F86" s="18"/>
    </row>
    <row r="87" ht="16.5" spans="1:6">
      <c r="A87" s="18"/>
      <c r="B87" s="18"/>
      <c r="C87" s="18"/>
      <c r="D87" s="18"/>
      <c r="E87" s="18"/>
      <c r="F87" s="18"/>
    </row>
    <row r="88" ht="16.5" spans="1:6">
      <c r="A88" s="18"/>
      <c r="B88" s="18"/>
      <c r="C88" s="18"/>
      <c r="D88" s="18"/>
      <c r="E88" s="18"/>
      <c r="F88" s="18"/>
    </row>
    <row r="89" ht="16.5" spans="1:6">
      <c r="A89" s="18"/>
      <c r="B89" s="18"/>
      <c r="C89" s="18"/>
      <c r="D89" s="18"/>
      <c r="E89" s="18"/>
      <c r="F89" s="18"/>
    </row>
    <row r="90" ht="16.5" spans="1:6">
      <c r="A90" s="18"/>
      <c r="B90" s="18"/>
      <c r="C90" s="18"/>
      <c r="D90" s="18"/>
      <c r="E90" s="18"/>
      <c r="F90" s="18"/>
    </row>
    <row r="91" ht="16.5" spans="1:6">
      <c r="A91" s="18"/>
      <c r="B91" s="18"/>
      <c r="C91" s="18"/>
      <c r="D91" s="18"/>
      <c r="E91" s="18"/>
      <c r="F91" s="18"/>
    </row>
    <row r="92" ht="16.5" spans="1:6">
      <c r="A92" s="18"/>
      <c r="B92" s="18"/>
      <c r="C92" s="18"/>
      <c r="D92" s="18"/>
      <c r="E92" s="18"/>
      <c r="F92" s="18"/>
    </row>
    <row r="93" ht="16.5" spans="1:6">
      <c r="A93" s="18"/>
      <c r="B93" s="18"/>
      <c r="C93" s="18"/>
      <c r="D93" s="18"/>
      <c r="E93" s="18"/>
      <c r="F93" s="18"/>
    </row>
    <row r="94" ht="16.5" spans="1:6">
      <c r="A94" s="18"/>
      <c r="B94" s="18"/>
      <c r="C94" s="18"/>
      <c r="D94" s="18"/>
      <c r="E94" s="18"/>
      <c r="F94" s="18"/>
    </row>
    <row r="95" ht="16.5" spans="1:6">
      <c r="A95" s="18"/>
      <c r="B95" s="18"/>
      <c r="C95" s="18"/>
      <c r="D95" s="18"/>
      <c r="E95" s="18"/>
      <c r="F95" s="18"/>
    </row>
    <row r="96" ht="16.5" spans="1:6">
      <c r="A96" s="18"/>
      <c r="B96" s="18"/>
      <c r="C96" s="18"/>
      <c r="D96" s="18"/>
      <c r="E96" s="18"/>
      <c r="F96" s="18"/>
    </row>
    <row r="97" ht="16.5" spans="1:6">
      <c r="A97" s="18"/>
      <c r="B97" s="18"/>
      <c r="C97" s="18"/>
      <c r="D97" s="18"/>
      <c r="E97" s="18"/>
      <c r="F97" s="18"/>
    </row>
    <row r="98" ht="16.5" spans="1:6">
      <c r="A98" s="18"/>
      <c r="B98" s="18"/>
      <c r="C98" s="18"/>
      <c r="D98" s="18"/>
      <c r="E98" s="18"/>
      <c r="F98" s="18"/>
    </row>
    <row r="99" ht="16.5" spans="1:6">
      <c r="A99" s="18"/>
      <c r="B99" s="18"/>
      <c r="C99" s="18"/>
      <c r="D99" s="18"/>
      <c r="E99" s="18"/>
      <c r="F99" s="18"/>
    </row>
    <row r="100" ht="16.5" spans="1:6">
      <c r="A100" s="18"/>
      <c r="B100" s="18"/>
      <c r="C100" s="18"/>
      <c r="D100" s="18"/>
      <c r="E100" s="18"/>
      <c r="F100" s="18"/>
    </row>
    <row r="101" ht="16.5" spans="1:6">
      <c r="A101" s="18"/>
      <c r="B101" s="18"/>
      <c r="C101" s="18"/>
      <c r="D101" s="18"/>
      <c r="E101" s="18"/>
      <c r="F101" s="18"/>
    </row>
    <row r="102" ht="16.5" spans="1:6">
      <c r="A102" s="18"/>
      <c r="B102" s="18"/>
      <c r="C102" s="18"/>
      <c r="D102" s="18"/>
      <c r="E102" s="18"/>
      <c r="F102" s="18"/>
    </row>
    <row r="103" ht="16.5" spans="1:6">
      <c r="A103" s="18"/>
      <c r="B103" s="18"/>
      <c r="C103" s="18"/>
      <c r="D103" s="18"/>
      <c r="E103" s="18"/>
      <c r="F103" s="18"/>
    </row>
    <row r="104" ht="16.5" spans="1:6">
      <c r="A104" s="18"/>
      <c r="B104" s="18"/>
      <c r="C104" s="18"/>
      <c r="D104" s="18"/>
      <c r="E104" s="18"/>
      <c r="F104" s="18"/>
    </row>
    <row r="105" ht="16.5" spans="1:6">
      <c r="A105" s="18"/>
      <c r="B105" s="18"/>
      <c r="C105" s="18"/>
      <c r="D105" s="18"/>
      <c r="E105" s="18"/>
      <c r="F105" s="18"/>
    </row>
    <row r="106" ht="16.5" spans="1:6">
      <c r="A106" s="18"/>
      <c r="B106" s="18"/>
      <c r="C106" s="18"/>
      <c r="D106" s="18"/>
      <c r="E106" s="18"/>
      <c r="F106" s="18"/>
    </row>
    <row r="107" ht="16.5" spans="1:6">
      <c r="A107" s="18"/>
      <c r="B107" s="18"/>
      <c r="C107" s="18"/>
      <c r="D107" s="18"/>
      <c r="E107" s="18"/>
      <c r="F107" s="18"/>
    </row>
    <row r="108" ht="16.5" spans="1:6">
      <c r="A108" s="18"/>
      <c r="B108" s="18"/>
      <c r="C108" s="18"/>
      <c r="D108" s="18"/>
      <c r="E108" s="18"/>
      <c r="F108" s="18"/>
    </row>
    <row r="109" ht="16.5" spans="1:6">
      <c r="A109" s="18"/>
      <c r="B109" s="18"/>
      <c r="C109" s="18"/>
      <c r="D109" s="18"/>
      <c r="E109" s="18"/>
      <c r="F109" s="18"/>
    </row>
    <row r="110" ht="16.5" spans="1:6">
      <c r="A110" s="18"/>
      <c r="B110" s="18"/>
      <c r="C110" s="18"/>
      <c r="D110" s="18"/>
      <c r="E110" s="18"/>
      <c r="F110" s="18"/>
    </row>
    <row r="111" ht="16.5" spans="1:6">
      <c r="A111" s="18"/>
      <c r="B111" s="18"/>
      <c r="C111" s="18"/>
      <c r="D111" s="18"/>
      <c r="E111" s="18"/>
      <c r="F111" s="18"/>
    </row>
    <row r="112" ht="16.5" spans="1:6">
      <c r="A112" s="18"/>
      <c r="B112" s="18"/>
      <c r="C112" s="18"/>
      <c r="D112" s="18"/>
      <c r="E112" s="18"/>
      <c r="F112" s="18"/>
    </row>
    <row r="113" ht="16.5" spans="1:6">
      <c r="A113" s="18"/>
      <c r="B113" s="18"/>
      <c r="C113" s="18"/>
      <c r="D113" s="18"/>
      <c r="E113" s="18"/>
      <c r="F113" s="18"/>
    </row>
    <row r="114" ht="16.5" spans="1:6">
      <c r="A114" s="18"/>
      <c r="B114" s="18"/>
      <c r="C114" s="18"/>
      <c r="D114" s="18"/>
      <c r="E114" s="18"/>
      <c r="F114" s="18"/>
    </row>
    <row r="115" ht="16.5" spans="1:6">
      <c r="A115" s="18"/>
      <c r="B115" s="18"/>
      <c r="C115" s="18"/>
      <c r="D115" s="18"/>
      <c r="E115" s="18"/>
      <c r="F115" s="18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6">
      <c r="A127" s="18"/>
      <c r="B127" s="18"/>
      <c r="C127" s="18"/>
      <c r="D127" s="18"/>
      <c r="E127" s="18"/>
      <c r="F127" s="18"/>
    </row>
    <row r="128" ht="16.5" spans="1:6">
      <c r="A128" s="18"/>
      <c r="B128" s="18"/>
      <c r="C128" s="18"/>
      <c r="D128" s="18"/>
      <c r="E128" s="18"/>
      <c r="F128" s="18"/>
    </row>
    <row r="129" ht="16.5" spans="1:6">
      <c r="A129" s="18"/>
      <c r="B129" s="18"/>
      <c r="C129" s="18"/>
      <c r="D129" s="18"/>
      <c r="E129" s="18"/>
      <c r="F129" s="18"/>
    </row>
    <row r="130" ht="16.5" spans="1:6">
      <c r="A130" s="18"/>
      <c r="B130" s="18"/>
      <c r="C130" s="18"/>
      <c r="D130" s="18"/>
      <c r="E130" s="18"/>
      <c r="F130" s="18"/>
    </row>
    <row r="131" ht="16.5" spans="1:6">
      <c r="A131" s="18"/>
      <c r="B131" s="18"/>
      <c r="C131" s="18"/>
      <c r="D131" s="18"/>
      <c r="E131" s="18"/>
      <c r="F131" s="18"/>
    </row>
    <row r="132" ht="16.5" spans="1:6">
      <c r="A132" s="18"/>
      <c r="B132" s="18"/>
      <c r="C132" s="18"/>
      <c r="D132" s="18"/>
      <c r="E132" s="18"/>
      <c r="F132" s="18"/>
    </row>
    <row r="133" ht="16.5" spans="1:6">
      <c r="A133" s="18"/>
      <c r="B133" s="18"/>
      <c r="C133" s="18"/>
      <c r="D133" s="18"/>
      <c r="E133" s="18"/>
      <c r="F133" s="18"/>
    </row>
    <row r="134" ht="16.5" spans="1:6">
      <c r="A134" s="18"/>
      <c r="B134" s="18"/>
      <c r="C134" s="18"/>
      <c r="D134" s="18"/>
      <c r="E134" s="18"/>
      <c r="F134" s="18"/>
    </row>
    <row r="135" ht="16.5" spans="1:6">
      <c r="A135" s="18"/>
      <c r="B135" s="18"/>
      <c r="C135" s="18"/>
      <c r="D135" s="18"/>
      <c r="E135" s="18"/>
      <c r="F135" s="18"/>
    </row>
    <row r="136" ht="16.5" spans="1:6">
      <c r="A136" s="18"/>
      <c r="B136" s="18"/>
      <c r="C136" s="18"/>
      <c r="D136" s="18"/>
      <c r="E136" s="18"/>
      <c r="F136" s="18"/>
    </row>
    <row r="137" ht="16.5" spans="1:6">
      <c r="A137" s="18"/>
      <c r="B137" s="18"/>
      <c r="C137" s="18"/>
      <c r="D137" s="18"/>
      <c r="E137" s="18"/>
      <c r="F137" s="18"/>
    </row>
    <row r="138" ht="16.5" spans="1:6">
      <c r="A138" s="18"/>
      <c r="B138" s="18"/>
      <c r="C138" s="18"/>
      <c r="D138" s="18"/>
      <c r="E138" s="18"/>
      <c r="F138" s="18"/>
    </row>
    <row r="139" ht="16.5" spans="1:6">
      <c r="A139" s="18"/>
      <c r="B139" s="18"/>
      <c r="C139" s="18"/>
      <c r="D139" s="18"/>
      <c r="E139" s="18"/>
      <c r="F139" s="18"/>
    </row>
    <row r="140" ht="16.5" spans="1:6">
      <c r="A140" s="18"/>
      <c r="B140" s="18"/>
      <c r="C140" s="18"/>
      <c r="D140" s="18"/>
      <c r="E140" s="18"/>
      <c r="F140" s="18"/>
    </row>
    <row r="141" ht="16.5" spans="1:6">
      <c r="A141" s="18"/>
      <c r="B141" s="18"/>
      <c r="C141" s="18"/>
      <c r="D141" s="18"/>
      <c r="E141" s="18"/>
      <c r="F141" s="18"/>
    </row>
    <row r="142" ht="16.5" spans="1:6">
      <c r="A142" s="18"/>
      <c r="B142" s="18"/>
      <c r="C142" s="18"/>
      <c r="D142" s="18"/>
      <c r="E142" s="18"/>
      <c r="F142" s="18"/>
    </row>
    <row r="143" ht="16.5" spans="1:6">
      <c r="A143" s="18"/>
      <c r="B143" s="18"/>
      <c r="C143" s="18"/>
      <c r="D143" s="18"/>
      <c r="E143" s="18"/>
      <c r="F143" s="18"/>
    </row>
    <row r="144" ht="16.5" spans="1:6">
      <c r="A144" s="18"/>
      <c r="B144" s="18"/>
      <c r="C144" s="18"/>
      <c r="D144" s="18"/>
      <c r="E144" s="18"/>
      <c r="F144" s="18"/>
    </row>
    <row r="145" ht="16.5" spans="1:3">
      <c r="A145" s="18"/>
      <c r="B145" s="18"/>
      <c r="C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  <row r="152" ht="16.5" spans="1:3">
      <c r="A152" s="18"/>
      <c r="B152" s="18"/>
      <c r="C152" s="18"/>
    </row>
    <row r="153" ht="16.5" spans="1:3">
      <c r="A153" s="18"/>
      <c r="B153" s="18"/>
      <c r="C153" s="18"/>
    </row>
    <row r="154" ht="16.5" spans="1:3">
      <c r="A154" s="18"/>
      <c r="B154" s="18"/>
      <c r="C154" s="18"/>
    </row>
    <row r="155" ht="16.5" spans="1:3">
      <c r="A155" s="18"/>
      <c r="B155" s="18"/>
      <c r="C155" s="18"/>
    </row>
    <row r="156" ht="16.5" spans="1:3">
      <c r="A156" s="18"/>
      <c r="B156" s="18"/>
      <c r="C156" s="18"/>
    </row>
    <row r="157" ht="16.5" spans="1:3">
      <c r="A157" s="18"/>
      <c r="B157" s="18"/>
      <c r="C157" s="18"/>
    </row>
    <row r="158" ht="16.5" spans="1:3">
      <c r="A158" s="18"/>
      <c r="B158" s="18"/>
      <c r="C158" s="18"/>
    </row>
    <row r="159" ht="16.5" spans="1:3">
      <c r="A159" s="18"/>
      <c r="B159" s="18"/>
      <c r="C159" s="18"/>
    </row>
    <row r="160" ht="16.5" spans="1:3">
      <c r="A160" s="18"/>
      <c r="B160" s="18"/>
      <c r="C160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176</v>
      </c>
      <c r="B1" s="2"/>
      <c r="C1" s="2"/>
      <c r="D1" s="2"/>
      <c r="E1" s="2"/>
      <c r="F1" s="2"/>
      <c r="G1" s="2"/>
      <c r="H1" s="2"/>
      <c r="I1" s="2"/>
      <c r="J1" s="19"/>
      <c r="K1" s="1" t="s">
        <v>177</v>
      </c>
      <c r="L1" s="1"/>
      <c r="M1" s="1"/>
      <c r="N1" s="1"/>
      <c r="O1" s="1"/>
      <c r="P1" s="1"/>
      <c r="Q1" s="1"/>
      <c r="R1" s="1"/>
    </row>
    <row r="2" ht="22.5" spans="1:18">
      <c r="A2" s="3" t="s">
        <v>178</v>
      </c>
      <c r="B2" s="4" t="s">
        <v>179</v>
      </c>
      <c r="C2" s="4" t="s">
        <v>180</v>
      </c>
      <c r="D2" s="4" t="s">
        <v>181</v>
      </c>
      <c r="E2" s="4" t="s">
        <v>182</v>
      </c>
      <c r="F2" s="4" t="s">
        <v>183</v>
      </c>
      <c r="G2" s="4" t="s">
        <v>184</v>
      </c>
      <c r="H2" s="4" t="s">
        <v>185</v>
      </c>
      <c r="I2" s="4" t="s">
        <v>186</v>
      </c>
      <c r="J2" s="20" t="s">
        <v>187</v>
      </c>
      <c r="K2" s="11" t="s">
        <v>188</v>
      </c>
      <c r="L2" s="11" t="s">
        <v>189</v>
      </c>
      <c r="M2" s="11" t="s">
        <v>190</v>
      </c>
      <c r="N2" s="11" t="s">
        <v>191</v>
      </c>
      <c r="O2" s="11" t="s">
        <v>192</v>
      </c>
      <c r="P2" s="11" t="s">
        <v>193</v>
      </c>
      <c r="Q2" s="11" t="s">
        <v>194</v>
      </c>
      <c r="R2" s="11" t="s">
        <v>195</v>
      </c>
    </row>
    <row r="3" ht="16.5" spans="1:18">
      <c r="A3" s="15">
        <v>41</v>
      </c>
      <c r="B3" s="15" t="s">
        <v>196</v>
      </c>
      <c r="C3" s="15">
        <v>2423.931</v>
      </c>
      <c r="D3" s="15">
        <v>2928.723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1.004</v>
      </c>
      <c r="K3" s="21">
        <v>1</v>
      </c>
      <c r="L3" s="21">
        <v>0</v>
      </c>
      <c r="M3" s="21">
        <v>0</v>
      </c>
      <c r="N3" s="21">
        <v>-1</v>
      </c>
      <c r="O3" s="21">
        <v>0</v>
      </c>
      <c r="P3" s="21">
        <v>13.503</v>
      </c>
      <c r="Q3" s="21">
        <v>0</v>
      </c>
      <c r="R3" s="21">
        <v>0</v>
      </c>
    </row>
    <row r="4" ht="16.5" spans="1:18">
      <c r="A4" s="15">
        <v>104</v>
      </c>
      <c r="B4" s="15" t="s">
        <v>197</v>
      </c>
      <c r="C4" s="15">
        <v>1342.549</v>
      </c>
      <c r="D4" s="15">
        <v>1764.876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2.151</v>
      </c>
      <c r="K4" s="21">
        <v>1</v>
      </c>
      <c r="L4" s="21">
        <v>0</v>
      </c>
      <c r="M4" s="21">
        <v>0</v>
      </c>
      <c r="N4" s="21">
        <v>-1</v>
      </c>
      <c r="O4" s="21">
        <v>0</v>
      </c>
      <c r="P4" s="21">
        <v>14.167</v>
      </c>
      <c r="Q4" s="21">
        <v>0</v>
      </c>
      <c r="R4" s="21">
        <v>0</v>
      </c>
    </row>
    <row r="5" ht="16.5" spans="1:18">
      <c r="A5" s="15">
        <v>113</v>
      </c>
      <c r="B5" s="15" t="s">
        <v>198</v>
      </c>
      <c r="C5" s="15">
        <v>2578.852</v>
      </c>
      <c r="D5" s="15">
        <v>3147.967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0.682</v>
      </c>
      <c r="K5" s="21">
        <v>0</v>
      </c>
      <c r="L5" s="21">
        <v>0</v>
      </c>
      <c r="M5" s="21">
        <v>0</v>
      </c>
      <c r="N5" s="21">
        <v>-1</v>
      </c>
      <c r="O5" s="21">
        <v>0</v>
      </c>
      <c r="P5" s="21">
        <v>0.905</v>
      </c>
      <c r="Q5" s="21">
        <v>0</v>
      </c>
      <c r="R5" s="21">
        <v>0</v>
      </c>
    </row>
    <row r="6" ht="16.5" spans="1:18">
      <c r="A6" s="15">
        <v>937</v>
      </c>
      <c r="B6" s="15" t="s">
        <v>199</v>
      </c>
      <c r="C6" s="15">
        <v>2384.554</v>
      </c>
      <c r="D6" s="15">
        <v>2889.834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1.233</v>
      </c>
      <c r="K6" s="21">
        <v>0</v>
      </c>
      <c r="L6" s="21">
        <v>0</v>
      </c>
      <c r="M6" s="21">
        <v>0</v>
      </c>
      <c r="N6" s="21">
        <v>-1</v>
      </c>
      <c r="O6" s="21">
        <v>0</v>
      </c>
      <c r="P6" s="21">
        <v>13.907</v>
      </c>
      <c r="Q6" s="21">
        <v>0</v>
      </c>
      <c r="R6" s="21">
        <v>0</v>
      </c>
    </row>
    <row r="7" ht="16.5" spans="1:18">
      <c r="A7" s="17">
        <v>12</v>
      </c>
      <c r="B7" s="17" t="s">
        <v>200</v>
      </c>
      <c r="C7" s="17">
        <v>216.518</v>
      </c>
      <c r="D7" s="17">
        <v>220.557</v>
      </c>
      <c r="E7" s="17">
        <v>0</v>
      </c>
      <c r="F7" s="17">
        <v>0</v>
      </c>
      <c r="G7" s="17">
        <v>0</v>
      </c>
      <c r="H7" s="17">
        <v>1</v>
      </c>
      <c r="I7" s="16">
        <v>1.214</v>
      </c>
      <c r="J7" s="16">
        <v>3.023</v>
      </c>
      <c r="K7" s="21">
        <v>2</v>
      </c>
      <c r="L7" s="21">
        <v>0</v>
      </c>
      <c r="M7" s="21">
        <v>0</v>
      </c>
      <c r="N7" s="21">
        <v>-1</v>
      </c>
      <c r="O7" s="21">
        <v>0</v>
      </c>
      <c r="P7" s="21">
        <v>10.7</v>
      </c>
      <c r="Q7" s="21">
        <v>0</v>
      </c>
      <c r="R7" s="21">
        <v>0</v>
      </c>
    </row>
    <row r="8" ht="16.5" spans="1:18">
      <c r="A8" s="17">
        <v>13</v>
      </c>
      <c r="B8" s="17" t="s">
        <v>201</v>
      </c>
      <c r="C8" s="17">
        <v>290.393</v>
      </c>
      <c r="D8" s="17">
        <v>292.737</v>
      </c>
      <c r="E8" s="17">
        <v>0</v>
      </c>
      <c r="F8" s="17">
        <v>0</v>
      </c>
      <c r="G8" s="17">
        <v>0</v>
      </c>
      <c r="H8" s="17">
        <v>1</v>
      </c>
      <c r="I8" s="16">
        <v>0.522</v>
      </c>
      <c r="J8" s="16">
        <v>1.319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</row>
    <row r="9" ht="16.5" spans="1:18">
      <c r="A9" s="17">
        <v>22</v>
      </c>
      <c r="B9" s="17" t="s">
        <v>202</v>
      </c>
      <c r="C9" s="17">
        <v>243.729</v>
      </c>
      <c r="D9" s="17">
        <v>245.681</v>
      </c>
      <c r="E9" s="17">
        <v>0</v>
      </c>
      <c r="F9" s="17">
        <v>0</v>
      </c>
      <c r="G9" s="17">
        <v>0</v>
      </c>
      <c r="H9" s="17">
        <v>1</v>
      </c>
      <c r="I9" s="16">
        <v>0.53</v>
      </c>
      <c r="J9" s="16">
        <v>1.32</v>
      </c>
      <c r="K9" s="21">
        <v>0</v>
      </c>
      <c r="L9" s="21">
        <v>1</v>
      </c>
      <c r="M9" s="21">
        <v>1</v>
      </c>
      <c r="N9" s="21">
        <v>-1</v>
      </c>
      <c r="O9" s="21">
        <v>0</v>
      </c>
      <c r="P9" s="21">
        <v>20.006</v>
      </c>
      <c r="Q9" s="21">
        <v>0</v>
      </c>
      <c r="R9" s="21">
        <v>0</v>
      </c>
    </row>
    <row r="10" ht="16.5" spans="1:18">
      <c r="A10" s="17">
        <v>61</v>
      </c>
      <c r="B10" s="17" t="s">
        <v>203</v>
      </c>
      <c r="C10" s="17">
        <v>172.452</v>
      </c>
      <c r="D10" s="17">
        <v>175.435</v>
      </c>
      <c r="E10" s="17">
        <v>0</v>
      </c>
      <c r="F10" s="17">
        <v>0</v>
      </c>
      <c r="G10" s="17">
        <v>0</v>
      </c>
      <c r="H10" s="17">
        <v>1</v>
      </c>
      <c r="I10" s="16">
        <v>0.739</v>
      </c>
      <c r="J10" s="16">
        <v>2.427</v>
      </c>
      <c r="K10" s="21">
        <v>2</v>
      </c>
      <c r="L10" s="21">
        <v>0</v>
      </c>
      <c r="M10" s="21">
        <v>0</v>
      </c>
      <c r="N10" s="21">
        <v>-1</v>
      </c>
      <c r="O10" s="21">
        <v>0</v>
      </c>
      <c r="P10" s="21">
        <v>7.553</v>
      </c>
      <c r="Q10" s="21">
        <v>0</v>
      </c>
      <c r="R10" s="21">
        <v>0</v>
      </c>
    </row>
    <row r="11" ht="16.5" spans="1:18">
      <c r="A11" s="17">
        <v>101</v>
      </c>
      <c r="B11" s="17" t="s">
        <v>204</v>
      </c>
      <c r="C11" s="17">
        <v>241.838</v>
      </c>
      <c r="D11" s="17">
        <v>243.703</v>
      </c>
      <c r="E11" s="17">
        <v>0</v>
      </c>
      <c r="F11" s="17">
        <v>0</v>
      </c>
      <c r="G11" s="17">
        <v>0</v>
      </c>
      <c r="H11" s="17">
        <v>1</v>
      </c>
      <c r="I11" s="16">
        <v>0.523</v>
      </c>
      <c r="J11" s="16">
        <v>1.285</v>
      </c>
      <c r="K11" s="21">
        <v>0</v>
      </c>
      <c r="L11" s="21">
        <v>0</v>
      </c>
      <c r="M11" s="21">
        <v>0</v>
      </c>
      <c r="N11" s="21">
        <v>-1</v>
      </c>
      <c r="O11" s="21">
        <v>0</v>
      </c>
      <c r="P11" s="21">
        <v>28.075</v>
      </c>
      <c r="Q11" s="21">
        <v>0</v>
      </c>
      <c r="R11" s="21">
        <v>0</v>
      </c>
    </row>
    <row r="12" ht="16.5" spans="1:18">
      <c r="A12" s="17">
        <v>116</v>
      </c>
      <c r="B12" s="17" t="s">
        <v>205</v>
      </c>
      <c r="C12" s="17">
        <v>192.585</v>
      </c>
      <c r="D12" s="17">
        <v>193.713</v>
      </c>
      <c r="E12" s="17">
        <v>0</v>
      </c>
      <c r="F12" s="17">
        <v>0</v>
      </c>
      <c r="G12" s="17">
        <v>0</v>
      </c>
      <c r="H12" s="17">
        <v>1</v>
      </c>
      <c r="I12" s="16">
        <v>0.622</v>
      </c>
      <c r="J12" s="16">
        <v>1.201</v>
      </c>
      <c r="K12" s="21">
        <v>1</v>
      </c>
      <c r="L12" s="21">
        <v>0</v>
      </c>
      <c r="M12" s="21">
        <v>0</v>
      </c>
      <c r="N12" s="21">
        <v>-1</v>
      </c>
      <c r="O12" s="21">
        <v>0</v>
      </c>
      <c r="P12" s="21">
        <v>32.2</v>
      </c>
      <c r="Q12" s="21">
        <v>0</v>
      </c>
      <c r="R12" s="21">
        <v>0</v>
      </c>
    </row>
    <row r="13" ht="16.5" spans="1:18">
      <c r="A13" s="17">
        <v>923</v>
      </c>
      <c r="B13" s="17" t="s">
        <v>206</v>
      </c>
      <c r="C13" s="17">
        <v>244.377</v>
      </c>
      <c r="D13" s="17">
        <v>246.233</v>
      </c>
      <c r="E13" s="17">
        <v>0</v>
      </c>
      <c r="F13" s="17">
        <v>0</v>
      </c>
      <c r="G13" s="17">
        <v>0</v>
      </c>
      <c r="H13" s="17">
        <v>1</v>
      </c>
      <c r="I13" s="16">
        <v>0.537</v>
      </c>
      <c r="J13" s="16">
        <v>1.287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</row>
    <row r="14" ht="16.5" spans="1:18">
      <c r="A14" s="17">
        <v>399289</v>
      </c>
      <c r="B14" s="17" t="s">
        <v>207</v>
      </c>
      <c r="C14" s="17">
        <v>115.962</v>
      </c>
      <c r="D14" s="17">
        <v>117.119</v>
      </c>
      <c r="E14" s="17">
        <v>0</v>
      </c>
      <c r="F14" s="17">
        <v>0</v>
      </c>
      <c r="G14" s="17">
        <v>0</v>
      </c>
      <c r="H14" s="17">
        <v>1</v>
      </c>
      <c r="I14" s="16">
        <v>0.53</v>
      </c>
      <c r="J14" s="16">
        <v>1.513</v>
      </c>
      <c r="K14" s="21">
        <v>4</v>
      </c>
      <c r="L14" s="21">
        <v>0</v>
      </c>
      <c r="M14" s="21">
        <v>0</v>
      </c>
      <c r="N14" s="21">
        <v>0</v>
      </c>
      <c r="O14" s="21">
        <v>0</v>
      </c>
      <c r="P14" s="21">
        <v>-0.037</v>
      </c>
      <c r="Q14" s="21">
        <v>0</v>
      </c>
      <c r="R14" s="21">
        <v>0</v>
      </c>
    </row>
    <row r="15" ht="16.5" spans="1:18">
      <c r="A15" s="17">
        <v>399298</v>
      </c>
      <c r="B15" s="17" t="s">
        <v>208</v>
      </c>
      <c r="C15" s="17">
        <v>205.534</v>
      </c>
      <c r="D15" s="17">
        <v>207.025</v>
      </c>
      <c r="E15" s="17">
        <v>0</v>
      </c>
      <c r="F15" s="17">
        <v>0</v>
      </c>
      <c r="G15" s="17">
        <v>0</v>
      </c>
      <c r="H15" s="17">
        <v>1</v>
      </c>
      <c r="I15" s="16">
        <v>0.534</v>
      </c>
      <c r="J15" s="16">
        <v>1.251</v>
      </c>
      <c r="K15" s="21">
        <v>4</v>
      </c>
      <c r="L15" s="21">
        <v>1</v>
      </c>
      <c r="M15" s="21">
        <v>-1</v>
      </c>
      <c r="N15" s="21">
        <v>1</v>
      </c>
      <c r="O15" s="21">
        <v>0</v>
      </c>
      <c r="P15" s="21">
        <v>-0.005</v>
      </c>
      <c r="Q15" s="21">
        <v>0</v>
      </c>
      <c r="R15" s="21">
        <v>0</v>
      </c>
    </row>
    <row r="16" ht="16.5" spans="1:18">
      <c r="A16" s="17">
        <v>399299</v>
      </c>
      <c r="B16" s="17" t="s">
        <v>209</v>
      </c>
      <c r="C16" s="17">
        <v>236.857</v>
      </c>
      <c r="D16" s="17">
        <v>238.561</v>
      </c>
      <c r="E16" s="17">
        <v>0</v>
      </c>
      <c r="F16" s="17">
        <v>0</v>
      </c>
      <c r="G16" s="17">
        <v>0</v>
      </c>
      <c r="H16" s="17">
        <v>1</v>
      </c>
      <c r="I16" s="16">
        <v>0.634</v>
      </c>
      <c r="J16" s="16">
        <v>1.344</v>
      </c>
      <c r="K16" s="21">
        <v>0</v>
      </c>
      <c r="L16" s="21">
        <v>0</v>
      </c>
      <c r="M16" s="21">
        <v>1</v>
      </c>
      <c r="N16" s="21">
        <v>-1</v>
      </c>
      <c r="O16" s="21">
        <v>0</v>
      </c>
      <c r="P16" s="21">
        <v>5.413</v>
      </c>
      <c r="Q16" s="21">
        <v>0</v>
      </c>
      <c r="R16" s="21">
        <v>0</v>
      </c>
    </row>
    <row r="17" ht="16.5" spans="1:18">
      <c r="A17" s="17">
        <v>399301</v>
      </c>
      <c r="B17" s="17" t="s">
        <v>210</v>
      </c>
      <c r="C17" s="17">
        <v>209.243</v>
      </c>
      <c r="D17" s="17">
        <v>210.761</v>
      </c>
      <c r="E17" s="17">
        <v>0</v>
      </c>
      <c r="F17" s="17">
        <v>0</v>
      </c>
      <c r="G17" s="17">
        <v>0</v>
      </c>
      <c r="H17" s="17">
        <v>1</v>
      </c>
      <c r="I17" s="16">
        <v>0.534</v>
      </c>
      <c r="J17" s="16">
        <v>1.251</v>
      </c>
      <c r="K17" s="21">
        <v>1</v>
      </c>
      <c r="L17" s="21">
        <v>0</v>
      </c>
      <c r="M17" s="21">
        <v>0</v>
      </c>
      <c r="N17" s="21">
        <v>-1</v>
      </c>
      <c r="O17" s="21">
        <v>0</v>
      </c>
      <c r="P17" s="21">
        <v>7.424</v>
      </c>
      <c r="Q17" s="21">
        <v>0</v>
      </c>
      <c r="R17" s="21">
        <v>0</v>
      </c>
    </row>
    <row r="18" ht="16.5" spans="1:18">
      <c r="A18" s="17">
        <v>399302</v>
      </c>
      <c r="B18" s="17" t="s">
        <v>211</v>
      </c>
      <c r="C18" s="17">
        <v>213.417</v>
      </c>
      <c r="D18" s="17">
        <v>214.867</v>
      </c>
      <c r="E18" s="17">
        <v>0</v>
      </c>
      <c r="F18" s="17">
        <v>0</v>
      </c>
      <c r="G18" s="17">
        <v>0</v>
      </c>
      <c r="H18" s="17">
        <v>1</v>
      </c>
      <c r="I18" s="16">
        <v>0.466</v>
      </c>
      <c r="J18" s="16">
        <v>1.137</v>
      </c>
      <c r="K18" s="21">
        <v>1</v>
      </c>
      <c r="L18" s="21">
        <v>0</v>
      </c>
      <c r="M18" s="21">
        <v>0</v>
      </c>
      <c r="N18" s="21">
        <v>-1</v>
      </c>
      <c r="O18" s="21">
        <v>0</v>
      </c>
      <c r="P18" s="21">
        <v>11.413</v>
      </c>
      <c r="Q18" s="21">
        <v>0</v>
      </c>
      <c r="R18" s="21">
        <v>0</v>
      </c>
    </row>
    <row r="19" ht="16.5" spans="1:18">
      <c r="A19" s="17">
        <v>399427</v>
      </c>
      <c r="B19" s="17" t="s">
        <v>212</v>
      </c>
      <c r="C19" s="17">
        <v>2139.628</v>
      </c>
      <c r="D19" s="17">
        <v>2475.492</v>
      </c>
      <c r="E19" s="17">
        <v>0</v>
      </c>
      <c r="F19" s="17">
        <v>0</v>
      </c>
      <c r="G19" s="17">
        <v>0</v>
      </c>
      <c r="H19" s="17">
        <v>1</v>
      </c>
      <c r="I19" s="16">
        <v>1.685</v>
      </c>
      <c r="J19" s="16">
        <v>15.024</v>
      </c>
      <c r="K19" s="21">
        <v>1</v>
      </c>
      <c r="L19" s="21">
        <v>0</v>
      </c>
      <c r="M19" s="21">
        <v>0</v>
      </c>
      <c r="N19" s="21">
        <v>-1</v>
      </c>
      <c r="O19" s="21">
        <v>0</v>
      </c>
      <c r="P19" s="21">
        <v>13.517</v>
      </c>
      <c r="Q19" s="21">
        <v>0</v>
      </c>
      <c r="R19" s="21">
        <v>0</v>
      </c>
    </row>
    <row r="20" ht="16.5" spans="1:18">
      <c r="A20" s="17">
        <v>399481</v>
      </c>
      <c r="B20" s="17" t="s">
        <v>201</v>
      </c>
      <c r="C20" s="17">
        <v>127.559</v>
      </c>
      <c r="D20" s="17">
        <v>127.696</v>
      </c>
      <c r="E20" s="17">
        <v>0</v>
      </c>
      <c r="F20" s="17">
        <v>0</v>
      </c>
      <c r="G20" s="17">
        <v>0</v>
      </c>
      <c r="H20" s="17">
        <v>1</v>
      </c>
      <c r="I20" s="16">
        <v>0.095</v>
      </c>
      <c r="J20" s="16">
        <v>0.202</v>
      </c>
      <c r="K20" s="21">
        <v>0</v>
      </c>
      <c r="L20" s="21">
        <v>0</v>
      </c>
      <c r="M20" s="21">
        <v>0</v>
      </c>
      <c r="N20" s="21">
        <v>-1</v>
      </c>
      <c r="O20" s="21">
        <v>0</v>
      </c>
      <c r="P20" s="21">
        <v>2.982</v>
      </c>
      <c r="Q20" s="21">
        <v>0</v>
      </c>
      <c r="R20" s="21">
        <v>0</v>
      </c>
    </row>
    <row r="21" ht="16.5" spans="1:18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2"/>
      <c r="L21" s="22"/>
      <c r="M21" s="22"/>
      <c r="N21" s="22"/>
      <c r="O21" s="22"/>
      <c r="P21" s="22"/>
      <c r="Q21" s="22"/>
      <c r="R21" s="22"/>
    </row>
    <row r="22" ht="16.5" spans="1:18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2"/>
      <c r="L22" s="22"/>
      <c r="M22" s="22"/>
      <c r="N22" s="22"/>
      <c r="O22" s="22"/>
      <c r="P22" s="22"/>
      <c r="Q22" s="22"/>
      <c r="R22" s="22"/>
    </row>
    <row r="23" ht="16.5" spans="1:18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2"/>
      <c r="L23" s="22"/>
      <c r="M23" s="22"/>
      <c r="N23" s="22"/>
      <c r="O23" s="22"/>
      <c r="P23" s="22"/>
      <c r="Q23" s="22"/>
      <c r="R23" s="22"/>
    </row>
    <row r="24" ht="16.5" spans="1:18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2"/>
      <c r="L24" s="22"/>
      <c r="M24" s="22"/>
      <c r="N24" s="22"/>
      <c r="O24" s="22"/>
      <c r="P24" s="22"/>
      <c r="Q24" s="22"/>
      <c r="R24" s="22"/>
    </row>
    <row r="25" ht="16.5" spans="1:1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2"/>
      <c r="L25" s="22"/>
      <c r="M25" s="22"/>
      <c r="N25" s="22"/>
      <c r="O25" s="22"/>
      <c r="P25" s="22"/>
      <c r="Q25" s="22"/>
      <c r="R25" s="22"/>
    </row>
    <row r="26" ht="16.5" spans="1:1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2"/>
      <c r="L26" s="22"/>
      <c r="M26" s="22"/>
      <c r="N26" s="22"/>
      <c r="O26" s="22"/>
      <c r="P26" s="22"/>
      <c r="Q26" s="22"/>
      <c r="R26" s="22"/>
    </row>
    <row r="27" ht="16.5" spans="1:1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176</v>
      </c>
      <c r="B1" s="2"/>
      <c r="C1" s="2"/>
      <c r="D1" s="2"/>
      <c r="E1" s="2"/>
      <c r="F1" s="2"/>
      <c r="G1" s="2"/>
      <c r="H1" s="2"/>
      <c r="I1" s="2"/>
      <c r="J1" s="2"/>
      <c r="K1" s="9" t="s">
        <v>213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178</v>
      </c>
      <c r="B2" s="4" t="s">
        <v>179</v>
      </c>
      <c r="C2" s="4" t="s">
        <v>180</v>
      </c>
      <c r="D2" s="4" t="s">
        <v>181</v>
      </c>
      <c r="E2" s="4" t="s">
        <v>182</v>
      </c>
      <c r="F2" s="4" t="s">
        <v>183</v>
      </c>
      <c r="G2" s="4" t="s">
        <v>184</v>
      </c>
      <c r="H2" s="4" t="s">
        <v>185</v>
      </c>
      <c r="I2" s="4" t="s">
        <v>186</v>
      </c>
      <c r="J2" s="4" t="s">
        <v>187</v>
      </c>
      <c r="K2" s="11" t="s">
        <v>188</v>
      </c>
      <c r="L2" s="11" t="s">
        <v>189</v>
      </c>
      <c r="M2" s="11" t="s">
        <v>190</v>
      </c>
      <c r="N2" s="11" t="s">
        <v>191</v>
      </c>
      <c r="O2" s="11" t="s">
        <v>192</v>
      </c>
      <c r="P2" s="11" t="s">
        <v>193</v>
      </c>
      <c r="Q2" s="11" t="s">
        <v>194</v>
      </c>
      <c r="R2" s="11" t="s">
        <v>195</v>
      </c>
    </row>
    <row r="3" ht="20.25" spans="1:18">
      <c r="A3" s="5" t="s">
        <v>214</v>
      </c>
      <c r="B3" s="5" t="s">
        <v>215</v>
      </c>
      <c r="C3" s="5">
        <v>3048.864</v>
      </c>
      <c r="D3" s="5">
        <v>3610.625</v>
      </c>
      <c r="E3" s="5">
        <v>0</v>
      </c>
      <c r="F3" s="5">
        <v>0</v>
      </c>
      <c r="G3" s="5">
        <v>0</v>
      </c>
      <c r="H3" s="5">
        <v>1</v>
      </c>
      <c r="I3" s="7">
        <v>4.075</v>
      </c>
      <c r="J3" s="7">
        <v>18.999</v>
      </c>
      <c r="K3" s="12">
        <v>3</v>
      </c>
      <c r="L3" s="12">
        <v>2</v>
      </c>
      <c r="M3" s="12">
        <v>0</v>
      </c>
      <c r="N3" s="12">
        <v>0</v>
      </c>
      <c r="O3" s="12">
        <v>0</v>
      </c>
      <c r="P3" s="12">
        <v>-0.952</v>
      </c>
      <c r="Q3" s="12">
        <v>0</v>
      </c>
      <c r="R3" s="12">
        <v>0</v>
      </c>
    </row>
    <row r="4" ht="20.25" spans="1:18">
      <c r="A4" s="5" t="s">
        <v>216</v>
      </c>
      <c r="B4" s="5" t="s">
        <v>217</v>
      </c>
      <c r="C4" s="5">
        <v>2616.116</v>
      </c>
      <c r="D4" s="5">
        <v>3240.544</v>
      </c>
      <c r="E4" s="5">
        <v>0</v>
      </c>
      <c r="F4" s="5">
        <v>0</v>
      </c>
      <c r="G4" s="5">
        <v>0</v>
      </c>
      <c r="H4" s="5">
        <v>1</v>
      </c>
      <c r="I4" s="7">
        <v>8.897</v>
      </c>
      <c r="J4" s="7">
        <v>26.452</v>
      </c>
      <c r="K4" s="12">
        <v>2</v>
      </c>
      <c r="L4" s="12">
        <v>2</v>
      </c>
      <c r="M4" s="12">
        <v>0</v>
      </c>
      <c r="N4" s="12">
        <v>0</v>
      </c>
      <c r="O4" s="12">
        <v>0</v>
      </c>
      <c r="P4" s="12">
        <v>-2.496</v>
      </c>
      <c r="Q4" s="12">
        <v>0</v>
      </c>
      <c r="R4" s="12">
        <v>0</v>
      </c>
    </row>
    <row r="5" ht="20.25" spans="1:18">
      <c r="A5" s="5" t="s">
        <v>218</v>
      </c>
      <c r="B5" s="5" t="s">
        <v>219</v>
      </c>
      <c r="C5" s="5">
        <v>3591.82</v>
      </c>
      <c r="D5" s="5">
        <v>4129.26</v>
      </c>
      <c r="E5" s="5">
        <v>0</v>
      </c>
      <c r="F5" s="5">
        <v>0</v>
      </c>
      <c r="G5" s="5">
        <v>0</v>
      </c>
      <c r="H5" s="5">
        <v>1</v>
      </c>
      <c r="I5" s="7">
        <v>2.104</v>
      </c>
      <c r="J5" s="7">
        <v>14.845</v>
      </c>
      <c r="K5" s="12">
        <v>2</v>
      </c>
      <c r="L5" s="12">
        <v>2</v>
      </c>
      <c r="M5" s="12">
        <v>0</v>
      </c>
      <c r="N5" s="12">
        <v>0</v>
      </c>
      <c r="O5" s="12">
        <v>0</v>
      </c>
      <c r="P5" s="12">
        <v>-4.297</v>
      </c>
      <c r="Q5" s="12">
        <v>0</v>
      </c>
      <c r="R5" s="12">
        <v>-1</v>
      </c>
    </row>
    <row r="6" ht="20.25" spans="1:18">
      <c r="A6" s="5" t="s">
        <v>220</v>
      </c>
      <c r="B6" s="5" t="s">
        <v>221</v>
      </c>
      <c r="C6" s="5">
        <v>485.942</v>
      </c>
      <c r="D6" s="5">
        <v>572.024</v>
      </c>
      <c r="E6" s="5">
        <v>0</v>
      </c>
      <c r="F6" s="5">
        <v>0</v>
      </c>
      <c r="G6" s="5">
        <v>0</v>
      </c>
      <c r="H6" s="5">
        <v>1</v>
      </c>
      <c r="I6" s="7">
        <v>6.897</v>
      </c>
      <c r="J6" s="7">
        <v>20.908</v>
      </c>
      <c r="K6" s="12">
        <v>3</v>
      </c>
      <c r="L6" s="12">
        <v>1</v>
      </c>
      <c r="M6" s="12">
        <v>0</v>
      </c>
      <c r="N6" s="12">
        <v>0</v>
      </c>
      <c r="O6" s="12">
        <v>0</v>
      </c>
      <c r="P6" s="12">
        <v>-0.603</v>
      </c>
      <c r="Q6" s="12">
        <v>0</v>
      </c>
      <c r="R6" s="12">
        <v>0</v>
      </c>
    </row>
    <row r="7" ht="20.25" spans="1:18">
      <c r="A7" s="5" t="s">
        <v>222</v>
      </c>
      <c r="B7" s="5" t="s">
        <v>223</v>
      </c>
      <c r="C7" s="5">
        <v>105.057</v>
      </c>
      <c r="D7" s="5">
        <v>108.107</v>
      </c>
      <c r="E7" s="5">
        <v>0</v>
      </c>
      <c r="F7" s="5">
        <v>0</v>
      </c>
      <c r="G7" s="5">
        <v>0</v>
      </c>
      <c r="H7" s="5">
        <v>1</v>
      </c>
      <c r="I7" s="7">
        <v>0.946</v>
      </c>
      <c r="J7" s="7">
        <v>3.741</v>
      </c>
      <c r="K7" s="12">
        <v>4</v>
      </c>
      <c r="L7" s="12">
        <v>0</v>
      </c>
      <c r="M7" s="12">
        <v>-1</v>
      </c>
      <c r="N7" s="12">
        <v>0</v>
      </c>
      <c r="O7" s="12">
        <v>0</v>
      </c>
      <c r="P7" s="12">
        <v>0.018</v>
      </c>
      <c r="Q7" s="12">
        <v>0</v>
      </c>
      <c r="R7" s="12">
        <v>0</v>
      </c>
    </row>
    <row r="8" ht="20.25" spans="1:18">
      <c r="A8" s="5" t="s">
        <v>224</v>
      </c>
      <c r="B8" s="5" t="s">
        <v>225</v>
      </c>
      <c r="C8" s="5">
        <v>104.329</v>
      </c>
      <c r="D8" s="5">
        <v>106.131</v>
      </c>
      <c r="E8" s="5">
        <v>0</v>
      </c>
      <c r="F8" s="5">
        <v>0</v>
      </c>
      <c r="G8" s="5">
        <v>0</v>
      </c>
      <c r="H8" s="5">
        <v>1</v>
      </c>
      <c r="I8" s="7">
        <v>0.365</v>
      </c>
      <c r="J8" s="7">
        <v>2.057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0.034</v>
      </c>
      <c r="Q8" s="12">
        <v>0</v>
      </c>
      <c r="R8" s="12">
        <v>0</v>
      </c>
    </row>
    <row r="9" ht="20.25" spans="1:18">
      <c r="A9" s="5" t="s">
        <v>226</v>
      </c>
      <c r="B9" s="5" t="s">
        <v>227</v>
      </c>
      <c r="C9" s="5">
        <v>109.229</v>
      </c>
      <c r="D9" s="5">
        <v>117.59</v>
      </c>
      <c r="E9" s="5">
        <v>0</v>
      </c>
      <c r="F9" s="5">
        <v>0</v>
      </c>
      <c r="G9" s="5">
        <v>0</v>
      </c>
      <c r="H9" s="5">
        <v>1</v>
      </c>
      <c r="I9" s="7">
        <v>1.967</v>
      </c>
      <c r="J9" s="7">
        <v>8.938</v>
      </c>
      <c r="K9" s="12">
        <v>4</v>
      </c>
      <c r="L9" s="12">
        <v>0</v>
      </c>
      <c r="M9" s="12">
        <v>-1</v>
      </c>
      <c r="N9" s="12">
        <v>1</v>
      </c>
      <c r="O9" s="12">
        <v>0</v>
      </c>
      <c r="P9" s="12">
        <v>0.089</v>
      </c>
      <c r="Q9" s="12">
        <v>0</v>
      </c>
      <c r="R9" s="12">
        <v>0</v>
      </c>
    </row>
    <row r="10" ht="20.25" spans="1:18">
      <c r="A10" s="6" t="s">
        <v>228</v>
      </c>
      <c r="B10" s="6" t="s">
        <v>229</v>
      </c>
      <c r="C10" s="6">
        <v>169.065</v>
      </c>
      <c r="D10" s="6">
        <v>242.376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2</v>
      </c>
      <c r="L10" s="12">
        <v>2</v>
      </c>
      <c r="M10" s="12">
        <v>0</v>
      </c>
      <c r="N10" s="12">
        <v>0</v>
      </c>
      <c r="O10" s="12">
        <v>0</v>
      </c>
      <c r="P10" s="12">
        <v>0.054</v>
      </c>
      <c r="Q10" s="12">
        <v>0</v>
      </c>
      <c r="R10" s="12">
        <v>0</v>
      </c>
    </row>
    <row r="11" ht="20.25" spans="1:18">
      <c r="A11" s="6" t="s">
        <v>230</v>
      </c>
      <c r="B11" s="6" t="s">
        <v>231</v>
      </c>
      <c r="C11" s="6">
        <v>1757.497</v>
      </c>
      <c r="D11" s="6">
        <v>2309.717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0</v>
      </c>
      <c r="O11" s="12">
        <v>0</v>
      </c>
      <c r="P11" s="12">
        <v>4.848</v>
      </c>
      <c r="Q11" s="12">
        <v>0</v>
      </c>
      <c r="R11" s="12">
        <v>0</v>
      </c>
    </row>
    <row r="12" ht="20.25" spans="1:18">
      <c r="A12" s="6" t="s">
        <v>232</v>
      </c>
      <c r="B12" s="6" t="s">
        <v>233</v>
      </c>
      <c r="C12" s="6">
        <v>1191.005</v>
      </c>
      <c r="D12" s="6">
        <v>1658.065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2.364</v>
      </c>
      <c r="Q12" s="12">
        <v>0</v>
      </c>
      <c r="R12" s="12">
        <v>0</v>
      </c>
    </row>
    <row r="13" ht="20.25" spans="1:18">
      <c r="A13" s="6" t="s">
        <v>234</v>
      </c>
      <c r="B13" s="6" t="s">
        <v>235</v>
      </c>
      <c r="C13" s="6">
        <v>13137.331</v>
      </c>
      <c r="D13" s="6">
        <v>15031.169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1</v>
      </c>
      <c r="M13" s="12">
        <v>0</v>
      </c>
      <c r="N13" s="12">
        <v>0</v>
      </c>
      <c r="O13" s="12">
        <v>0</v>
      </c>
      <c r="P13" s="12">
        <v>32.324</v>
      </c>
      <c r="Q13" s="12">
        <v>0</v>
      </c>
      <c r="R13" s="12">
        <v>1</v>
      </c>
    </row>
    <row r="14" ht="20.25" spans="1:18">
      <c r="A14" s="6" t="s">
        <v>236</v>
      </c>
      <c r="B14" s="6" t="s">
        <v>237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238</v>
      </c>
      <c r="B15" s="6" t="s">
        <v>239</v>
      </c>
      <c r="C15" s="6">
        <v>2544.073</v>
      </c>
      <c r="D15" s="6">
        <v>3003.527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1</v>
      </c>
      <c r="O15" s="12">
        <v>0</v>
      </c>
      <c r="P15" s="12">
        <v>3.728</v>
      </c>
      <c r="Q15" s="12">
        <v>0</v>
      </c>
      <c r="R15" s="12">
        <v>0</v>
      </c>
    </row>
    <row r="16" ht="20.25" spans="1:18">
      <c r="A16" s="6" t="s">
        <v>240</v>
      </c>
      <c r="B16" s="6" t="s">
        <v>241</v>
      </c>
      <c r="C16" s="6">
        <v>11588.296</v>
      </c>
      <c r="D16" s="6">
        <v>13583.003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29.913</v>
      </c>
      <c r="Q16" s="12">
        <v>0</v>
      </c>
      <c r="R16" s="12">
        <v>0</v>
      </c>
    </row>
    <row r="17" ht="20.25" spans="1:18">
      <c r="A17" s="6" t="s">
        <v>242</v>
      </c>
      <c r="B17" s="6" t="s">
        <v>243</v>
      </c>
      <c r="C17" s="6">
        <v>1727.596</v>
      </c>
      <c r="D17" s="6">
        <v>1968.012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-0.057</v>
      </c>
      <c r="Q17" s="12">
        <v>0</v>
      </c>
      <c r="R17" s="12">
        <v>0</v>
      </c>
    </row>
    <row r="18" ht="20.25" spans="1:18">
      <c r="A18" s="6" t="s">
        <v>244</v>
      </c>
      <c r="B18" s="6" t="s">
        <v>245</v>
      </c>
      <c r="C18" s="6">
        <v>5322.781</v>
      </c>
      <c r="D18" s="6">
        <v>6258.43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7.032</v>
      </c>
      <c r="Q18" s="12">
        <v>0</v>
      </c>
      <c r="R18" s="12">
        <v>1</v>
      </c>
    </row>
    <row r="19" ht="20.25" spans="1:18">
      <c r="A19" s="6" t="s">
        <v>246</v>
      </c>
      <c r="B19" s="6" t="s">
        <v>247</v>
      </c>
      <c r="C19" s="6">
        <v>967.581</v>
      </c>
      <c r="D19" s="6">
        <v>1188.864</v>
      </c>
      <c r="E19" s="6">
        <v>0</v>
      </c>
      <c r="F19" s="6">
        <v>0</v>
      </c>
      <c r="G19" s="6">
        <v>1</v>
      </c>
      <c r="H19" s="8">
        <v>0</v>
      </c>
      <c r="I19" s="8">
        <v>0</v>
      </c>
      <c r="J19" s="8">
        <v>0</v>
      </c>
      <c r="K19" s="12">
        <v>4</v>
      </c>
      <c r="L19" s="12">
        <v>0</v>
      </c>
      <c r="M19" s="12">
        <v>0</v>
      </c>
      <c r="N19" s="12">
        <v>0</v>
      </c>
      <c r="O19" s="12">
        <v>0</v>
      </c>
      <c r="P19" s="12">
        <v>3.163</v>
      </c>
      <c r="Q19" s="12">
        <v>0</v>
      </c>
      <c r="R19" s="12">
        <v>1</v>
      </c>
    </row>
    <row r="20" ht="20.25" spans="1:18">
      <c r="A20" s="7" t="s">
        <v>248</v>
      </c>
      <c r="B20" s="7" t="s">
        <v>249</v>
      </c>
      <c r="C20" s="7">
        <v>7157.279</v>
      </c>
      <c r="D20" s="7">
        <v>8488.107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6.035</v>
      </c>
      <c r="K20" s="12">
        <v>0</v>
      </c>
      <c r="L20" s="12">
        <v>2</v>
      </c>
      <c r="M20" s="12">
        <v>0</v>
      </c>
      <c r="N20" s="12">
        <v>-1</v>
      </c>
      <c r="O20" s="12">
        <v>0</v>
      </c>
      <c r="P20" s="12">
        <v>-3.256</v>
      </c>
      <c r="Q20" s="12">
        <v>0</v>
      </c>
      <c r="R20" s="12">
        <v>0</v>
      </c>
    </row>
    <row r="21" ht="20.25" spans="1:18">
      <c r="A21" s="7" t="s">
        <v>250</v>
      </c>
      <c r="B21" s="7" t="s">
        <v>251</v>
      </c>
      <c r="C21" s="7">
        <v>19454.162</v>
      </c>
      <c r="D21" s="7">
        <v>21809.09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4.001</v>
      </c>
      <c r="K21" s="12">
        <v>1</v>
      </c>
      <c r="L21" s="12">
        <v>2</v>
      </c>
      <c r="M21" s="12">
        <v>0</v>
      </c>
      <c r="N21" s="12">
        <v>1</v>
      </c>
      <c r="O21" s="12">
        <v>0</v>
      </c>
      <c r="P21" s="12">
        <v>8.404</v>
      </c>
      <c r="Q21" s="12">
        <v>0</v>
      </c>
      <c r="R21" s="12">
        <v>0</v>
      </c>
    </row>
    <row r="22" ht="20.25" spans="1:18">
      <c r="A22" s="7" t="s">
        <v>252</v>
      </c>
      <c r="B22" s="7" t="s">
        <v>253</v>
      </c>
      <c r="C22" s="7">
        <v>3565.476</v>
      </c>
      <c r="D22" s="7">
        <v>4950.728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7.964</v>
      </c>
      <c r="K22" s="12">
        <v>1</v>
      </c>
      <c r="L22" s="12">
        <v>1</v>
      </c>
      <c r="M22" s="12">
        <v>1</v>
      </c>
      <c r="N22" s="12">
        <v>-1</v>
      </c>
      <c r="O22" s="12">
        <v>0</v>
      </c>
      <c r="P22" s="12">
        <v>5.397</v>
      </c>
      <c r="Q22" s="12">
        <v>0</v>
      </c>
      <c r="R22" s="12">
        <v>0</v>
      </c>
    </row>
    <row r="23" ht="20.25" spans="1:18">
      <c r="A23" s="7" t="s">
        <v>254</v>
      </c>
      <c r="B23" s="7" t="s">
        <v>255</v>
      </c>
      <c r="C23" s="7">
        <v>6730.316</v>
      </c>
      <c r="D23" s="7">
        <v>8231.103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0.762</v>
      </c>
      <c r="K23" s="12">
        <v>0</v>
      </c>
      <c r="L23" s="12">
        <v>2</v>
      </c>
      <c r="M23" s="12">
        <v>1</v>
      </c>
      <c r="N23" s="12">
        <v>0</v>
      </c>
      <c r="O23" s="12">
        <v>0</v>
      </c>
      <c r="P23" s="12">
        <v>13.251</v>
      </c>
      <c r="Q23" s="12">
        <v>0</v>
      </c>
      <c r="R23" s="12">
        <v>0</v>
      </c>
    </row>
    <row r="24" ht="20.25" spans="1:18">
      <c r="A24" s="7" t="s">
        <v>256</v>
      </c>
      <c r="B24" s="7" t="s">
        <v>257</v>
      </c>
      <c r="C24" s="7">
        <v>580.676</v>
      </c>
      <c r="D24" s="7">
        <v>643.322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8.298</v>
      </c>
      <c r="K24" s="12">
        <v>4</v>
      </c>
      <c r="L24" s="12">
        <v>1</v>
      </c>
      <c r="M24" s="12">
        <v>0</v>
      </c>
      <c r="N24" s="12">
        <v>0</v>
      </c>
      <c r="O24" s="12">
        <v>0</v>
      </c>
      <c r="P24" s="12">
        <v>-0.024</v>
      </c>
      <c r="Q24" s="12">
        <v>0</v>
      </c>
      <c r="R24" s="12">
        <v>0</v>
      </c>
    </row>
    <row r="25" ht="20.25" spans="1:18">
      <c r="A25" s="7" t="s">
        <v>258</v>
      </c>
      <c r="B25" s="7" t="s">
        <v>259</v>
      </c>
      <c r="C25" s="7">
        <v>3873.667</v>
      </c>
      <c r="D25" s="7">
        <v>4329.056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2.279</v>
      </c>
      <c r="K25" s="12">
        <v>2</v>
      </c>
      <c r="L25" s="12">
        <v>2</v>
      </c>
      <c r="M25" s="12">
        <v>0</v>
      </c>
      <c r="N25" s="12">
        <v>1</v>
      </c>
      <c r="O25" s="12">
        <v>0</v>
      </c>
      <c r="P25" s="12">
        <v>6.024</v>
      </c>
      <c r="Q25" s="12">
        <v>0</v>
      </c>
      <c r="R25" s="12">
        <v>0</v>
      </c>
    </row>
    <row r="26" ht="20.25" spans="1:18">
      <c r="A26" s="7" t="s">
        <v>260</v>
      </c>
      <c r="B26" s="7" t="s">
        <v>261</v>
      </c>
      <c r="C26" s="7">
        <v>3241.037</v>
      </c>
      <c r="D26" s="7">
        <v>3743.931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4.253</v>
      </c>
      <c r="K26" s="12">
        <v>1</v>
      </c>
      <c r="L26" s="12">
        <v>2</v>
      </c>
      <c r="M26" s="12">
        <v>0</v>
      </c>
      <c r="N26" s="12">
        <v>1</v>
      </c>
      <c r="O26" s="12">
        <v>0</v>
      </c>
      <c r="P26" s="12">
        <v>5.61</v>
      </c>
      <c r="Q26" s="12">
        <v>0</v>
      </c>
      <c r="R26" s="12">
        <v>0</v>
      </c>
    </row>
    <row r="27" ht="20.25" spans="1:18">
      <c r="A27" s="7" t="s">
        <v>262</v>
      </c>
      <c r="B27" s="7" t="s">
        <v>263</v>
      </c>
      <c r="C27" s="7">
        <v>64343.238</v>
      </c>
      <c r="D27" s="7">
        <v>70897.508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3.865</v>
      </c>
      <c r="K27" s="12">
        <v>4</v>
      </c>
      <c r="L27" s="12">
        <v>0</v>
      </c>
      <c r="M27" s="12">
        <v>-1</v>
      </c>
      <c r="N27" s="12">
        <v>1</v>
      </c>
      <c r="O27" s="12">
        <v>0</v>
      </c>
      <c r="P27" s="12">
        <v>21.814</v>
      </c>
      <c r="Q27" s="12">
        <v>0</v>
      </c>
      <c r="R27" s="12">
        <v>0</v>
      </c>
    </row>
    <row r="28" ht="20.25" spans="1:18">
      <c r="A28" s="7" t="s">
        <v>264</v>
      </c>
      <c r="B28" s="7" t="s">
        <v>265</v>
      </c>
      <c r="C28" s="7">
        <v>12867.457</v>
      </c>
      <c r="D28" s="7">
        <v>16264.729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9.448</v>
      </c>
      <c r="K28" s="12">
        <v>2</v>
      </c>
      <c r="L28" s="12">
        <v>0</v>
      </c>
      <c r="M28" s="12">
        <v>-1</v>
      </c>
      <c r="N28" s="12">
        <v>1</v>
      </c>
      <c r="O28" s="12">
        <v>0</v>
      </c>
      <c r="P28" s="12">
        <v>14.932</v>
      </c>
      <c r="Q28" s="12">
        <v>0</v>
      </c>
      <c r="R28" s="12">
        <v>0</v>
      </c>
    </row>
    <row r="29" ht="20.25" spans="1:18">
      <c r="A29" s="7" t="s">
        <v>266</v>
      </c>
      <c r="B29" s="7" t="s">
        <v>267</v>
      </c>
      <c r="C29" s="7">
        <v>2178.849</v>
      </c>
      <c r="D29" s="7">
        <v>2418.447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4.1</v>
      </c>
      <c r="K29" s="12">
        <v>2</v>
      </c>
      <c r="L29" s="12">
        <v>0</v>
      </c>
      <c r="M29" s="12">
        <v>-1</v>
      </c>
      <c r="N29" s="12">
        <v>1</v>
      </c>
      <c r="O29" s="12">
        <v>0</v>
      </c>
      <c r="P29" s="12">
        <v>-0.406</v>
      </c>
      <c r="Q29" s="12">
        <v>0</v>
      </c>
      <c r="R29" s="12">
        <v>0</v>
      </c>
    </row>
    <row r="30" ht="20.25" spans="1:18">
      <c r="A30" s="7" t="s">
        <v>268</v>
      </c>
      <c r="B30" s="7" t="s">
        <v>269</v>
      </c>
      <c r="C30" s="7">
        <v>13316.89</v>
      </c>
      <c r="D30" s="7">
        <v>14643.707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1.793</v>
      </c>
      <c r="K30" s="12">
        <v>1</v>
      </c>
      <c r="L30" s="12">
        <v>2</v>
      </c>
      <c r="M30" s="12">
        <v>0</v>
      </c>
      <c r="N30" s="12">
        <v>1</v>
      </c>
      <c r="O30" s="12">
        <v>0</v>
      </c>
      <c r="P30" s="12">
        <v>8.567</v>
      </c>
      <c r="Q30" s="12">
        <v>0</v>
      </c>
      <c r="R30" s="12">
        <v>0</v>
      </c>
    </row>
    <row r="31" ht="20.25" spans="1:18">
      <c r="A31" s="7" t="s">
        <v>270</v>
      </c>
      <c r="B31" s="7" t="s">
        <v>271</v>
      </c>
      <c r="C31" s="7">
        <v>9097.469</v>
      </c>
      <c r="D31" s="7">
        <v>10817.278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1.808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20.28</v>
      </c>
      <c r="Q31" s="12">
        <v>0</v>
      </c>
      <c r="R31" s="12">
        <v>0</v>
      </c>
    </row>
    <row r="32" ht="20.25" spans="1:18">
      <c r="A32" s="7" t="s">
        <v>272</v>
      </c>
      <c r="B32" s="7" t="s">
        <v>273</v>
      </c>
      <c r="C32" s="7">
        <v>2437.324</v>
      </c>
      <c r="D32" s="7">
        <v>2668.674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3.05</v>
      </c>
      <c r="K32" s="12">
        <v>2</v>
      </c>
      <c r="L32" s="12">
        <v>2</v>
      </c>
      <c r="M32" s="12">
        <v>-1</v>
      </c>
      <c r="N32" s="12">
        <v>1</v>
      </c>
      <c r="O32" s="12">
        <v>0</v>
      </c>
      <c r="P32" s="12">
        <v>0.814</v>
      </c>
      <c r="Q32" s="12">
        <v>1</v>
      </c>
      <c r="R32" s="12">
        <v>0</v>
      </c>
    </row>
    <row r="33" ht="20.25" spans="1:18">
      <c r="A33" s="7" t="s">
        <v>274</v>
      </c>
      <c r="B33" s="7" t="s">
        <v>275</v>
      </c>
      <c r="C33" s="7">
        <v>72279.617</v>
      </c>
      <c r="D33" s="7">
        <v>79190.586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4.024</v>
      </c>
      <c r="K33" s="12">
        <v>4</v>
      </c>
      <c r="L33" s="12">
        <v>1</v>
      </c>
      <c r="M33" s="12">
        <v>-1</v>
      </c>
      <c r="N33" s="12">
        <v>1</v>
      </c>
      <c r="O33" s="12">
        <v>0</v>
      </c>
      <c r="P33" s="12">
        <v>26.356</v>
      </c>
      <c r="Q33" s="12">
        <v>0</v>
      </c>
      <c r="R33" s="12">
        <v>0</v>
      </c>
    </row>
    <row r="34" ht="20.25" spans="1:18">
      <c r="A34" s="7" t="s">
        <v>276</v>
      </c>
      <c r="B34" s="7" t="s">
        <v>277</v>
      </c>
      <c r="C34" s="7">
        <v>19229.523</v>
      </c>
      <c r="D34" s="7">
        <v>20977.236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1.99</v>
      </c>
      <c r="K34" s="12">
        <v>2</v>
      </c>
      <c r="L34" s="12">
        <v>2</v>
      </c>
      <c r="M34" s="12">
        <v>0</v>
      </c>
      <c r="N34" s="12">
        <v>1</v>
      </c>
      <c r="O34" s="12">
        <v>0</v>
      </c>
      <c r="P34" s="12">
        <v>24.495</v>
      </c>
      <c r="Q34" s="12">
        <v>0</v>
      </c>
      <c r="R34" s="12">
        <v>0</v>
      </c>
    </row>
    <row r="35" ht="20.25" spans="1:18">
      <c r="A35" s="7" t="s">
        <v>278</v>
      </c>
      <c r="B35" s="7" t="s">
        <v>279</v>
      </c>
      <c r="C35" s="7">
        <v>8084.057</v>
      </c>
      <c r="D35" s="7">
        <v>8977.222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4.217</v>
      </c>
      <c r="K35" s="12">
        <v>1</v>
      </c>
      <c r="L35" s="12">
        <v>0</v>
      </c>
      <c r="M35" s="12">
        <v>0</v>
      </c>
      <c r="N35" s="12">
        <v>1</v>
      </c>
      <c r="O35" s="12">
        <v>0</v>
      </c>
      <c r="P35" s="12">
        <v>13.031</v>
      </c>
      <c r="Q35" s="12">
        <v>0</v>
      </c>
      <c r="R35" s="12">
        <v>0</v>
      </c>
    </row>
    <row r="36" ht="20.25" spans="1:18">
      <c r="A36" s="7" t="s">
        <v>280</v>
      </c>
      <c r="B36" s="7" t="s">
        <v>281</v>
      </c>
      <c r="C36" s="7">
        <v>1593.812</v>
      </c>
      <c r="D36" s="7">
        <v>3411.832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22.063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21.276</v>
      </c>
      <c r="Q36" s="12">
        <v>0</v>
      </c>
      <c r="R36" s="12">
        <v>0</v>
      </c>
    </row>
    <row r="37" ht="20.25" spans="1:18">
      <c r="A37" s="7" t="s">
        <v>282</v>
      </c>
      <c r="B37" s="7" t="s">
        <v>283</v>
      </c>
      <c r="C37" s="7">
        <v>4491.308</v>
      </c>
      <c r="D37" s="7">
        <v>4973.863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6.334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3.046</v>
      </c>
      <c r="Q37" s="12">
        <v>0</v>
      </c>
      <c r="R37" s="12">
        <v>0</v>
      </c>
    </row>
    <row r="38" ht="20.25" spans="1:18">
      <c r="A38" s="8" t="s">
        <v>284</v>
      </c>
      <c r="B38" s="8" t="s">
        <v>285</v>
      </c>
      <c r="C38" s="8">
        <v>1259.291</v>
      </c>
      <c r="D38" s="8">
        <v>1373.625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2.945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12">
        <v>-1.995</v>
      </c>
      <c r="Q38" s="12">
        <v>0</v>
      </c>
      <c r="R38" s="12">
        <v>0</v>
      </c>
    </row>
    <row r="39" ht="20.25" spans="1:18">
      <c r="A39" s="7" t="s">
        <v>286</v>
      </c>
      <c r="B39" s="7" t="s">
        <v>287</v>
      </c>
      <c r="C39" s="7">
        <v>1201.604</v>
      </c>
      <c r="D39" s="7">
        <v>1617.909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13.554</v>
      </c>
      <c r="K39" s="12">
        <v>1</v>
      </c>
      <c r="L39" s="12">
        <v>2</v>
      </c>
      <c r="M39" s="12">
        <v>0</v>
      </c>
      <c r="N39" s="12">
        <v>1</v>
      </c>
      <c r="O39" s="12">
        <v>0</v>
      </c>
      <c r="P39" s="12">
        <v>4.682</v>
      </c>
      <c r="Q39" s="12">
        <v>0</v>
      </c>
      <c r="R39" s="12">
        <v>0</v>
      </c>
    </row>
    <row r="40" ht="20.25" spans="1:18">
      <c r="A40" s="7" t="s">
        <v>288</v>
      </c>
      <c r="B40" s="7" t="s">
        <v>289</v>
      </c>
      <c r="C40" s="7">
        <v>3186.15</v>
      </c>
      <c r="D40" s="7">
        <v>3852.978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6.29</v>
      </c>
      <c r="K40" s="12">
        <v>1</v>
      </c>
      <c r="L40" s="12">
        <v>2</v>
      </c>
      <c r="M40" s="12">
        <v>0</v>
      </c>
      <c r="N40" s="12">
        <v>0</v>
      </c>
      <c r="O40" s="12">
        <v>0</v>
      </c>
      <c r="P40" s="12">
        <v>8.487</v>
      </c>
      <c r="Q40" s="12">
        <v>0</v>
      </c>
      <c r="R40" s="12">
        <v>1</v>
      </c>
    </row>
    <row r="41" ht="20.25" spans="1:18">
      <c r="A41" s="7" t="s">
        <v>290</v>
      </c>
      <c r="B41" s="7" t="s">
        <v>291</v>
      </c>
      <c r="C41" s="7">
        <v>679.221</v>
      </c>
      <c r="D41" s="7">
        <v>833.361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13.088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2.515</v>
      </c>
      <c r="Q41" s="12">
        <v>0</v>
      </c>
      <c r="R41" s="12">
        <v>1</v>
      </c>
    </row>
    <row r="42" ht="20.25" spans="1:18">
      <c r="A42" s="7" t="s">
        <v>292</v>
      </c>
      <c r="B42" s="7" t="s">
        <v>293</v>
      </c>
      <c r="C42" s="7">
        <v>4639.913</v>
      </c>
      <c r="D42" s="7">
        <v>6344.081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16.02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36.791</v>
      </c>
      <c r="Q42" s="12">
        <v>0</v>
      </c>
      <c r="R42" s="12">
        <v>0</v>
      </c>
    </row>
    <row r="43" ht="20.25" spans="1:18">
      <c r="A43" s="7" t="s">
        <v>294</v>
      </c>
      <c r="B43" s="7" t="s">
        <v>295</v>
      </c>
      <c r="C43" s="7">
        <v>3345.24</v>
      </c>
      <c r="D43" s="7">
        <v>4448.404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12.355</v>
      </c>
      <c r="K43" s="12">
        <v>0</v>
      </c>
      <c r="L43" s="12">
        <v>0</v>
      </c>
      <c r="M43" s="12">
        <v>0</v>
      </c>
      <c r="N43" s="12">
        <v>-1</v>
      </c>
      <c r="O43" s="12">
        <v>0</v>
      </c>
      <c r="P43" s="12">
        <v>15.686</v>
      </c>
      <c r="Q43" s="12">
        <v>0</v>
      </c>
      <c r="R43" s="12">
        <v>0</v>
      </c>
    </row>
    <row r="44" ht="20.25" spans="1:18">
      <c r="A44" s="7" t="s">
        <v>296</v>
      </c>
      <c r="B44" s="7" t="s">
        <v>297</v>
      </c>
      <c r="C44" s="7">
        <v>2327.735</v>
      </c>
      <c r="D44" s="7">
        <v>3053.414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10.472</v>
      </c>
      <c r="K44" s="12">
        <v>0</v>
      </c>
      <c r="L44" s="12">
        <v>0</v>
      </c>
      <c r="M44" s="12">
        <v>0</v>
      </c>
      <c r="N44" s="12">
        <v>-1</v>
      </c>
      <c r="O44" s="12">
        <v>0</v>
      </c>
      <c r="P44" s="12">
        <v>7.342</v>
      </c>
      <c r="Q44" s="12">
        <v>0</v>
      </c>
      <c r="R44" s="12">
        <v>0</v>
      </c>
    </row>
    <row r="45" ht="20.25" spans="1:18">
      <c r="A45" s="7" t="s">
        <v>298</v>
      </c>
      <c r="B45" s="7" t="s">
        <v>299</v>
      </c>
      <c r="C45" s="7">
        <v>4557.257</v>
      </c>
      <c r="D45" s="7">
        <v>6380.121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20.71</v>
      </c>
      <c r="K45" s="12">
        <v>0</v>
      </c>
      <c r="L45" s="12">
        <v>0</v>
      </c>
      <c r="M45" s="12">
        <v>0</v>
      </c>
      <c r="N45" s="12">
        <v>-1</v>
      </c>
      <c r="O45" s="12">
        <v>0</v>
      </c>
      <c r="P45" s="12">
        <v>46.928</v>
      </c>
      <c r="Q45" s="12">
        <v>0</v>
      </c>
      <c r="R45" s="12">
        <v>0</v>
      </c>
    </row>
    <row r="46" ht="20.25" spans="1:18">
      <c r="A46" s="7" t="s">
        <v>300</v>
      </c>
      <c r="B46" s="7" t="s">
        <v>301</v>
      </c>
      <c r="C46" s="7">
        <v>3221.651</v>
      </c>
      <c r="D46" s="7">
        <v>3520.782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2.64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4.572</v>
      </c>
      <c r="Q46" s="12">
        <v>0</v>
      </c>
      <c r="R46" s="12">
        <v>0</v>
      </c>
    </row>
    <row r="47" ht="20.25" spans="1:18">
      <c r="A47" s="7" t="s">
        <v>302</v>
      </c>
      <c r="B47" s="7" t="s">
        <v>303</v>
      </c>
      <c r="C47" s="7">
        <v>2395.6</v>
      </c>
      <c r="D47" s="7">
        <v>3103.491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13.14</v>
      </c>
      <c r="K47" s="12">
        <v>2</v>
      </c>
      <c r="L47" s="12">
        <v>0</v>
      </c>
      <c r="M47" s="12">
        <v>1</v>
      </c>
      <c r="N47" s="12">
        <v>-1</v>
      </c>
      <c r="O47" s="12">
        <v>0</v>
      </c>
      <c r="P47" s="12">
        <v>1.476</v>
      </c>
      <c r="Q47" s="12">
        <v>0</v>
      </c>
      <c r="R47" s="12">
        <v>0</v>
      </c>
    </row>
    <row r="48" ht="20.25" spans="1:18">
      <c r="A48" s="7" t="s">
        <v>304</v>
      </c>
      <c r="B48" s="7" t="s">
        <v>305</v>
      </c>
      <c r="C48" s="7">
        <v>7715.535</v>
      </c>
      <c r="D48" s="7">
        <v>8294.576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1.85</v>
      </c>
      <c r="K48" s="12">
        <v>0</v>
      </c>
      <c r="L48" s="12">
        <v>2</v>
      </c>
      <c r="M48" s="12">
        <v>1</v>
      </c>
      <c r="N48" s="12">
        <v>-1</v>
      </c>
      <c r="O48" s="12">
        <v>0</v>
      </c>
      <c r="P48" s="12">
        <v>3.832</v>
      </c>
      <c r="Q48" s="12">
        <v>0</v>
      </c>
      <c r="R48" s="12">
        <v>0</v>
      </c>
    </row>
    <row r="49" ht="20.25" spans="1:18">
      <c r="A49" s="7" t="s">
        <v>306</v>
      </c>
      <c r="B49" s="7" t="s">
        <v>307</v>
      </c>
      <c r="C49" s="7">
        <v>74117.773</v>
      </c>
      <c r="D49" s="7">
        <v>91927.727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6.299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45.369</v>
      </c>
      <c r="Q49" s="12">
        <v>0</v>
      </c>
      <c r="R49" s="12">
        <v>0</v>
      </c>
    </row>
    <row r="50" ht="20.25" spans="1:18">
      <c r="A50" s="7" t="s">
        <v>308</v>
      </c>
      <c r="B50" s="7" t="s">
        <v>309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12">
        <v>1</v>
      </c>
      <c r="L50" s="12">
        <v>2</v>
      </c>
      <c r="M50" s="12">
        <v>0</v>
      </c>
      <c r="N50" s="12">
        <v>1</v>
      </c>
      <c r="O50" s="12">
        <v>0</v>
      </c>
      <c r="P50" s="12">
        <v>-0.649</v>
      </c>
      <c r="Q50" s="12">
        <v>0</v>
      </c>
      <c r="R50" s="12">
        <v>0</v>
      </c>
    </row>
    <row r="51" ht="20.25" spans="1:18">
      <c r="A51" s="7" t="s">
        <v>310</v>
      </c>
      <c r="B51" s="7" t="s">
        <v>311</v>
      </c>
      <c r="C51" s="7">
        <v>2663.343</v>
      </c>
      <c r="D51" s="7">
        <v>3020.789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3.045</v>
      </c>
      <c r="K51" s="12">
        <v>1</v>
      </c>
      <c r="L51" s="12">
        <v>2</v>
      </c>
      <c r="M51" s="12">
        <v>0</v>
      </c>
      <c r="N51" s="12">
        <v>1</v>
      </c>
      <c r="O51" s="12">
        <v>0</v>
      </c>
      <c r="P51" s="12">
        <v>4.453</v>
      </c>
      <c r="Q51" s="12">
        <v>0</v>
      </c>
      <c r="R51" s="12">
        <v>0</v>
      </c>
    </row>
    <row r="52" ht="20.25" spans="1:18">
      <c r="A52" s="7" t="s">
        <v>312</v>
      </c>
      <c r="B52" s="7" t="s">
        <v>313</v>
      </c>
      <c r="C52" s="7">
        <v>2350.836</v>
      </c>
      <c r="D52" s="7">
        <v>2666.203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11.222</v>
      </c>
      <c r="K52" s="12">
        <v>2</v>
      </c>
      <c r="L52" s="12">
        <v>1</v>
      </c>
      <c r="M52" s="12">
        <v>0</v>
      </c>
      <c r="N52" s="12">
        <v>0</v>
      </c>
      <c r="O52" s="12">
        <v>0</v>
      </c>
      <c r="P52" s="12">
        <v>2.912</v>
      </c>
      <c r="Q52" s="12">
        <v>0</v>
      </c>
      <c r="R52" s="12">
        <v>0</v>
      </c>
    </row>
    <row r="53" ht="20.25" spans="1:18">
      <c r="A53" s="7" t="s">
        <v>314</v>
      </c>
      <c r="B53" s="7" t="s">
        <v>315</v>
      </c>
      <c r="C53" s="7">
        <v>121050.523</v>
      </c>
      <c r="D53" s="7">
        <v>137850.734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4.797</v>
      </c>
      <c r="K53" s="12">
        <v>2</v>
      </c>
      <c r="L53" s="12">
        <v>1</v>
      </c>
      <c r="M53" s="12">
        <v>-1</v>
      </c>
      <c r="N53" s="12">
        <v>1</v>
      </c>
      <c r="O53" s="12">
        <v>0</v>
      </c>
      <c r="P53" s="12">
        <v>36.051</v>
      </c>
      <c r="Q53" s="12">
        <v>1</v>
      </c>
      <c r="R53" s="12">
        <v>0</v>
      </c>
    </row>
    <row r="54" ht="20.25" spans="1:18">
      <c r="A54" s="7" t="s">
        <v>316</v>
      </c>
      <c r="B54" s="7" t="s">
        <v>317</v>
      </c>
      <c r="C54" s="7">
        <v>13200.861</v>
      </c>
      <c r="D54" s="7">
        <v>15661.38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12.199</v>
      </c>
      <c r="K54" s="12">
        <v>4</v>
      </c>
      <c r="L54" s="12">
        <v>2</v>
      </c>
      <c r="M54" s="12">
        <v>0</v>
      </c>
      <c r="N54" s="12">
        <v>1</v>
      </c>
      <c r="O54" s="12">
        <v>0</v>
      </c>
      <c r="P54" s="12">
        <v>62.678</v>
      </c>
      <c r="Q54" s="12">
        <v>0</v>
      </c>
      <c r="R54" s="12">
        <v>0</v>
      </c>
    </row>
    <row r="55" ht="20.25" spans="1:18">
      <c r="A55" s="7" t="s">
        <v>318</v>
      </c>
      <c r="B55" s="7" t="s">
        <v>319</v>
      </c>
      <c r="C55" s="7">
        <v>8389.756</v>
      </c>
      <c r="D55" s="7">
        <v>10097.503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5.51</v>
      </c>
      <c r="K55" s="12">
        <v>0</v>
      </c>
      <c r="L55" s="12">
        <v>1</v>
      </c>
      <c r="M55" s="12">
        <v>0</v>
      </c>
      <c r="N55" s="12">
        <v>0</v>
      </c>
      <c r="O55" s="12">
        <v>0</v>
      </c>
      <c r="P55" s="12">
        <v>9.799</v>
      </c>
      <c r="Q55" s="12">
        <v>0</v>
      </c>
      <c r="R55" s="12">
        <v>-1</v>
      </c>
    </row>
    <row r="56" ht="20.25" spans="1:18">
      <c r="A56" s="7" t="s">
        <v>320</v>
      </c>
      <c r="B56" s="7" t="s">
        <v>321</v>
      </c>
      <c r="C56" s="7">
        <v>7480.879</v>
      </c>
      <c r="D56" s="7">
        <v>9608.185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13.456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12">
        <v>14.539</v>
      </c>
      <c r="Q56" s="12">
        <v>0</v>
      </c>
      <c r="R56" s="12">
        <v>0</v>
      </c>
    </row>
    <row r="57" ht="20.25" spans="1:18">
      <c r="A57" s="7" t="s">
        <v>322</v>
      </c>
      <c r="B57" s="7" t="s">
        <v>323</v>
      </c>
      <c r="C57" s="7">
        <v>16431.998</v>
      </c>
      <c r="D57" s="7">
        <v>17934.896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0.833</v>
      </c>
      <c r="K57" s="12">
        <v>0</v>
      </c>
      <c r="L57" s="12">
        <v>1</v>
      </c>
      <c r="M57" s="12">
        <v>0</v>
      </c>
      <c r="N57" s="12">
        <v>0</v>
      </c>
      <c r="O57" s="12">
        <v>0</v>
      </c>
      <c r="P57" s="12">
        <v>19.219</v>
      </c>
      <c r="Q57" s="12">
        <v>0</v>
      </c>
      <c r="R57" s="12">
        <v>0</v>
      </c>
    </row>
    <row r="58" ht="20.25" spans="1:18">
      <c r="A58" s="7" t="s">
        <v>324</v>
      </c>
      <c r="B58" s="7" t="s">
        <v>325</v>
      </c>
      <c r="C58" s="7">
        <v>6543.043</v>
      </c>
      <c r="D58" s="7">
        <v>7351.501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7.793</v>
      </c>
      <c r="K58" s="12">
        <v>2</v>
      </c>
      <c r="L58" s="12">
        <v>1</v>
      </c>
      <c r="M58" s="12">
        <v>0</v>
      </c>
      <c r="N58" s="12">
        <v>1</v>
      </c>
      <c r="O58" s="12">
        <v>0</v>
      </c>
      <c r="P58" s="12">
        <v>4.915</v>
      </c>
      <c r="Q58" s="12">
        <v>0</v>
      </c>
      <c r="R58" s="12">
        <v>0</v>
      </c>
    </row>
    <row r="59" ht="20.25" spans="1:18">
      <c r="A59" s="7" t="s">
        <v>326</v>
      </c>
      <c r="B59" s="7" t="s">
        <v>327</v>
      </c>
      <c r="C59" s="7">
        <v>4162.982</v>
      </c>
      <c r="D59" s="7">
        <v>4769.121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10.454</v>
      </c>
      <c r="K59" s="12">
        <v>2</v>
      </c>
      <c r="L59" s="12">
        <v>2</v>
      </c>
      <c r="M59" s="12">
        <v>0</v>
      </c>
      <c r="N59" s="12">
        <v>1</v>
      </c>
      <c r="O59" s="12">
        <v>0</v>
      </c>
      <c r="P59" s="12">
        <v>6.009</v>
      </c>
      <c r="Q59" s="12">
        <v>1</v>
      </c>
      <c r="R59" s="12">
        <v>0</v>
      </c>
    </row>
    <row r="60" ht="20.25" spans="1:18">
      <c r="A60" s="7" t="s">
        <v>328</v>
      </c>
      <c r="B60" s="7" t="s">
        <v>329</v>
      </c>
      <c r="C60" s="7">
        <v>7737.632</v>
      </c>
      <c r="D60" s="7">
        <v>8407.034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4.308</v>
      </c>
      <c r="K60" s="12">
        <v>2</v>
      </c>
      <c r="L60" s="12">
        <v>2</v>
      </c>
      <c r="M60" s="12">
        <v>0</v>
      </c>
      <c r="N60" s="12">
        <v>1</v>
      </c>
      <c r="O60" s="12">
        <v>0</v>
      </c>
      <c r="P60" s="12">
        <v>21.021</v>
      </c>
      <c r="Q60" s="12">
        <v>0</v>
      </c>
      <c r="R60" s="12">
        <v>0</v>
      </c>
    </row>
    <row r="61" ht="20.25" spans="1:18">
      <c r="A61" s="7" t="s">
        <v>330</v>
      </c>
      <c r="B61" s="7" t="s">
        <v>331</v>
      </c>
      <c r="C61" s="7">
        <v>2321.309</v>
      </c>
      <c r="D61" s="7">
        <v>2813.855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17.096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332</v>
      </c>
      <c r="B62" s="7" t="s">
        <v>333</v>
      </c>
      <c r="C62" s="7">
        <v>7259.329</v>
      </c>
      <c r="D62" s="7">
        <v>7749.269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2.192</v>
      </c>
      <c r="K62" s="12">
        <v>0</v>
      </c>
      <c r="L62" s="12">
        <v>1</v>
      </c>
      <c r="M62" s="12">
        <v>0</v>
      </c>
      <c r="N62" s="12">
        <v>0</v>
      </c>
      <c r="O62" s="12">
        <v>0</v>
      </c>
      <c r="P62" s="12">
        <v>2.913</v>
      </c>
      <c r="Q62" s="12">
        <v>0</v>
      </c>
      <c r="R62" s="12">
        <v>0</v>
      </c>
    </row>
    <row r="63" ht="20.25" spans="1:18">
      <c r="A63" s="7" t="s">
        <v>334</v>
      </c>
      <c r="B63" s="7" t="s">
        <v>335</v>
      </c>
      <c r="C63" s="7">
        <v>5881.418</v>
      </c>
      <c r="D63" s="7">
        <v>6707.673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8.189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12">
        <v>3.116</v>
      </c>
      <c r="Q63" s="12">
        <v>0</v>
      </c>
      <c r="R63" s="12">
        <v>0</v>
      </c>
    </row>
    <row r="64" ht="20.25" spans="1:18">
      <c r="A64" s="7" t="s">
        <v>336</v>
      </c>
      <c r="B64" s="7" t="s">
        <v>337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19.85</v>
      </c>
      <c r="Q64" s="12">
        <v>0</v>
      </c>
      <c r="R64" s="12">
        <v>0</v>
      </c>
    </row>
    <row r="65" ht="20.25" spans="1:18">
      <c r="A65" s="7" t="s">
        <v>338</v>
      </c>
      <c r="B65" s="7" t="s">
        <v>339</v>
      </c>
      <c r="C65" s="7">
        <v>6738.379</v>
      </c>
      <c r="D65" s="7">
        <v>7983.932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9.503</v>
      </c>
      <c r="K65" s="12">
        <v>2</v>
      </c>
      <c r="L65" s="12">
        <v>1</v>
      </c>
      <c r="M65" s="12">
        <v>0</v>
      </c>
      <c r="N65" s="12">
        <v>0</v>
      </c>
      <c r="O65" s="12">
        <v>0</v>
      </c>
      <c r="P65" s="12">
        <v>-4.337</v>
      </c>
      <c r="Q65" s="12">
        <v>1</v>
      </c>
      <c r="R65" s="12">
        <v>0</v>
      </c>
    </row>
    <row r="66" ht="20.25" spans="1:18">
      <c r="A66" s="7" t="s">
        <v>340</v>
      </c>
      <c r="B66" s="7" t="s">
        <v>341</v>
      </c>
      <c r="C66" s="7">
        <v>3131.641</v>
      </c>
      <c r="D66" s="7">
        <v>3767.218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4.436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12">
        <v>5.896</v>
      </c>
      <c r="Q66" s="12">
        <v>0</v>
      </c>
      <c r="R66" s="12">
        <v>1</v>
      </c>
    </row>
    <row r="67" ht="20.25" spans="1:18">
      <c r="A67" s="7" t="s">
        <v>342</v>
      </c>
      <c r="B67" s="7" t="s">
        <v>343</v>
      </c>
      <c r="C67" s="7">
        <v>2234.746</v>
      </c>
      <c r="D67" s="7">
        <v>2709.425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6.221</v>
      </c>
      <c r="K67" s="12">
        <v>2</v>
      </c>
      <c r="L67" s="12">
        <v>2</v>
      </c>
      <c r="M67" s="12">
        <v>0</v>
      </c>
      <c r="N67" s="12">
        <v>0</v>
      </c>
      <c r="O67" s="12">
        <v>0</v>
      </c>
      <c r="P67" s="12">
        <v>5.6</v>
      </c>
      <c r="Q67" s="12">
        <v>0</v>
      </c>
      <c r="R67" s="12">
        <v>0</v>
      </c>
    </row>
    <row r="68" ht="20.25" spans="1:18">
      <c r="A68" s="7" t="s">
        <v>344</v>
      </c>
      <c r="B68" s="7" t="s">
        <v>345</v>
      </c>
      <c r="C68" s="7">
        <v>3457.785</v>
      </c>
      <c r="D68" s="7">
        <v>3651.053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1.712</v>
      </c>
      <c r="K68" s="12">
        <v>2</v>
      </c>
      <c r="L68" s="12">
        <v>0</v>
      </c>
      <c r="M68" s="12">
        <v>-1</v>
      </c>
      <c r="N68" s="12">
        <v>0</v>
      </c>
      <c r="O68" s="12">
        <v>0</v>
      </c>
      <c r="P68" s="12">
        <v>-3.145</v>
      </c>
      <c r="Q68" s="12">
        <v>0</v>
      </c>
      <c r="R68" s="12">
        <v>0</v>
      </c>
    </row>
    <row r="69" ht="20.25" spans="1:18">
      <c r="A69" s="7" t="s">
        <v>346</v>
      </c>
      <c r="B69" s="7" t="s">
        <v>347</v>
      </c>
      <c r="C69" s="7">
        <v>4888.364</v>
      </c>
      <c r="D69" s="7">
        <v>5992.927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15.674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-2.976</v>
      </c>
      <c r="Q69" s="12">
        <v>0</v>
      </c>
      <c r="R69" s="12">
        <v>0</v>
      </c>
    </row>
    <row r="70" ht="20.25" spans="1:18">
      <c r="A70" s="7" t="s">
        <v>348</v>
      </c>
      <c r="B70" s="7" t="s">
        <v>349</v>
      </c>
      <c r="C70" s="7">
        <v>16638.16</v>
      </c>
      <c r="D70" s="7">
        <v>19860.738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3.992</v>
      </c>
      <c r="K70" s="12">
        <v>0</v>
      </c>
      <c r="L70" s="12">
        <v>2</v>
      </c>
      <c r="M70" s="12">
        <v>0</v>
      </c>
      <c r="N70" s="12">
        <v>0</v>
      </c>
      <c r="O70" s="12">
        <v>0</v>
      </c>
      <c r="P70" s="12">
        <v>70.019</v>
      </c>
      <c r="Q70" s="12">
        <v>0</v>
      </c>
      <c r="R70" s="12">
        <v>1</v>
      </c>
    </row>
    <row r="71" ht="20.25" spans="1:18">
      <c r="A71" s="7" t="s">
        <v>350</v>
      </c>
      <c r="B71" s="7" t="s">
        <v>351</v>
      </c>
      <c r="C71" s="7">
        <v>1395.584</v>
      </c>
      <c r="D71" s="7">
        <v>1799.599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4.018</v>
      </c>
      <c r="K71" s="12">
        <v>1</v>
      </c>
      <c r="L71" s="12">
        <v>2</v>
      </c>
      <c r="M71" s="12">
        <v>0</v>
      </c>
      <c r="N71" s="12">
        <v>1</v>
      </c>
      <c r="O71" s="12">
        <v>0</v>
      </c>
      <c r="P71" s="12">
        <v>4.117</v>
      </c>
      <c r="Q71" s="12">
        <v>0</v>
      </c>
      <c r="R71" s="12">
        <v>0</v>
      </c>
    </row>
    <row r="72" ht="20.25" spans="1:18">
      <c r="A72" s="7" t="s">
        <v>352</v>
      </c>
      <c r="B72" s="7" t="s">
        <v>353</v>
      </c>
      <c r="C72" s="7">
        <v>6066.326</v>
      </c>
      <c r="D72" s="7">
        <v>6862.857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5.332</v>
      </c>
      <c r="K72" s="12">
        <v>2</v>
      </c>
      <c r="L72" s="12">
        <v>0</v>
      </c>
      <c r="M72" s="12">
        <v>0</v>
      </c>
      <c r="N72" s="12">
        <v>1</v>
      </c>
      <c r="O72" s="12">
        <v>0</v>
      </c>
      <c r="P72" s="12">
        <v>7.741</v>
      </c>
      <c r="Q72" s="12">
        <v>0</v>
      </c>
      <c r="R72" s="12">
        <v>0</v>
      </c>
    </row>
    <row r="73" ht="20.25" spans="1:18">
      <c r="A73" s="7" t="s">
        <v>354</v>
      </c>
      <c r="B73" s="7" t="s">
        <v>355</v>
      </c>
      <c r="C73" s="7">
        <v>2524.237</v>
      </c>
      <c r="D73" s="7">
        <v>3162.68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19.61</v>
      </c>
      <c r="K73" s="12">
        <v>3</v>
      </c>
      <c r="L73" s="12">
        <v>0</v>
      </c>
      <c r="M73" s="12">
        <v>-1</v>
      </c>
      <c r="N73" s="12">
        <v>1</v>
      </c>
      <c r="O73" s="12">
        <v>0</v>
      </c>
      <c r="P73" s="12">
        <v>-10.71</v>
      </c>
      <c r="Q73" s="12">
        <v>0</v>
      </c>
      <c r="R73" s="12">
        <v>0</v>
      </c>
    </row>
    <row r="74" ht="20.25" spans="1:18">
      <c r="A74" s="7" t="s">
        <v>356</v>
      </c>
      <c r="B74" s="7" t="s">
        <v>357</v>
      </c>
      <c r="C74" s="7">
        <v>5996.677</v>
      </c>
      <c r="D74" s="7">
        <v>6816.64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7.487</v>
      </c>
      <c r="K74" s="12">
        <v>1</v>
      </c>
      <c r="L74" s="12">
        <v>2</v>
      </c>
      <c r="M74" s="12">
        <v>0</v>
      </c>
      <c r="N74" s="12">
        <v>1</v>
      </c>
      <c r="O74" s="12">
        <v>0</v>
      </c>
      <c r="P74" s="12">
        <v>35.589</v>
      </c>
      <c r="Q74" s="12">
        <v>0</v>
      </c>
      <c r="R74" s="12">
        <v>0</v>
      </c>
    </row>
    <row r="75" ht="20.25" spans="1:18">
      <c r="A75" s="7" t="s">
        <v>358</v>
      </c>
      <c r="B75" s="7" t="s">
        <v>359</v>
      </c>
      <c r="C75" s="7">
        <v>235748.25</v>
      </c>
      <c r="D75" s="7">
        <v>270732.531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4.621</v>
      </c>
      <c r="K75" s="12">
        <v>4</v>
      </c>
      <c r="L75" s="12">
        <v>2</v>
      </c>
      <c r="M75" s="12">
        <v>0</v>
      </c>
      <c r="N75" s="12">
        <v>0</v>
      </c>
      <c r="O75" s="12">
        <v>0</v>
      </c>
      <c r="P75" s="12">
        <v>-450.34</v>
      </c>
      <c r="Q75" s="12">
        <v>0</v>
      </c>
      <c r="R75" s="12">
        <v>0</v>
      </c>
    </row>
    <row r="76" ht="20.25" spans="1:18">
      <c r="A76" s="7" t="s">
        <v>360</v>
      </c>
      <c r="B76" s="7" t="s">
        <v>361</v>
      </c>
      <c r="C76" s="7">
        <v>5655.558</v>
      </c>
      <c r="D76" s="7">
        <v>6071.426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5.646</v>
      </c>
      <c r="K76" s="12">
        <v>2</v>
      </c>
      <c r="L76" s="12">
        <v>1</v>
      </c>
      <c r="M76" s="12">
        <v>0</v>
      </c>
      <c r="N76" s="12">
        <v>0</v>
      </c>
      <c r="O76" s="12">
        <v>0</v>
      </c>
      <c r="P76" s="12">
        <v>5.106</v>
      </c>
      <c r="Q76" s="12">
        <v>0</v>
      </c>
      <c r="R76" s="12">
        <v>1</v>
      </c>
    </row>
    <row r="77" ht="20.25" spans="1:18">
      <c r="A77" s="7" t="s">
        <v>362</v>
      </c>
      <c r="B77" s="7" t="s">
        <v>363</v>
      </c>
      <c r="C77" s="7">
        <v>5620.414</v>
      </c>
      <c r="D77" s="7">
        <v>6076.938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3.661</v>
      </c>
      <c r="K77" s="12">
        <v>1</v>
      </c>
      <c r="L77" s="12">
        <v>0</v>
      </c>
      <c r="M77" s="12">
        <v>0</v>
      </c>
      <c r="N77" s="12">
        <v>0</v>
      </c>
      <c r="O77" s="12">
        <v>0</v>
      </c>
      <c r="P77" s="12">
        <v>-1.462</v>
      </c>
      <c r="Q77" s="12">
        <v>0</v>
      </c>
      <c r="R77" s="12">
        <v>0</v>
      </c>
    </row>
    <row r="78" ht="20.25" spans="1:18">
      <c r="A78" s="7" t="s">
        <v>364</v>
      </c>
      <c r="B78" s="7" t="s">
        <v>365</v>
      </c>
      <c r="C78" s="7">
        <v>13086.428</v>
      </c>
      <c r="D78" s="7">
        <v>14619.268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0.521</v>
      </c>
      <c r="K78" s="12">
        <v>1</v>
      </c>
      <c r="L78" s="12">
        <v>2</v>
      </c>
      <c r="M78" s="12">
        <v>0</v>
      </c>
      <c r="N78" s="12">
        <v>1</v>
      </c>
      <c r="O78" s="12">
        <v>0</v>
      </c>
      <c r="P78" s="12">
        <v>-1.738</v>
      </c>
      <c r="Q78" s="12">
        <v>0</v>
      </c>
      <c r="R78" s="12">
        <v>0</v>
      </c>
    </row>
    <row r="79" ht="20.25" spans="1:18">
      <c r="A79" s="7" t="s">
        <v>366</v>
      </c>
      <c r="B79" s="7" t="s">
        <v>367</v>
      </c>
      <c r="C79" s="7">
        <v>4735.831</v>
      </c>
      <c r="D79" s="7">
        <v>5537.123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8.751</v>
      </c>
      <c r="K79" s="12">
        <v>1</v>
      </c>
      <c r="L79" s="12">
        <v>1</v>
      </c>
      <c r="M79" s="12">
        <v>0</v>
      </c>
      <c r="N79" s="12">
        <v>0</v>
      </c>
      <c r="O79" s="12">
        <v>0</v>
      </c>
      <c r="P79" s="12">
        <v>3.389</v>
      </c>
      <c r="Q79" s="12">
        <v>0</v>
      </c>
      <c r="R79" s="12">
        <v>0</v>
      </c>
    </row>
    <row r="80" ht="20.25" spans="1:18">
      <c r="A80" s="8" t="s">
        <v>368</v>
      </c>
      <c r="B80" s="8" t="s">
        <v>369</v>
      </c>
      <c r="C80" s="8">
        <v>102.157</v>
      </c>
      <c r="D80" s="8">
        <v>102.875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0.666</v>
      </c>
      <c r="K80" s="12">
        <v>2</v>
      </c>
      <c r="L80" s="12">
        <v>2</v>
      </c>
      <c r="M80" s="12">
        <v>0</v>
      </c>
      <c r="N80" s="12">
        <v>0</v>
      </c>
      <c r="O80" s="12">
        <v>0</v>
      </c>
      <c r="P80" s="12">
        <v>0.013</v>
      </c>
      <c r="Q80" s="12">
        <v>0</v>
      </c>
      <c r="R80" s="12">
        <v>0</v>
      </c>
    </row>
    <row r="81" ht="20.25" spans="1:18">
      <c r="A81" s="8" t="s">
        <v>370</v>
      </c>
      <c r="B81" s="8" t="s">
        <v>371</v>
      </c>
      <c r="C81" s="8">
        <v>2972.018</v>
      </c>
      <c r="D81" s="8">
        <v>3698.927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2.557</v>
      </c>
      <c r="K81" s="12">
        <v>4</v>
      </c>
      <c r="L81" s="12">
        <v>1</v>
      </c>
      <c r="M81" s="12">
        <v>0</v>
      </c>
      <c r="N81" s="12">
        <v>0</v>
      </c>
      <c r="O81" s="12">
        <v>0</v>
      </c>
      <c r="P81" s="12">
        <v>-0.703</v>
      </c>
      <c r="Q81" s="12">
        <v>0</v>
      </c>
      <c r="R81" s="12">
        <v>-1</v>
      </c>
    </row>
    <row r="82" ht="20.25" spans="1:18">
      <c r="A82" s="8" t="s">
        <v>372</v>
      </c>
      <c r="B82" s="8" t="s">
        <v>373</v>
      </c>
      <c r="C82" s="8">
        <v>3183.691</v>
      </c>
      <c r="D82" s="8">
        <v>3912.4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10.319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4.657</v>
      </c>
      <c r="Q82" s="12">
        <v>0</v>
      </c>
      <c r="R82" s="12">
        <v>1</v>
      </c>
    </row>
    <row r="83" ht="20.25" spans="1:18">
      <c r="A83" s="8" t="s">
        <v>374</v>
      </c>
      <c r="B83" s="8" t="s">
        <v>375</v>
      </c>
      <c r="C83" s="8">
        <v>7365.129</v>
      </c>
      <c r="D83" s="8">
        <v>8794.856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5.43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14.264</v>
      </c>
      <c r="Q83" s="12">
        <v>0</v>
      </c>
      <c r="R83" s="12">
        <v>0</v>
      </c>
    </row>
    <row r="84" ht="20.25" spans="1:18">
      <c r="A84" s="14" t="s">
        <v>376</v>
      </c>
      <c r="B84" s="14" t="s">
        <v>377</v>
      </c>
      <c r="C84" s="14">
        <v>22661.799</v>
      </c>
      <c r="D84" s="14">
        <v>25810.773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6.298</v>
      </c>
      <c r="K84" s="12">
        <v>2</v>
      </c>
      <c r="L84" s="12">
        <v>2</v>
      </c>
      <c r="M84" s="12">
        <v>1</v>
      </c>
      <c r="N84" s="12">
        <v>-1</v>
      </c>
      <c r="O84" s="12">
        <v>0</v>
      </c>
      <c r="P84" s="12">
        <v>-4.719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2025-01-14T14:24:15Z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85062F8DBBF44E09A740890D3585133E_13</vt:lpwstr>
  </property>
  <property fmtid="{D5CDD505-2E9C-101B-9397-08002B2CF9AE}" pid="3" name="KSOProductBuildVer">
    <vt:lpwstr>2052-12.1.0.15712</vt:lpwstr>
  </property>
</Properties>
</file>