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<sst xmlns="http://schemas.openxmlformats.org/spreadsheetml/2006/main" count="353" uniqueCount="318">
  <si>
    <t>京沪深强转弱</t>
  </si>
  <si>
    <t>京沪深弱转强</t>
  </si>
  <si>
    <t>代码</t>
  </si>
  <si>
    <t>简称</t>
  </si>
  <si>
    <t>总市值</t>
  </si>
  <si>
    <t>高分红股</t>
  </si>
  <si>
    <t>96282.96亿</t>
  </si>
  <si>
    <t>绩优股</t>
  </si>
  <si>
    <t>140925.36亿</t>
  </si>
  <si>
    <t>全指能源</t>
  </si>
  <si>
    <t>41702.70亿</t>
  </si>
  <si>
    <t>中小综指</t>
  </si>
  <si>
    <t>109753.29亿</t>
  </si>
  <si>
    <t>低空经济</t>
  </si>
  <si>
    <t>39143.26亿</t>
  </si>
  <si>
    <t>近期新高</t>
  </si>
  <si>
    <t>65645.13亿</t>
  </si>
  <si>
    <t>全指医药</t>
  </si>
  <si>
    <t>38804.16亿</t>
  </si>
  <si>
    <t>QFII重仓</t>
  </si>
  <si>
    <t>39414.50亿</t>
  </si>
  <si>
    <t>酿酒</t>
  </si>
  <si>
    <t>35521.41亿</t>
  </si>
  <si>
    <t>医药</t>
  </si>
  <si>
    <t>36730.44亿</t>
  </si>
  <si>
    <t>医疗保健</t>
  </si>
  <si>
    <t>18345.62亿</t>
  </si>
  <si>
    <t>券商重仓</t>
  </si>
  <si>
    <t>34989.04亿</t>
  </si>
  <si>
    <t>户数增加</t>
  </si>
  <si>
    <t>16675.85亿</t>
  </si>
  <si>
    <t>化工</t>
  </si>
  <si>
    <t>33625.26亿</t>
  </si>
  <si>
    <t>稀缺资源</t>
  </si>
  <si>
    <t>15944.86亿</t>
  </si>
  <si>
    <t>电力</t>
  </si>
  <si>
    <t>29079.50亿</t>
  </si>
  <si>
    <t>车路云</t>
  </si>
  <si>
    <t>9984.24亿</t>
  </si>
  <si>
    <t>创新药</t>
  </si>
  <si>
    <t>25718.88亿</t>
  </si>
  <si>
    <t>融资增加</t>
  </si>
  <si>
    <t>4359.60亿</t>
  </si>
  <si>
    <t>QFII新进</t>
  </si>
  <si>
    <t>19778.62亿</t>
  </si>
  <si>
    <t>农业主题</t>
  </si>
  <si>
    <t>--</t>
  </si>
  <si>
    <t>大基金持股</t>
  </si>
  <si>
    <t>18448.12亿</t>
  </si>
  <si>
    <t>乐富指数</t>
  </si>
  <si>
    <t>煤炭</t>
  </si>
  <si>
    <t>15994.46亿</t>
  </si>
  <si>
    <t>配股预案</t>
  </si>
  <si>
    <t>保险新进</t>
  </si>
  <si>
    <t>14284.46亿</t>
  </si>
  <si>
    <t>科创生物</t>
  </si>
  <si>
    <t>河南板块</t>
  </si>
  <si>
    <t>13684.98亿</t>
  </si>
  <si>
    <t>肝炎概念</t>
  </si>
  <si>
    <t>11706.05亿</t>
  </si>
  <si>
    <t>含B股</t>
  </si>
  <si>
    <t>11385.26亿</t>
  </si>
  <si>
    <t>新冠药概念</t>
  </si>
  <si>
    <t>10498.80亿</t>
  </si>
  <si>
    <t>生物疫苗</t>
  </si>
  <si>
    <t>10426.99亿</t>
  </si>
  <si>
    <t>农林牧渔</t>
  </si>
  <si>
    <t>10305.42亿</t>
  </si>
  <si>
    <t>钢铁</t>
  </si>
  <si>
    <t>8363.28亿</t>
  </si>
  <si>
    <t>军工信息化</t>
  </si>
  <si>
    <t>8348.14亿</t>
  </si>
  <si>
    <t>减肥药</t>
  </si>
  <si>
    <t>8339.51亿</t>
  </si>
  <si>
    <t>户数减少</t>
  </si>
  <si>
    <t>8008.08亿</t>
  </si>
  <si>
    <t>云南板块</t>
  </si>
  <si>
    <t>7790.19亿</t>
  </si>
  <si>
    <t>发可转债</t>
  </si>
  <si>
    <t>7754.09亿</t>
  </si>
  <si>
    <t>猪肉</t>
  </si>
  <si>
    <t>7572.60亿</t>
  </si>
  <si>
    <t>BC电池</t>
  </si>
  <si>
    <t>7465.89亿</t>
  </si>
  <si>
    <t>建材</t>
  </si>
  <si>
    <t>7180.70亿</t>
  </si>
  <si>
    <t>POE胶膜</t>
  </si>
  <si>
    <t>7034.13亿</t>
  </si>
  <si>
    <t>股东增持</t>
  </si>
  <si>
    <t>6753.08亿</t>
  </si>
  <si>
    <t>密集调研</t>
  </si>
  <si>
    <t>5840.72亿</t>
  </si>
  <si>
    <t>幽门螺杆菌</t>
  </si>
  <si>
    <t>5648.84亿</t>
  </si>
  <si>
    <t>CXO概念</t>
  </si>
  <si>
    <t>5564.60亿</t>
  </si>
  <si>
    <t>化纤</t>
  </si>
  <si>
    <t>4307.04亿</t>
  </si>
  <si>
    <t>船舶</t>
  </si>
  <si>
    <t>4170.46亿</t>
  </si>
  <si>
    <t>吉林板块</t>
  </si>
  <si>
    <t>3662.20亿</t>
  </si>
  <si>
    <t>鸡肉</t>
  </si>
  <si>
    <t>2999.78亿</t>
  </si>
  <si>
    <t>近期复牌</t>
  </si>
  <si>
    <t>1508.15亿</t>
  </si>
  <si>
    <t>商贸代理</t>
  </si>
  <si>
    <t>1066.45亿</t>
  </si>
  <si>
    <t>酒店餐饮</t>
  </si>
  <si>
    <t>691.38亿</t>
  </si>
  <si>
    <t>中盘价值</t>
  </si>
  <si>
    <t>能源金属</t>
  </si>
  <si>
    <t>国证粮食</t>
  </si>
  <si>
    <t>深证红利</t>
  </si>
  <si>
    <t>文化指数</t>
  </si>
  <si>
    <t>业绩预降</t>
  </si>
  <si>
    <t>绿色电力</t>
  </si>
  <si>
    <t>投资时钟</t>
  </si>
  <si>
    <t>小盘价值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</si>
  <si>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</si>
  <si>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</si>
  <si>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</si>
  <si>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</si>
  <si>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</si>
  <si>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</si>
  <si>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</si>
  <si>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</si>
  <si>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</si>
  <si>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</si>
  <si>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</si>
  <si>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</si>
  <si>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</si>
  <si>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</si>
  <si>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</si>
  <si>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</si>
  <si>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</si>
  <si>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</si>
  <si>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</si>
  <si>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</si>
  <si>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</si>
  <si>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</si>
  <si>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</si>
  <si>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</si>
  <si>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</si>
  <si>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</si>
  <si>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</si>
  <si>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</si>
  <si>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</si>
  <si>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</si>
  <si>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</si>
  <si>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</si>
  <si>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</si>
  <si>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</si>
  <si>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</si>
  <si>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AX00</t>
  </si>
  <si>
    <t>豆一连续</t>
  </si>
  <si>
    <t>BUX00</t>
  </si>
  <si>
    <t>沥青连续</t>
  </si>
  <si>
    <t>FU00</t>
  </si>
  <si>
    <t>燃油连续</t>
  </si>
  <si>
    <t>MA00</t>
  </si>
  <si>
    <t>甲醇连续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</si>
  <si>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</si>
  <si>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</si>
  <si>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</si>
  <si>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</si>
  <si>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</si>
  <si>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</si>
  <si>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</si>
  <si>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</si>
  <si>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</si>
  <si>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</si>
  <si>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BB00</t>
  </si>
  <si>
    <t>胶合板连续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</si>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</sst>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51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"880526"</f>
        <v>880526</v>
      </c>
      <c r="B3" s="32" t="s">
        <v>5</v>
      </c>
      <c r="C3" s="32" t="s">
        <v>6</v>
      </c>
      <c r="D3" s="32" t="str">
        <f>"880835"</f>
        <v>880835</v>
      </c>
      <c r="E3" s="32" t="s">
        <v>7</v>
      </c>
      <c r="F3" s="32" t="s">
        <v>8</v>
      </c>
    </row>
    <row r="4" ht="16.5" spans="1:6">
      <c r="A4" s="32" t="str">
        <f>"000986"</f>
        <v>000986</v>
      </c>
      <c r="B4" s="32" t="s">
        <v>9</v>
      </c>
      <c r="C4" s="32" t="s">
        <v>10</v>
      </c>
      <c r="D4" s="32" t="str">
        <f>"399101"</f>
        <v>399101</v>
      </c>
      <c r="E4" s="32" t="s">
        <v>11</v>
      </c>
      <c r="F4" s="32" t="s">
        <v>12</v>
      </c>
    </row>
    <row r="5" ht="16.5" spans="1:6">
      <c r="A5" s="32" t="str">
        <f>"880522"</f>
        <v>880522</v>
      </c>
      <c r="B5" s="32" t="s">
        <v>13</v>
      </c>
      <c r="C5" s="32" t="s">
        <v>14</v>
      </c>
      <c r="D5" s="32" t="str">
        <f>"880865"</f>
        <v>880865</v>
      </c>
      <c r="E5" s="32" t="s">
        <v>15</v>
      </c>
      <c r="F5" s="32" t="s">
        <v>16</v>
      </c>
    </row>
    <row r="6" ht="16.5" spans="1:6">
      <c r="A6" s="32" t="str">
        <f>"000991"</f>
        <v>000991</v>
      </c>
      <c r="B6" s="32" t="s">
        <v>17</v>
      </c>
      <c r="C6" s="32" t="s">
        <v>18</v>
      </c>
      <c r="D6" s="32" t="str">
        <f>"880802"</f>
        <v>880802</v>
      </c>
      <c r="E6" s="32" t="s">
        <v>19</v>
      </c>
      <c r="F6" s="32" t="s">
        <v>20</v>
      </c>
    </row>
    <row r="7" ht="16.5" spans="1:6">
      <c r="A7" s="32" t="str">
        <f>"880380"</f>
        <v>880380</v>
      </c>
      <c r="B7" s="32" t="s">
        <v>21</v>
      </c>
      <c r="C7" s="32" t="s">
        <v>22</v>
      </c>
      <c r="D7" s="32" t="str">
        <f>"880400"</f>
        <v>880400</v>
      </c>
      <c r="E7" s="32" t="s">
        <v>23</v>
      </c>
      <c r="F7" s="32" t="s">
        <v>24</v>
      </c>
    </row>
    <row r="8" ht="16.5" spans="1:6">
      <c r="A8" s="32" t="str">
        <f>"880398"</f>
        <v>880398</v>
      </c>
      <c r="B8" s="32" t="s">
        <v>25</v>
      </c>
      <c r="C8" s="32" t="s">
        <v>26</v>
      </c>
      <c r="D8" s="32" t="str">
        <f>"880803"</f>
        <v>880803</v>
      </c>
      <c r="E8" s="32" t="s">
        <v>27</v>
      </c>
      <c r="F8" s="32" t="s">
        <v>28</v>
      </c>
    </row>
    <row r="9" ht="16.5" spans="1:6">
      <c r="A9" s="32" t="str">
        <f>"880876"</f>
        <v>880876</v>
      </c>
      <c r="B9" s="32" t="s">
        <v>29</v>
      </c>
      <c r="C9" s="32" t="s">
        <v>30</v>
      </c>
      <c r="D9" s="32" t="str">
        <f>"880335"</f>
        <v>880335</v>
      </c>
      <c r="E9" s="32" t="s">
        <v>31</v>
      </c>
      <c r="F9" s="32" t="s">
        <v>32</v>
      </c>
    </row>
    <row r="10" ht="16.5" spans="1:6">
      <c r="A10" s="32" t="str">
        <f>"880505"</f>
        <v>880505</v>
      </c>
      <c r="B10" s="32" t="s">
        <v>33</v>
      </c>
      <c r="C10" s="32" t="s">
        <v>34</v>
      </c>
      <c r="D10" s="32" t="str">
        <f>"880305"</f>
        <v>880305</v>
      </c>
      <c r="E10" s="32" t="s">
        <v>35</v>
      </c>
      <c r="F10" s="32" t="s">
        <v>36</v>
      </c>
    </row>
    <row r="11" ht="16.5" spans="1:6">
      <c r="A11" s="32" t="str">
        <f>"880552"</f>
        <v>880552</v>
      </c>
      <c r="B11" s="32" t="s">
        <v>37</v>
      </c>
      <c r="C11" s="32" t="s">
        <v>38</v>
      </c>
      <c r="D11" s="32" t="str">
        <f>"880652"</f>
        <v>880652</v>
      </c>
      <c r="E11" s="32" t="s">
        <v>39</v>
      </c>
      <c r="F11" s="32" t="s">
        <v>40</v>
      </c>
    </row>
    <row r="12" ht="16.5" spans="1:6">
      <c r="A12" s="32" t="str">
        <f>"880780"</f>
        <v>880780</v>
      </c>
      <c r="B12" s="32" t="s">
        <v>41</v>
      </c>
      <c r="C12" s="32" t="s">
        <v>42</v>
      </c>
      <c r="D12" s="32" t="str">
        <f>"880781"</f>
        <v>880781</v>
      </c>
      <c r="E12" s="32" t="s">
        <v>43</v>
      </c>
      <c r="F12" s="32" t="s">
        <v>44</v>
      </c>
    </row>
    <row r="13" ht="16.5" spans="1:6">
      <c r="A13" s="32" t="str">
        <f>"000122"</f>
        <v>000122</v>
      </c>
      <c r="B13" s="32" t="s">
        <v>45</v>
      </c>
      <c r="C13" s="32" t="s">
        <v>46</v>
      </c>
      <c r="D13" s="32" t="str">
        <f>"880551"</f>
        <v>880551</v>
      </c>
      <c r="E13" s="32" t="s">
        <v>47</v>
      </c>
      <c r="F13" s="32" t="s">
        <v>48</v>
      </c>
    </row>
    <row r="14" ht="16.5" spans="1:6">
      <c r="A14" s="32" t="str">
        <f>"399103"</f>
        <v>399103</v>
      </c>
      <c r="B14" s="32" t="s">
        <v>49</v>
      </c>
      <c r="C14" s="32" t="s">
        <v>46</v>
      </c>
      <c r="D14" s="32" t="str">
        <f>"880301"</f>
        <v>880301</v>
      </c>
      <c r="E14" s="32" t="s">
        <v>50</v>
      </c>
      <c r="F14" s="32" t="s">
        <v>51</v>
      </c>
    </row>
    <row r="15" ht="16.5" spans="1:6">
      <c r="A15" s="32" t="str">
        <f>"880890"</f>
        <v>880890</v>
      </c>
      <c r="B15" s="32" t="s">
        <v>52</v>
      </c>
      <c r="C15" s="32" t="s">
        <v>46</v>
      </c>
      <c r="D15" s="32" t="str">
        <f>"880782"</f>
        <v>880782</v>
      </c>
      <c r="E15" s="32" t="s">
        <v>53</v>
      </c>
      <c r="F15" s="32" t="s">
        <v>54</v>
      </c>
    </row>
    <row r="16" ht="16.5" spans="1:6">
      <c r="A16" s="32" t="str">
        <f>"000683"</f>
        <v>000683</v>
      </c>
      <c r="B16" s="32" t="s">
        <v>55</v>
      </c>
      <c r="C16" s="32" t="s">
        <v>46</v>
      </c>
      <c r="D16" s="32" t="str">
        <f>"880213"</f>
        <v>880213</v>
      </c>
      <c r="E16" s="32" t="s">
        <v>56</v>
      </c>
      <c r="F16" s="32" t="s">
        <v>57</v>
      </c>
    </row>
    <row r="17" ht="16.5" spans="1:6">
      <c r="A17" s="18"/>
      <c r="B17" s="18"/>
      <c r="C17" s="18"/>
      <c r="D17" s="32" t="str">
        <f>"880623"</f>
        <v>880623</v>
      </c>
      <c r="E17" s="32" t="s">
        <v>58</v>
      </c>
      <c r="F17" s="32" t="s">
        <v>59</v>
      </c>
    </row>
    <row r="18" ht="16.5" spans="1:6">
      <c r="A18" s="18"/>
      <c r="B18" s="18"/>
      <c r="C18" s="18"/>
      <c r="D18" s="32" t="str">
        <f>"880502"</f>
        <v>880502</v>
      </c>
      <c r="E18" s="32" t="s">
        <v>60</v>
      </c>
      <c r="F18" s="32" t="s">
        <v>61</v>
      </c>
    </row>
    <row r="19" ht="17.25" spans="1:6">
      <c r="A19" s="33"/>
      <c r="B19" s="33"/>
      <c r="C19" s="33"/>
      <c r="D19" s="32" t="str">
        <f>"880768"</f>
        <v>880768</v>
      </c>
      <c r="E19" s="32" t="s">
        <v>62</v>
      </c>
      <c r="F19" s="32" t="s">
        <v>63</v>
      </c>
    </row>
    <row r="20" ht="17.25" spans="1:6">
      <c r="A20" s="33"/>
      <c r="B20" s="33"/>
      <c r="C20" s="33"/>
      <c r="D20" s="32" t="str">
        <f>"880557"</f>
        <v>880557</v>
      </c>
      <c r="E20" s="32" t="s">
        <v>64</v>
      </c>
      <c r="F20" s="32" t="s">
        <v>65</v>
      </c>
    </row>
    <row r="21" ht="17.25" spans="1:6">
      <c r="A21" s="33"/>
      <c r="B21" s="33"/>
      <c r="C21" s="33"/>
      <c r="D21" s="32" t="str">
        <f>"880360"</f>
        <v>880360</v>
      </c>
      <c r="E21" s="32" t="s">
        <v>66</v>
      </c>
      <c r="F21" s="32" t="s">
        <v>67</v>
      </c>
    </row>
    <row r="22" ht="17.25" spans="1:6">
      <c r="A22" s="33"/>
      <c r="B22" s="33"/>
      <c r="C22" s="33"/>
      <c r="D22" s="32" t="str">
        <f>"880318"</f>
        <v>880318</v>
      </c>
      <c r="E22" s="32" t="s">
        <v>68</v>
      </c>
      <c r="F22" s="32" t="s">
        <v>69</v>
      </c>
    </row>
    <row r="23" ht="17.25" spans="1:6">
      <c r="A23" s="33"/>
      <c r="B23" s="33"/>
      <c r="C23" s="33"/>
      <c r="D23" s="32" t="str">
        <f>"880528"</f>
        <v>880528</v>
      </c>
      <c r="E23" s="32" t="s">
        <v>70</v>
      </c>
      <c r="F23" s="32" t="s">
        <v>71</v>
      </c>
    </row>
    <row r="24" ht="17.25" spans="1:6">
      <c r="A24" s="33"/>
      <c r="B24" s="33"/>
      <c r="C24" s="33"/>
      <c r="D24" s="32" t="str">
        <f>"880681"</f>
        <v>880681</v>
      </c>
      <c r="E24" s="32" t="s">
        <v>72</v>
      </c>
      <c r="F24" s="32" t="s">
        <v>73</v>
      </c>
    </row>
    <row r="25" ht="17.25" spans="1:6">
      <c r="A25" s="33"/>
      <c r="B25" s="33"/>
      <c r="C25" s="33"/>
      <c r="D25" s="32" t="str">
        <f>"880877"</f>
        <v>880877</v>
      </c>
      <c r="E25" s="32" t="s">
        <v>74</v>
      </c>
      <c r="F25" s="32" t="s">
        <v>75</v>
      </c>
    </row>
    <row r="26" ht="17.25" spans="1:6">
      <c r="A26" s="33"/>
      <c r="B26" s="33"/>
      <c r="C26" s="33"/>
      <c r="D26" s="32" t="str">
        <f>"880227"</f>
        <v>880227</v>
      </c>
      <c r="E26" s="32" t="s">
        <v>76</v>
      </c>
      <c r="F26" s="32" t="s">
        <v>77</v>
      </c>
    </row>
    <row r="27" ht="17.25" spans="1:6">
      <c r="A27" s="33"/>
      <c r="B27" s="33"/>
      <c r="C27" s="33"/>
      <c r="D27" s="32" t="str">
        <f>"880723"</f>
        <v>880723</v>
      </c>
      <c r="E27" s="32" t="s">
        <v>78</v>
      </c>
      <c r="F27" s="32" t="s">
        <v>79</v>
      </c>
    </row>
    <row r="28" ht="17.25" spans="1:6">
      <c r="A28" s="33"/>
      <c r="B28" s="33"/>
      <c r="C28" s="33"/>
      <c r="D28" s="32" t="str">
        <f>"880936"</f>
        <v>880936</v>
      </c>
      <c r="E28" s="32" t="s">
        <v>80</v>
      </c>
      <c r="F28" s="32" t="s">
        <v>81</v>
      </c>
    </row>
    <row r="29" ht="17.25" spans="1:6">
      <c r="A29" s="33"/>
      <c r="B29" s="33"/>
      <c r="C29" s="33"/>
      <c r="D29" s="32" t="str">
        <f>"880684"</f>
        <v>880684</v>
      </c>
      <c r="E29" s="32" t="s">
        <v>82</v>
      </c>
      <c r="F29" s="32" t="s">
        <v>83</v>
      </c>
    </row>
    <row r="30" ht="17.25" spans="1:6">
      <c r="A30" s="33"/>
      <c r="B30" s="33"/>
      <c r="C30" s="33"/>
      <c r="D30" s="32" t="str">
        <f>"880344"</f>
        <v>880344</v>
      </c>
      <c r="E30" s="32" t="s">
        <v>84</v>
      </c>
      <c r="F30" s="32" t="s">
        <v>85</v>
      </c>
    </row>
    <row r="31" ht="17.25" spans="1:6">
      <c r="A31" s="33"/>
      <c r="B31" s="33"/>
      <c r="C31" s="33"/>
      <c r="D31" s="32" t="str">
        <f>"880649"</f>
        <v>880649</v>
      </c>
      <c r="E31" s="32" t="s">
        <v>86</v>
      </c>
      <c r="F31" s="32" t="s">
        <v>87</v>
      </c>
    </row>
    <row r="32" ht="17.25" spans="1:6">
      <c r="A32" s="33"/>
      <c r="B32" s="33"/>
      <c r="C32" s="33"/>
      <c r="D32" s="32" t="str">
        <f>"880807"</f>
        <v>880807</v>
      </c>
      <c r="E32" s="32" t="s">
        <v>88</v>
      </c>
      <c r="F32" s="32" t="s">
        <v>89</v>
      </c>
    </row>
    <row r="33" ht="17.25" spans="1:6">
      <c r="A33" s="33"/>
      <c r="B33" s="33"/>
      <c r="C33" s="33"/>
      <c r="D33" s="32" t="str">
        <f>"880816"</f>
        <v>880816</v>
      </c>
      <c r="E33" s="32" t="s">
        <v>90</v>
      </c>
      <c r="F33" s="32" t="s">
        <v>91</v>
      </c>
    </row>
    <row r="34" ht="17.25" spans="1:6">
      <c r="A34" s="33"/>
      <c r="B34" s="33"/>
      <c r="C34" s="33"/>
      <c r="D34" s="32" t="str">
        <f>"880766"</f>
        <v>880766</v>
      </c>
      <c r="E34" s="32" t="s">
        <v>92</v>
      </c>
      <c r="F34" s="32" t="s">
        <v>93</v>
      </c>
    </row>
    <row r="35" ht="17.25" spans="1:6">
      <c r="A35" s="33"/>
      <c r="B35" s="33"/>
      <c r="C35" s="33"/>
      <c r="D35" s="32" t="str">
        <f>"880729"</f>
        <v>880729</v>
      </c>
      <c r="E35" s="32" t="s">
        <v>94</v>
      </c>
      <c r="F35" s="32" t="s">
        <v>95</v>
      </c>
    </row>
    <row r="36" ht="17.25" spans="1:6">
      <c r="A36" s="33"/>
      <c r="B36" s="33"/>
      <c r="C36" s="33"/>
      <c r="D36" s="32" t="str">
        <f>"880330"</f>
        <v>880330</v>
      </c>
      <c r="E36" s="32" t="s">
        <v>96</v>
      </c>
      <c r="F36" s="32" t="s">
        <v>97</v>
      </c>
    </row>
    <row r="37" ht="17.25" spans="1:6">
      <c r="A37" s="33"/>
      <c r="B37" s="33"/>
      <c r="C37" s="33"/>
      <c r="D37" s="32" t="str">
        <f>"880431"</f>
        <v>880431</v>
      </c>
      <c r="E37" s="32" t="s">
        <v>98</v>
      </c>
      <c r="F37" s="32" t="s">
        <v>99</v>
      </c>
    </row>
    <row r="38" ht="17.25" spans="1:6">
      <c r="A38" s="33"/>
      <c r="B38" s="33"/>
      <c r="C38" s="33"/>
      <c r="D38" s="32" t="str">
        <f>"880203"</f>
        <v>880203</v>
      </c>
      <c r="E38" s="32" t="s">
        <v>100</v>
      </c>
      <c r="F38" s="32" t="s">
        <v>101</v>
      </c>
    </row>
    <row r="39" ht="17.25" spans="1:6">
      <c r="A39" s="33"/>
      <c r="B39" s="33"/>
      <c r="C39" s="33"/>
      <c r="D39" s="32" t="str">
        <f>"880764"</f>
        <v>880764</v>
      </c>
      <c r="E39" s="32" t="s">
        <v>102</v>
      </c>
      <c r="F39" s="32" t="s">
        <v>103</v>
      </c>
    </row>
    <row r="40" ht="17.25" spans="1:6">
      <c r="A40" s="33"/>
      <c r="B40" s="33"/>
      <c r="C40" s="33"/>
      <c r="D40" s="32" t="str">
        <f>"880872"</f>
        <v>880872</v>
      </c>
      <c r="E40" s="32" t="s">
        <v>104</v>
      </c>
      <c r="F40" s="32" t="s">
        <v>105</v>
      </c>
    </row>
    <row r="41" ht="17.25" spans="1:6">
      <c r="A41" s="33"/>
      <c r="B41" s="33"/>
      <c r="C41" s="33"/>
      <c r="D41" s="32" t="str">
        <f>"880414"</f>
        <v>880414</v>
      </c>
      <c r="E41" s="32" t="s">
        <v>106</v>
      </c>
      <c r="F41" s="32" t="s">
        <v>107</v>
      </c>
    </row>
    <row r="42" ht="17.25" spans="1:6">
      <c r="A42" s="33"/>
      <c r="B42" s="33"/>
      <c r="C42" s="33"/>
      <c r="D42" s="32" t="str">
        <f>"880423"</f>
        <v>880423</v>
      </c>
      <c r="E42" s="32" t="s">
        <v>108</v>
      </c>
      <c r="F42" s="32" t="s">
        <v>109</v>
      </c>
    </row>
    <row r="43" ht="17.25" spans="1:6">
      <c r="A43" s="33"/>
      <c r="B43" s="33"/>
      <c r="C43" s="33"/>
      <c r="D43" s="32" t="str">
        <f>"399375"</f>
        <v>399375</v>
      </c>
      <c r="E43" s="32" t="s">
        <v>110</v>
      </c>
      <c r="F43" s="32" t="s">
        <v>46</v>
      </c>
    </row>
    <row r="44" ht="17.25" spans="1:6">
      <c r="A44" s="33"/>
      <c r="B44" s="33"/>
      <c r="C44" s="33"/>
      <c r="D44" s="32" t="str">
        <f>"399366"</f>
        <v>399366</v>
      </c>
      <c r="E44" s="32" t="s">
        <v>111</v>
      </c>
      <c r="F44" s="32" t="s">
        <v>46</v>
      </c>
    </row>
    <row r="45" ht="17.25" spans="1:6">
      <c r="A45" s="33"/>
      <c r="B45" s="33"/>
      <c r="C45" s="33"/>
      <c r="D45" s="32" t="str">
        <f>"399365"</f>
        <v>399365</v>
      </c>
      <c r="E45" s="32" t="s">
        <v>112</v>
      </c>
      <c r="F45" s="32" t="s">
        <v>46</v>
      </c>
    </row>
    <row r="46" ht="16.5" spans="1:6">
      <c r="A46" s="18"/>
      <c r="B46" s="18"/>
      <c r="C46" s="18"/>
      <c r="D46" s="32" t="str">
        <f>"399324"</f>
        <v>399324</v>
      </c>
      <c r="E46" s="32" t="s">
        <v>113</v>
      </c>
      <c r="F46" s="32" t="s">
        <v>46</v>
      </c>
    </row>
    <row r="47" ht="16.5" spans="1:6">
      <c r="A47" s="18"/>
      <c r="B47" s="18"/>
      <c r="C47" s="18"/>
      <c r="D47" s="32" t="str">
        <f>"399248"</f>
        <v>399248</v>
      </c>
      <c r="E47" s="32" t="s">
        <v>114</v>
      </c>
      <c r="F47" s="32" t="s">
        <v>46</v>
      </c>
    </row>
    <row r="48" ht="16.5" spans="1:6">
      <c r="A48" s="18"/>
      <c r="B48" s="18"/>
      <c r="C48" s="18"/>
      <c r="D48" s="32" t="str">
        <f>"880843"</f>
        <v>880843</v>
      </c>
      <c r="E48" s="32" t="s">
        <v>115</v>
      </c>
      <c r="F48" s="32" t="s">
        <v>46</v>
      </c>
    </row>
    <row r="49" ht="16.5" spans="1:6">
      <c r="A49" s="18"/>
      <c r="B49" s="18"/>
      <c r="C49" s="18"/>
      <c r="D49" s="32" t="str">
        <f>"399438"</f>
        <v>399438</v>
      </c>
      <c r="E49" s="32" t="s">
        <v>116</v>
      </c>
      <c r="F49" s="32" t="s">
        <v>46</v>
      </c>
    </row>
    <row r="50" ht="16.5" spans="1:6">
      <c r="A50" s="18"/>
      <c r="B50" s="18"/>
      <c r="C50" s="18"/>
      <c r="D50" s="32" t="str">
        <f>"399391"</f>
        <v>399391</v>
      </c>
      <c r="E50" s="32" t="s">
        <v>117</v>
      </c>
      <c r="F50" s="32" t="s">
        <v>46</v>
      </c>
    </row>
    <row r="51" ht="16.5" spans="1:6">
      <c r="A51" s="18"/>
      <c r="B51" s="18"/>
      <c r="C51" s="18"/>
      <c r="D51" s="32" t="str">
        <f>"399377"</f>
        <v>399377</v>
      </c>
      <c r="E51" s="32" t="s">
        <v>118</v>
      </c>
      <c r="F51" s="32" t="s">
        <v>46</v>
      </c>
    </row>
    <row r="52" ht="16.5" spans="1:6">
      <c r="A52" s="18"/>
      <c r="B52" s="18"/>
      <c r="C52" s="18"/>
      <c r="D52" s="18"/>
      <c r="E52" s="18"/>
      <c r="F52" s="18"/>
    </row>
    <row r="53" ht="16.5" spans="1:6">
      <c r="A53" s="18"/>
      <c r="B53" s="18"/>
      <c r="C53" s="18"/>
      <c r="D53" s="18"/>
      <c r="E53" s="18"/>
      <c r="F53" s="18"/>
    </row>
    <row r="54" ht="16.5" spans="1:6">
      <c r="A54" s="18"/>
      <c r="B54" s="18"/>
      <c r="C54" s="18"/>
      <c r="D54" s="18"/>
      <c r="E54" s="18"/>
      <c r="F54" s="18"/>
    </row>
    <row r="55" ht="16.5" spans="1:6">
      <c r="A55" s="18"/>
      <c r="B55" s="18"/>
      <c r="C55" s="18"/>
      <c r="D55" s="18"/>
      <c r="E55" s="18"/>
      <c r="F55" s="18"/>
    </row>
    <row r="56" ht="16.5" spans="1:6">
      <c r="A56" s="18"/>
      <c r="B56" s="18"/>
      <c r="C56" s="18"/>
      <c r="D56" s="18"/>
      <c r="E56" s="18"/>
      <c r="F56" s="18"/>
    </row>
    <row r="57" ht="16.5" spans="1:6">
      <c r="A57" s="18"/>
      <c r="B57" s="18"/>
      <c r="C57" s="18"/>
      <c r="D57" s="18"/>
      <c r="E57" s="18"/>
      <c r="F57" s="18"/>
    </row>
    <row r="58" ht="16.5" spans="1:6">
      <c r="A58" s="18"/>
      <c r="B58" s="18"/>
      <c r="C58" s="18"/>
      <c r="D58" s="18"/>
      <c r="E58" s="18"/>
      <c r="F58" s="18"/>
    </row>
    <row r="59" ht="16.5" spans="1:6">
      <c r="A59" s="18"/>
      <c r="B59" s="18"/>
      <c r="C59" s="18"/>
      <c r="D59" s="18"/>
      <c r="E59" s="18"/>
      <c r="F59" s="18"/>
    </row>
    <row r="60" ht="16.5" spans="1:6">
      <c r="A60" s="18"/>
      <c r="B60" s="18"/>
      <c r="C60" s="18"/>
      <c r="D60" s="18"/>
      <c r="E60" s="18"/>
      <c r="F60" s="18"/>
    </row>
    <row r="61" ht="16.5" spans="1:6">
      <c r="A61" s="18"/>
      <c r="B61" s="18"/>
      <c r="C61" s="18"/>
      <c r="D61" s="18"/>
      <c r="E61" s="18"/>
      <c r="F61" s="18"/>
    </row>
    <row r="62" ht="16.5" spans="1:6">
      <c r="A62" s="18"/>
      <c r="B62" s="18"/>
      <c r="C62" s="18"/>
      <c r="D62" s="18"/>
      <c r="E62" s="18"/>
      <c r="F62" s="18"/>
    </row>
    <row r="63" ht="16.5" spans="1:6">
      <c r="A63" s="18"/>
      <c r="B63" s="18"/>
      <c r="C63" s="18"/>
      <c r="D63" s="18"/>
      <c r="E63" s="18"/>
      <c r="F63" s="18"/>
    </row>
    <row r="64" ht="16.5" spans="1:6">
      <c r="A64" s="18"/>
      <c r="B64" s="18"/>
      <c r="C64" s="18"/>
      <c r="D64" s="18"/>
      <c r="E64" s="18"/>
      <c r="F64" s="18"/>
    </row>
    <row r="65" ht="16.5" spans="1:6">
      <c r="A65" s="18"/>
      <c r="B65" s="18"/>
      <c r="C65" s="18"/>
      <c r="D65" s="18"/>
      <c r="E65" s="18"/>
      <c r="F65" s="18"/>
    </row>
    <row r="66" ht="16.5" spans="1:6">
      <c r="A66" s="18"/>
      <c r="B66" s="18"/>
      <c r="C66" s="18"/>
      <c r="D66" s="18"/>
      <c r="E66" s="18"/>
      <c r="F66" s="18"/>
    </row>
    <row r="67" ht="16.5" spans="1:6">
      <c r="A67" s="18"/>
      <c r="B67" s="18"/>
      <c r="C67" s="18"/>
      <c r="D67" s="18"/>
      <c r="E67" s="18"/>
      <c r="F67" s="18"/>
    </row>
    <row r="68" ht="16.5" spans="1:6">
      <c r="A68" s="18"/>
      <c r="B68" s="18"/>
      <c r="C68" s="18"/>
      <c r="D68" s="18"/>
      <c r="E68" s="18"/>
      <c r="F68" s="18"/>
    </row>
    <row r="69" ht="16.5" spans="1:6">
      <c r="A69" s="18"/>
      <c r="B69" s="18"/>
      <c r="C69" s="18"/>
      <c r="D69" s="18"/>
      <c r="E69" s="18"/>
      <c r="F69" s="18"/>
    </row>
    <row r="70" ht="16.5" spans="1:6">
      <c r="A70" s="18"/>
      <c r="B70" s="18"/>
      <c r="C70" s="18"/>
      <c r="D70" s="18"/>
      <c r="E70" s="18"/>
      <c r="F70" s="18"/>
    </row>
    <row r="71" ht="16.5" spans="1:6">
      <c r="A71" s="18"/>
      <c r="B71" s="18"/>
      <c r="C71" s="18"/>
      <c r="D71" s="18"/>
      <c r="E71" s="18"/>
      <c r="F71" s="18"/>
    </row>
    <row r="72" ht="16.5" spans="1:6">
      <c r="A72" s="18"/>
      <c r="B72" s="18"/>
      <c r="C72" s="18"/>
      <c r="D72" s="18"/>
      <c r="E72" s="18"/>
      <c r="F72" s="18"/>
    </row>
    <row r="73" ht="16.5" spans="1:6">
      <c r="A73" s="18"/>
      <c r="B73" s="18"/>
      <c r="C73" s="18"/>
      <c r="D73" s="18"/>
      <c r="E73" s="18"/>
      <c r="F73" s="18"/>
    </row>
    <row r="74" ht="16.5" spans="1:6">
      <c r="A74" s="18"/>
      <c r="B74" s="18"/>
      <c r="C74" s="18"/>
      <c r="D74" s="18"/>
      <c r="E74" s="18"/>
      <c r="F74" s="18"/>
    </row>
    <row r="75" ht="16.5" spans="1:6">
      <c r="A75" s="18"/>
      <c r="B75" s="18"/>
      <c r="C75" s="18"/>
      <c r="D75" s="18"/>
      <c r="E75" s="18"/>
      <c r="F75" s="18"/>
    </row>
    <row r="76" ht="16.5" spans="1:6">
      <c r="A76" s="18"/>
      <c r="B76" s="18"/>
      <c r="C76" s="18"/>
      <c r="D76" s="18"/>
      <c r="E76" s="18"/>
      <c r="F76" s="18"/>
    </row>
    <row r="77" ht="16.5" spans="1:6">
      <c r="A77" s="18"/>
      <c r="B77" s="18"/>
      <c r="C77" s="18"/>
      <c r="D77" s="18"/>
      <c r="E77" s="18"/>
      <c r="F77" s="18"/>
    </row>
    <row r="78" ht="16.5" spans="1:6">
      <c r="A78" s="18"/>
      <c r="B78" s="18"/>
      <c r="C78" s="18"/>
      <c r="D78" s="18"/>
      <c r="E78" s="18"/>
      <c r="F78" s="18"/>
    </row>
    <row r="79" ht="16.5" spans="1:6">
      <c r="A79" s="18"/>
      <c r="B79" s="18"/>
      <c r="C79" s="18"/>
      <c r="D79" s="18"/>
      <c r="E79" s="18"/>
      <c r="F79" s="18"/>
    </row>
    <row r="80" ht="16.5" spans="1:6">
      <c r="A80" s="18"/>
      <c r="B80" s="18"/>
      <c r="C80" s="18"/>
      <c r="D80" s="18"/>
      <c r="E80" s="18"/>
      <c r="F80" s="18"/>
    </row>
    <row r="81" ht="16.5" spans="1:6">
      <c r="A81" s="18"/>
      <c r="B81" s="18"/>
      <c r="C81" s="18"/>
      <c r="D81" s="18"/>
      <c r="E81" s="18"/>
      <c r="F81" s="18"/>
    </row>
    <row r="82" ht="16.5" spans="1:6">
      <c r="A82" s="18"/>
      <c r="B82" s="18"/>
      <c r="C82" s="18"/>
      <c r="D82" s="18"/>
      <c r="E82" s="18"/>
      <c r="F82" s="18"/>
    </row>
    <row r="83" ht="16.5" spans="1:6">
      <c r="A83" s="18"/>
      <c r="B83" s="18"/>
      <c r="C83" s="18"/>
      <c r="D83" s="18"/>
      <c r="E83" s="18"/>
      <c r="F83" s="18"/>
    </row>
    <row r="84" ht="16.5" spans="1:6">
      <c r="A84" s="18"/>
      <c r="B84" s="18"/>
      <c r="C84" s="18"/>
      <c r="D84" s="18"/>
      <c r="E84" s="18"/>
      <c r="F84" s="18"/>
    </row>
    <row r="85" ht="16.5" spans="1:6">
      <c r="A85" s="18"/>
      <c r="B85" s="18"/>
      <c r="C85" s="18"/>
      <c r="D85" s="18"/>
      <c r="E85" s="18"/>
      <c r="F85" s="18"/>
    </row>
    <row r="86" ht="16.5" spans="1:6">
      <c r="A86" s="18"/>
      <c r="B86" s="18"/>
      <c r="C86" s="18"/>
      <c r="D86" s="18"/>
      <c r="E86" s="18"/>
      <c r="F86" s="18"/>
    </row>
    <row r="87" ht="16.5" spans="1:6">
      <c r="A87" s="18"/>
      <c r="B87" s="18"/>
      <c r="C87" s="18"/>
      <c r="D87" s="18"/>
      <c r="E87" s="18"/>
      <c r="F87" s="18"/>
    </row>
    <row r="88" ht="16.5" spans="1:6">
      <c r="A88" s="18"/>
      <c r="B88" s="18"/>
      <c r="C88" s="18"/>
      <c r="D88" s="18"/>
      <c r="E88" s="18"/>
      <c r="F88" s="18"/>
    </row>
    <row r="89" ht="16.5" spans="1:6">
      <c r="A89" s="18"/>
      <c r="B89" s="18"/>
      <c r="C89" s="18"/>
      <c r="D89" s="18"/>
      <c r="E89" s="18"/>
      <c r="F89" s="18"/>
    </row>
    <row r="90" ht="16.5" spans="1:6">
      <c r="A90" s="18"/>
      <c r="B90" s="18"/>
      <c r="C90" s="18"/>
      <c r="D90" s="18"/>
      <c r="E90" s="18"/>
      <c r="F90" s="18"/>
    </row>
    <row r="91" ht="16.5" spans="1:6">
      <c r="A91" s="18"/>
      <c r="B91" s="18"/>
      <c r="C91" s="18"/>
      <c r="D91" s="18"/>
      <c r="E91" s="18"/>
      <c r="F91" s="18"/>
    </row>
    <row r="92" ht="16.5" spans="1:6">
      <c r="A92" s="18"/>
      <c r="B92" s="18"/>
      <c r="C92" s="18"/>
      <c r="D92" s="18"/>
      <c r="E92" s="18"/>
      <c r="F92" s="18"/>
    </row>
    <row r="93" ht="16.5" spans="1:6">
      <c r="A93" s="18"/>
      <c r="B93" s="18"/>
      <c r="C93" s="18"/>
      <c r="D93" s="18"/>
      <c r="E93" s="18"/>
      <c r="F93" s="18"/>
    </row>
    <row r="94" ht="16.5" spans="1:6">
      <c r="A94" s="18"/>
      <c r="B94" s="18"/>
      <c r="C94" s="18"/>
      <c r="D94" s="18"/>
      <c r="E94" s="18"/>
      <c r="F94" s="18"/>
    </row>
    <row r="95" ht="16.5" spans="1:6">
      <c r="A95" s="18"/>
      <c r="B95" s="18"/>
      <c r="C95" s="18"/>
      <c r="D95" s="18"/>
      <c r="E95" s="18"/>
      <c r="F95" s="18"/>
    </row>
    <row r="96" ht="16.5" spans="1:6">
      <c r="A96" s="18"/>
      <c r="B96" s="18"/>
      <c r="C96" s="18"/>
      <c r="D96" s="18"/>
      <c r="E96" s="18"/>
      <c r="F96" s="18"/>
    </row>
    <row r="97" ht="16.5" spans="1:6">
      <c r="A97" s="18"/>
      <c r="B97" s="18"/>
      <c r="C97" s="18"/>
      <c r="D97" s="18"/>
      <c r="E97" s="18"/>
      <c r="F97" s="18"/>
    </row>
    <row r="98" ht="16.5" spans="1:6">
      <c r="A98" s="18"/>
      <c r="B98" s="18"/>
      <c r="C98" s="18"/>
      <c r="D98" s="18"/>
      <c r="E98" s="18"/>
      <c r="F98" s="18"/>
    </row>
    <row r="99" ht="16.5" spans="1:6">
      <c r="A99" s="18"/>
      <c r="B99" s="18"/>
      <c r="C99" s="18"/>
      <c r="D99" s="18"/>
      <c r="E99" s="18"/>
      <c r="F99" s="18"/>
    </row>
    <row r="100" ht="16.5" spans="1:6">
      <c r="A100" s="18"/>
      <c r="B100" s="18"/>
      <c r="C100" s="18"/>
      <c r="D100" s="18"/>
      <c r="E100" s="18"/>
      <c r="F100" s="18"/>
    </row>
    <row r="101" ht="16.5" spans="1:6">
      <c r="A101" s="18"/>
      <c r="B101" s="18"/>
      <c r="C101" s="18"/>
      <c r="D101" s="18"/>
      <c r="E101" s="18"/>
      <c r="F101" s="18"/>
    </row>
    <row r="102" ht="16.5" spans="1:6">
      <c r="A102" s="18"/>
      <c r="B102" s="18"/>
      <c r="C102" s="18"/>
      <c r="D102" s="18"/>
      <c r="E102" s="18"/>
      <c r="F102" s="18"/>
    </row>
    <row r="103" ht="16.5" spans="1:6">
      <c r="A103" s="18"/>
      <c r="B103" s="18"/>
      <c r="C103" s="18"/>
      <c r="D103" s="18"/>
      <c r="E103" s="18"/>
      <c r="F103" s="18"/>
    </row>
    <row r="104" ht="16.5" spans="1:6">
      <c r="A104" s="18"/>
      <c r="B104" s="18"/>
      <c r="C104" s="18"/>
      <c r="D104" s="18"/>
      <c r="E104" s="18"/>
      <c r="F104" s="18"/>
    </row>
    <row r="105" ht="16.5" spans="1:6">
      <c r="A105" s="18"/>
      <c r="B105" s="18"/>
      <c r="C105" s="18"/>
      <c r="D105" s="18"/>
      <c r="E105" s="18"/>
      <c r="F105" s="18"/>
    </row>
    <row r="106" ht="16.5" spans="1:6">
      <c r="A106" s="18"/>
      <c r="B106" s="18"/>
      <c r="C106" s="18"/>
      <c r="D106" s="18"/>
      <c r="E106" s="18"/>
      <c r="F106" s="18"/>
    </row>
    <row r="107" ht="16.5" spans="1:6">
      <c r="A107" s="18"/>
      <c r="B107" s="18"/>
      <c r="C107" s="18"/>
      <c r="D107" s="18"/>
      <c r="E107" s="18"/>
      <c r="F107" s="18"/>
    </row>
    <row r="108" ht="16.5" spans="1:6">
      <c r="A108" s="18"/>
      <c r="B108" s="18"/>
      <c r="C108" s="18"/>
      <c r="D108" s="18"/>
      <c r="E108" s="18"/>
      <c r="F108" s="18"/>
    </row>
    <row r="109" ht="16.5" spans="1:6">
      <c r="A109" s="18"/>
      <c r="B109" s="18"/>
      <c r="C109" s="18"/>
      <c r="D109" s="18"/>
      <c r="E109" s="18"/>
      <c r="F109" s="18"/>
    </row>
    <row r="110" ht="16.5" spans="1:6">
      <c r="A110" s="18"/>
      <c r="B110" s="18"/>
      <c r="C110" s="18"/>
      <c r="D110" s="18"/>
      <c r="E110" s="18"/>
      <c r="F110" s="18"/>
    </row>
    <row r="111" ht="16.5" spans="1:6">
      <c r="A111" s="18"/>
      <c r="B111" s="18"/>
      <c r="C111" s="18"/>
      <c r="D111" s="18"/>
      <c r="E111" s="18"/>
      <c r="F111" s="18"/>
    </row>
    <row r="112" ht="16.5" spans="1:6">
      <c r="A112" s="18"/>
      <c r="B112" s="18"/>
      <c r="C112" s="18"/>
      <c r="D112" s="18"/>
      <c r="E112" s="18"/>
      <c r="F112" s="18"/>
    </row>
    <row r="113" ht="16.5" spans="1:6">
      <c r="A113" s="18"/>
      <c r="B113" s="18"/>
      <c r="C113" s="18"/>
      <c r="D113" s="18"/>
      <c r="E113" s="18"/>
      <c r="F113" s="18"/>
    </row>
    <row r="114" ht="16.5" spans="1:6">
      <c r="A114" s="18"/>
      <c r="B114" s="18"/>
      <c r="C114" s="18"/>
      <c r="D114" s="18"/>
      <c r="E114" s="18"/>
      <c r="F114" s="18"/>
    </row>
    <row r="115" ht="16.5" spans="1:6">
      <c r="A115" s="18"/>
      <c r="B115" s="18"/>
      <c r="C115" s="18"/>
      <c r="D115" s="18"/>
      <c r="E115" s="18"/>
      <c r="F115" s="18"/>
    </row>
    <row r="116" ht="16.5" spans="1:6">
      <c r="A116" s="18"/>
      <c r="B116" s="18"/>
      <c r="C116" s="18"/>
      <c r="D116" s="18"/>
      <c r="E116" s="18"/>
      <c r="F116" s="18"/>
    </row>
    <row r="117" ht="16.5" spans="1:6">
      <c r="A117" s="18"/>
      <c r="B117" s="18"/>
      <c r="C117" s="18"/>
      <c r="D117" s="18"/>
      <c r="E117" s="18"/>
      <c r="F117" s="18"/>
    </row>
    <row r="118" ht="16.5" spans="1:6">
      <c r="A118" s="18"/>
      <c r="B118" s="18"/>
      <c r="C118" s="18"/>
      <c r="D118" s="18"/>
      <c r="E118" s="18"/>
      <c r="F118" s="18"/>
    </row>
    <row r="119" ht="16.5" spans="1:6">
      <c r="A119" s="18"/>
      <c r="B119" s="18"/>
      <c r="C119" s="18"/>
      <c r="D119" s="18"/>
      <c r="E119" s="18"/>
      <c r="F119" s="18"/>
    </row>
    <row r="120" ht="16.5" spans="1:6">
      <c r="A120" s="18"/>
      <c r="B120" s="18"/>
      <c r="C120" s="18"/>
      <c r="D120" s="18"/>
      <c r="E120" s="18"/>
      <c r="F120" s="18"/>
    </row>
    <row r="121" ht="16.5" spans="1:6">
      <c r="A121" s="18"/>
      <c r="B121" s="18"/>
      <c r="C121" s="18"/>
      <c r="D121" s="18"/>
      <c r="E121" s="18"/>
      <c r="F121" s="18"/>
    </row>
    <row r="122" ht="16.5" spans="1:6">
      <c r="A122" s="18"/>
      <c r="B122" s="18"/>
      <c r="C122" s="18"/>
      <c r="D122" s="18"/>
      <c r="E122" s="18"/>
      <c r="F122" s="18"/>
    </row>
    <row r="123" ht="16.5" spans="1:6">
      <c r="A123" s="18"/>
      <c r="B123" s="18"/>
      <c r="C123" s="18"/>
      <c r="D123" s="18"/>
      <c r="E123" s="18"/>
      <c r="F123" s="18"/>
    </row>
    <row r="124" ht="16.5" spans="1:6">
      <c r="A124" s="18"/>
      <c r="B124" s="18"/>
      <c r="C124" s="18"/>
      <c r="D124" s="18"/>
      <c r="E124" s="18"/>
      <c r="F124" s="18"/>
    </row>
    <row r="125" ht="16.5" spans="1:6">
      <c r="A125" s="18"/>
      <c r="B125" s="18"/>
      <c r="C125" s="18"/>
      <c r="D125" s="18"/>
      <c r="E125" s="18"/>
      <c r="F125" s="18"/>
    </row>
    <row r="126" ht="16.5" spans="1:6">
      <c r="A126" s="18"/>
      <c r="B126" s="18"/>
      <c r="C126" s="18"/>
      <c r="D126" s="18"/>
      <c r="E126" s="18"/>
      <c r="F126" s="18"/>
    </row>
    <row r="127" ht="16.5" spans="1:3">
      <c r="A127" s="18"/>
      <c r="B127" s="18"/>
      <c r="C127" s="18"/>
    </row>
    <row r="128" ht="16.5" spans="1:3">
      <c r="A128" s="18"/>
      <c r="B128" s="18"/>
      <c r="C128" s="18"/>
    </row>
    <row r="129" ht="16.5" spans="1:3">
      <c r="A129" s="18"/>
      <c r="B129" s="18"/>
      <c r="C129" s="18"/>
    </row>
    <row r="130" ht="16.5" spans="1:3">
      <c r="A130" s="18"/>
      <c r="B130" s="18"/>
      <c r="C130" s="18"/>
    </row>
    <row r="131" ht="16.5" spans="1:3">
      <c r="A131" s="18"/>
      <c r="B131" s="18"/>
      <c r="C131" s="18"/>
    </row>
    <row r="132" ht="16.5" spans="1:3">
      <c r="A132" s="18"/>
      <c r="B132" s="18"/>
      <c r="C132" s="18"/>
    </row>
    <row r="133" ht="16.5" spans="1:3">
      <c r="A133" s="18"/>
      <c r="B133" s="18"/>
      <c r="C133" s="18"/>
    </row>
    <row r="134" ht="16.5" spans="1:3">
      <c r="A134" s="18"/>
      <c r="B134" s="18"/>
      <c r="C134" s="18"/>
    </row>
    <row r="135" ht="16.5" spans="1:3">
      <c r="A135" s="18"/>
      <c r="B135" s="18"/>
      <c r="C135" s="18"/>
    </row>
    <row r="136" ht="16.5" spans="1:3">
      <c r="A136" s="18"/>
      <c r="B136" s="18"/>
      <c r="C136" s="18"/>
    </row>
    <row r="137" ht="16.5" spans="1:3">
      <c r="A137" s="18"/>
      <c r="B137" s="18"/>
      <c r="C137" s="18"/>
    </row>
    <row r="138" ht="16.5" spans="1:3">
      <c r="A138" s="18"/>
      <c r="B138" s="18"/>
      <c r="C138" s="18"/>
    </row>
    <row r="139" ht="16.5" spans="1:3">
      <c r="A139" s="18"/>
      <c r="B139" s="18"/>
      <c r="C139" s="18"/>
    </row>
    <row r="140" ht="16.5" spans="1:3">
      <c r="A140" s="18"/>
      <c r="B140" s="18"/>
      <c r="C140" s="18"/>
    </row>
    <row r="141" ht="16.5" spans="1:3">
      <c r="A141" s="18"/>
      <c r="B141" s="18"/>
      <c r="C141" s="18"/>
    </row>
    <row r="142" ht="16.5" spans="1:3">
      <c r="A142" s="18"/>
      <c r="B142" s="18"/>
      <c r="C142" s="18"/>
    </row>
    <row r="143" ht="16.5" spans="1:3">
      <c r="A143" s="18"/>
      <c r="B143" s="18"/>
      <c r="C143" s="18"/>
    </row>
    <row r="144" ht="16.5" spans="1:3">
      <c r="A144" s="18"/>
      <c r="B144" s="18"/>
      <c r="C144" s="18"/>
    </row>
    <row r="145" ht="16.5" spans="1:3">
      <c r="A145" s="18"/>
      <c r="B145" s="18"/>
      <c r="C145" s="18"/>
    </row>
    <row r="146" ht="16.5" spans="1:3">
      <c r="A146" s="18"/>
      <c r="B146" s="18"/>
      <c r="C146" s="18"/>
    </row>
    <row r="147" ht="16.5" spans="1:3">
      <c r="A147" s="18"/>
      <c r="B147" s="18"/>
      <c r="C147" s="18"/>
    </row>
    <row r="148" ht="16.5" spans="1:3">
      <c r="A148" s="18"/>
      <c r="B148" s="18"/>
      <c r="C148" s="18"/>
    </row>
    <row r="149" ht="16.5" spans="1:3">
      <c r="A149" s="18"/>
      <c r="B149" s="18"/>
      <c r="C149" s="18"/>
    </row>
    <row r="150" ht="16.5" spans="1:3">
      <c r="A150" s="18"/>
      <c r="B150" s="18"/>
      <c r="C150" s="18"/>
    </row>
    <row r="151" ht="16.5" spans="1:3">
      <c r="A151" s="18"/>
      <c r="B151" s="18"/>
      <c r="C151" s="18"/>
    </row>
    <row r="152" ht="16.5" spans="1:3">
      <c r="A152" s="18"/>
      <c r="B152" s="18"/>
      <c r="C152" s="18"/>
    </row>
    <row r="153" ht="16.5" spans="1:3">
      <c r="A153" s="18"/>
      <c r="B153" s="18"/>
      <c r="C153" s="18"/>
    </row>
    <row r="154" ht="16.5" spans="1:3">
      <c r="A154" s="18"/>
      <c r="B154" s="18"/>
      <c r="C154" s="18"/>
    </row>
    <row r="155" ht="16.5" spans="1:3">
      <c r="A155" s="18"/>
      <c r="B155" s="18"/>
      <c r="C155" s="18"/>
    </row>
    <row r="156" ht="16.5" spans="1:3">
      <c r="A156" s="18"/>
      <c r="B156" s="18"/>
      <c r="C156" s="18"/>
    </row>
    <row r="157" ht="16.5" spans="1:3">
      <c r="A157" s="18"/>
      <c r="B157" s="18"/>
      <c r="C157" s="18"/>
    </row>
    <row r="158" ht="16.5" spans="1:3">
      <c r="A158" s="18"/>
      <c r="B158" s="18"/>
      <c r="C158" s="18"/>
    </row>
    <row r="159" ht="16.5" spans="1:3">
      <c r="A159" s="18"/>
      <c r="B159" s="18"/>
      <c r="C159" s="18"/>
    </row>
    <row r="160" ht="16.5" spans="1:3">
      <c r="A160" s="18"/>
      <c r="B160" s="18"/>
      <c r="C160" s="1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7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119</v>
      </c>
      <c r="B1" s="2"/>
      <c r="C1" s="2"/>
      <c r="D1" s="2"/>
      <c r="E1" s="2"/>
      <c r="F1" s="2"/>
      <c r="G1" s="2"/>
      <c r="H1" s="2"/>
      <c r="I1" s="2"/>
      <c r="J1" s="19"/>
      <c r="K1" s="1" t="s">
        <v>120</v>
      </c>
      <c r="L1" s="1"/>
      <c r="M1" s="1"/>
      <c r="N1" s="1"/>
      <c r="O1" s="1"/>
      <c r="P1" s="1"/>
      <c r="Q1" s="1"/>
      <c r="R1" s="1"/>
    </row>
    <row r="2" ht="22.5" spans="1:18">
      <c r="A2" s="3" t="s">
        <v>121</v>
      </c>
      <c r="B2" s="4" t="s">
        <v>122</v>
      </c>
      <c r="C2" s="4" t="s">
        <v>123</v>
      </c>
      <c r="D2" s="4" t="s">
        <v>124</v>
      </c>
      <c r="E2" s="4" t="s">
        <v>125</v>
      </c>
      <c r="F2" s="4" t="s">
        <v>126</v>
      </c>
      <c r="G2" s="4" t="s">
        <v>127</v>
      </c>
      <c r="H2" s="4" t="s">
        <v>128</v>
      </c>
      <c r="I2" s="4" t="s">
        <v>129</v>
      </c>
      <c r="J2" s="20" t="s">
        <v>130</v>
      </c>
      <c r="K2" s="12" t="s">
        <v>131</v>
      </c>
      <c r="L2" s="12" t="s">
        <v>132</v>
      </c>
      <c r="M2" s="12" t="s">
        <v>133</v>
      </c>
      <c r="N2" s="12" t="s">
        <v>134</v>
      </c>
      <c r="O2" s="12" t="s">
        <v>135</v>
      </c>
      <c r="P2" s="12" t="s">
        <v>136</v>
      </c>
      <c r="Q2" s="12" t="s">
        <v>137</v>
      </c>
      <c r="R2" s="12" t="s">
        <v>138</v>
      </c>
    </row>
    <row r="3" ht="16.5" spans="1:18">
      <c r="A3" s="16">
        <v>12</v>
      </c>
      <c r="B3" s="16" t="s">
        <v>139</v>
      </c>
      <c r="C3" s="16">
        <v>216.147</v>
      </c>
      <c r="D3" s="16">
        <v>219.705</v>
      </c>
      <c r="E3" s="16">
        <v>0</v>
      </c>
      <c r="F3" s="16">
        <v>0</v>
      </c>
      <c r="G3" s="16">
        <v>0</v>
      </c>
      <c r="H3" s="16">
        <v>1</v>
      </c>
      <c r="I3" s="21">
        <v>1.312</v>
      </c>
      <c r="J3" s="21">
        <v>2.91</v>
      </c>
      <c r="K3" s="22">
        <v>4</v>
      </c>
      <c r="L3" s="22">
        <v>0</v>
      </c>
      <c r="M3" s="22">
        <v>0</v>
      </c>
      <c r="N3" s="22">
        <v>1</v>
      </c>
      <c r="O3" s="22">
        <v>0</v>
      </c>
      <c r="P3" s="22">
        <v>-5.741</v>
      </c>
      <c r="Q3" s="22">
        <v>0</v>
      </c>
      <c r="R3" s="22">
        <v>0</v>
      </c>
    </row>
    <row r="4" ht="16.5" spans="1:18">
      <c r="A4" s="16">
        <v>13</v>
      </c>
      <c r="B4" s="16" t="s">
        <v>140</v>
      </c>
      <c r="C4" s="16">
        <v>289.974</v>
      </c>
      <c r="D4" s="16">
        <v>292.287</v>
      </c>
      <c r="E4" s="16">
        <v>0</v>
      </c>
      <c r="F4" s="16">
        <v>0</v>
      </c>
      <c r="G4" s="16">
        <v>0</v>
      </c>
      <c r="H4" s="16">
        <v>1</v>
      </c>
      <c r="I4" s="21">
        <v>0.509</v>
      </c>
      <c r="J4" s="21">
        <v>1.296</v>
      </c>
      <c r="K4" s="22">
        <v>4</v>
      </c>
      <c r="L4" s="22">
        <v>0</v>
      </c>
      <c r="M4" s="22">
        <v>0</v>
      </c>
      <c r="N4" s="22">
        <v>1</v>
      </c>
      <c r="O4" s="22">
        <v>0</v>
      </c>
      <c r="P4" s="22">
        <v>-6.039</v>
      </c>
      <c r="Q4" s="22">
        <v>0</v>
      </c>
      <c r="R4" s="22">
        <v>0</v>
      </c>
    </row>
    <row r="5" ht="16.5" spans="1:18">
      <c r="A5" s="16">
        <v>22</v>
      </c>
      <c r="B5" s="16" t="s">
        <v>141</v>
      </c>
      <c r="C5" s="16">
        <v>243.35</v>
      </c>
      <c r="D5" s="16">
        <v>245.317</v>
      </c>
      <c r="E5" s="16">
        <v>0</v>
      </c>
      <c r="F5" s="16">
        <v>0</v>
      </c>
      <c r="G5" s="16">
        <v>0</v>
      </c>
      <c r="H5" s="16">
        <v>1</v>
      </c>
      <c r="I5" s="21">
        <v>0.496</v>
      </c>
      <c r="J5" s="21">
        <v>1.294</v>
      </c>
      <c r="K5" s="22">
        <v>1</v>
      </c>
      <c r="L5" s="22">
        <v>0</v>
      </c>
      <c r="M5" s="22">
        <v>0</v>
      </c>
      <c r="N5" s="22">
        <v>0</v>
      </c>
      <c r="O5" s="22">
        <v>0</v>
      </c>
      <c r="P5" s="22">
        <v>0.188</v>
      </c>
      <c r="Q5" s="22">
        <v>0</v>
      </c>
      <c r="R5" s="22">
        <v>1</v>
      </c>
    </row>
    <row r="6" ht="16.5" spans="1:18">
      <c r="A6" s="16">
        <v>61</v>
      </c>
      <c r="B6" s="16" t="s">
        <v>142</v>
      </c>
      <c r="C6" s="16">
        <v>171.979</v>
      </c>
      <c r="D6" s="16">
        <v>175.107</v>
      </c>
      <c r="E6" s="16">
        <v>0</v>
      </c>
      <c r="F6" s="16">
        <v>0</v>
      </c>
      <c r="G6" s="16">
        <v>0</v>
      </c>
      <c r="H6" s="16">
        <v>1</v>
      </c>
      <c r="I6" s="21">
        <v>0.736</v>
      </c>
      <c r="J6" s="21">
        <v>2.509</v>
      </c>
      <c r="K6" s="22">
        <v>4</v>
      </c>
      <c r="L6" s="22">
        <v>0</v>
      </c>
      <c r="M6" s="22">
        <v>0</v>
      </c>
      <c r="N6" s="22">
        <v>0</v>
      </c>
      <c r="O6" s="22">
        <v>0</v>
      </c>
      <c r="P6" s="22">
        <v>-5.295</v>
      </c>
      <c r="Q6" s="22">
        <v>1</v>
      </c>
      <c r="R6" s="22">
        <v>0</v>
      </c>
    </row>
    <row r="7" ht="16.5" spans="1:18">
      <c r="A7" s="16">
        <v>101</v>
      </c>
      <c r="B7" s="16" t="s">
        <v>143</v>
      </c>
      <c r="C7" s="16">
        <v>241.484</v>
      </c>
      <c r="D7" s="16">
        <v>243.34</v>
      </c>
      <c r="E7" s="16">
        <v>0</v>
      </c>
      <c r="F7" s="16">
        <v>0</v>
      </c>
      <c r="G7" s="16">
        <v>0</v>
      </c>
      <c r="H7" s="16">
        <v>1</v>
      </c>
      <c r="I7" s="21">
        <v>0.519</v>
      </c>
      <c r="J7" s="21">
        <v>1.278</v>
      </c>
      <c r="K7" s="22">
        <v>4</v>
      </c>
      <c r="L7" s="22">
        <v>0</v>
      </c>
      <c r="M7" s="22">
        <v>0</v>
      </c>
      <c r="N7" s="22">
        <v>1</v>
      </c>
      <c r="O7" s="22">
        <v>0</v>
      </c>
      <c r="P7" s="22">
        <v>-5.001</v>
      </c>
      <c r="Q7" s="22">
        <v>0</v>
      </c>
      <c r="R7" s="22">
        <v>0</v>
      </c>
    </row>
    <row r="8" ht="16.5" spans="1:18">
      <c r="A8" s="16">
        <v>116</v>
      </c>
      <c r="B8" s="16" t="s">
        <v>144</v>
      </c>
      <c r="C8" s="16">
        <v>192.401</v>
      </c>
      <c r="D8" s="16">
        <v>193.434</v>
      </c>
      <c r="E8" s="16">
        <v>0</v>
      </c>
      <c r="F8" s="16">
        <v>0</v>
      </c>
      <c r="G8" s="16">
        <v>0</v>
      </c>
      <c r="H8" s="16">
        <v>1</v>
      </c>
      <c r="I8" s="21">
        <v>0.511</v>
      </c>
      <c r="J8" s="21">
        <v>1.042</v>
      </c>
      <c r="K8" s="22">
        <v>1</v>
      </c>
      <c r="L8" s="22">
        <v>1</v>
      </c>
      <c r="M8" s="22">
        <v>1</v>
      </c>
      <c r="N8" s="22">
        <v>0</v>
      </c>
      <c r="O8" s="22">
        <v>0</v>
      </c>
      <c r="P8" s="22">
        <v>-0.598</v>
      </c>
      <c r="Q8" s="22">
        <v>0</v>
      </c>
      <c r="R8" s="22">
        <v>0</v>
      </c>
    </row>
    <row r="9" ht="16.5" spans="1:18">
      <c r="A9" s="16">
        <v>869</v>
      </c>
      <c r="B9" s="16" t="s">
        <v>145</v>
      </c>
      <c r="C9" s="16">
        <v>2721.605</v>
      </c>
      <c r="D9" s="16">
        <v>3232.321</v>
      </c>
      <c r="E9" s="16">
        <v>0</v>
      </c>
      <c r="F9" s="16">
        <v>0</v>
      </c>
      <c r="G9" s="16">
        <v>0</v>
      </c>
      <c r="H9" s="16">
        <v>1</v>
      </c>
      <c r="I9" s="21">
        <v>0.935</v>
      </c>
      <c r="J9" s="21">
        <v>16.587</v>
      </c>
      <c r="K9" s="22">
        <v>3</v>
      </c>
      <c r="L9" s="22">
        <v>0</v>
      </c>
      <c r="M9" s="22">
        <v>0</v>
      </c>
      <c r="N9" s="22">
        <v>0</v>
      </c>
      <c r="O9" s="22">
        <v>0</v>
      </c>
      <c r="P9" s="22">
        <v>-5.592</v>
      </c>
      <c r="Q9" s="22">
        <v>0</v>
      </c>
      <c r="R9" s="22">
        <v>-1</v>
      </c>
    </row>
    <row r="10" ht="16.5" spans="1:18">
      <c r="A10" s="16">
        <v>923</v>
      </c>
      <c r="B10" s="16" t="s">
        <v>146</v>
      </c>
      <c r="C10" s="16">
        <v>244.044</v>
      </c>
      <c r="D10" s="16">
        <v>245.852</v>
      </c>
      <c r="E10" s="16">
        <v>0</v>
      </c>
      <c r="F10" s="16">
        <v>0</v>
      </c>
      <c r="G10" s="16">
        <v>0</v>
      </c>
      <c r="H10" s="16">
        <v>1</v>
      </c>
      <c r="I10" s="21">
        <v>0.521</v>
      </c>
      <c r="J10" s="21">
        <v>1.253</v>
      </c>
      <c r="K10" s="22">
        <v>4</v>
      </c>
      <c r="L10" s="22">
        <v>0</v>
      </c>
      <c r="M10" s="22">
        <v>0</v>
      </c>
      <c r="N10" s="22">
        <v>1</v>
      </c>
      <c r="O10" s="22">
        <v>0</v>
      </c>
      <c r="P10" s="22">
        <v>-5.17</v>
      </c>
      <c r="Q10" s="22">
        <v>0</v>
      </c>
      <c r="R10" s="22">
        <v>0</v>
      </c>
    </row>
    <row r="11" ht="16.5" spans="1:18">
      <c r="A11" s="16">
        <v>399289</v>
      </c>
      <c r="B11" s="16" t="s">
        <v>147</v>
      </c>
      <c r="C11" s="16">
        <v>115.767</v>
      </c>
      <c r="D11" s="16">
        <v>116.985</v>
      </c>
      <c r="E11" s="16">
        <v>0</v>
      </c>
      <c r="F11" s="16">
        <v>0</v>
      </c>
      <c r="G11" s="16">
        <v>0</v>
      </c>
      <c r="H11" s="16">
        <v>1</v>
      </c>
      <c r="I11" s="21">
        <v>0.471</v>
      </c>
      <c r="J11" s="21">
        <v>1.508</v>
      </c>
      <c r="K11" s="22">
        <v>4</v>
      </c>
      <c r="L11" s="22">
        <v>2</v>
      </c>
      <c r="M11" s="22">
        <v>0</v>
      </c>
      <c r="N11" s="22">
        <v>0</v>
      </c>
      <c r="O11" s="22">
        <v>0</v>
      </c>
      <c r="P11" s="22">
        <v>-12.828</v>
      </c>
      <c r="Q11" s="22">
        <v>1</v>
      </c>
      <c r="R11" s="22">
        <v>0</v>
      </c>
    </row>
    <row r="12" ht="16.5" spans="1:18">
      <c r="A12" s="16">
        <v>399298</v>
      </c>
      <c r="B12" s="16" t="s">
        <v>148</v>
      </c>
      <c r="C12" s="16">
        <v>205.324</v>
      </c>
      <c r="D12" s="16">
        <v>206.685</v>
      </c>
      <c r="E12" s="16">
        <v>0</v>
      </c>
      <c r="F12" s="16">
        <v>0</v>
      </c>
      <c r="G12" s="16">
        <v>0</v>
      </c>
      <c r="H12" s="16">
        <v>1</v>
      </c>
      <c r="I12" s="21">
        <v>0.584</v>
      </c>
      <c r="J12" s="21">
        <v>1.239</v>
      </c>
      <c r="K12" s="22">
        <v>4</v>
      </c>
      <c r="L12" s="22">
        <v>0</v>
      </c>
      <c r="M12" s="22">
        <v>0</v>
      </c>
      <c r="N12" s="22">
        <v>1</v>
      </c>
      <c r="O12" s="22">
        <v>0</v>
      </c>
      <c r="P12" s="22">
        <v>-15.022</v>
      </c>
      <c r="Q12" s="22">
        <v>0</v>
      </c>
      <c r="R12" s="22">
        <v>0</v>
      </c>
    </row>
    <row r="13" ht="16.5" spans="1:18">
      <c r="A13" s="16">
        <v>399299</v>
      </c>
      <c r="B13" s="16" t="s">
        <v>149</v>
      </c>
      <c r="C13" s="16">
        <v>236.68</v>
      </c>
      <c r="D13" s="16">
        <v>238.192</v>
      </c>
      <c r="E13" s="16">
        <v>0</v>
      </c>
      <c r="F13" s="16">
        <v>0</v>
      </c>
      <c r="G13" s="16">
        <v>0</v>
      </c>
      <c r="H13" s="16">
        <v>1</v>
      </c>
      <c r="I13" s="21">
        <v>0.564</v>
      </c>
      <c r="J13" s="21">
        <v>1.195</v>
      </c>
      <c r="K13" s="22">
        <v>4</v>
      </c>
      <c r="L13" s="22">
        <v>2</v>
      </c>
      <c r="M13" s="22">
        <v>0</v>
      </c>
      <c r="N13" s="22">
        <v>1</v>
      </c>
      <c r="O13" s="22">
        <v>0</v>
      </c>
      <c r="P13" s="22">
        <v>-12.796</v>
      </c>
      <c r="Q13" s="22">
        <v>0</v>
      </c>
      <c r="R13" s="22">
        <v>0</v>
      </c>
    </row>
    <row r="14" ht="16.5" spans="1:18">
      <c r="A14" s="16">
        <v>399301</v>
      </c>
      <c r="B14" s="16" t="s">
        <v>150</v>
      </c>
      <c r="C14" s="16">
        <v>209.03</v>
      </c>
      <c r="D14" s="16">
        <v>210.414</v>
      </c>
      <c r="E14" s="16">
        <v>0</v>
      </c>
      <c r="F14" s="16">
        <v>0</v>
      </c>
      <c r="G14" s="16">
        <v>0</v>
      </c>
      <c r="H14" s="16">
        <v>1</v>
      </c>
      <c r="I14" s="21">
        <v>0.584</v>
      </c>
      <c r="J14" s="21">
        <v>1.238</v>
      </c>
      <c r="K14" s="22">
        <v>4</v>
      </c>
      <c r="L14" s="22">
        <v>1</v>
      </c>
      <c r="M14" s="22">
        <v>-1</v>
      </c>
      <c r="N14" s="22">
        <v>0</v>
      </c>
      <c r="O14" s="22">
        <v>0</v>
      </c>
      <c r="P14" s="22">
        <v>-0.017</v>
      </c>
      <c r="Q14" s="22">
        <v>0</v>
      </c>
      <c r="R14" s="22">
        <v>0</v>
      </c>
    </row>
    <row r="15" ht="16.5" spans="1:18">
      <c r="A15" s="16">
        <v>399302</v>
      </c>
      <c r="B15" s="16" t="s">
        <v>151</v>
      </c>
      <c r="C15" s="16">
        <v>213.285</v>
      </c>
      <c r="D15" s="16">
        <v>214.556</v>
      </c>
      <c r="E15" s="16">
        <v>0</v>
      </c>
      <c r="F15" s="16">
        <v>0</v>
      </c>
      <c r="G15" s="16">
        <v>0</v>
      </c>
      <c r="H15" s="16">
        <v>1</v>
      </c>
      <c r="I15" s="21">
        <v>0.51</v>
      </c>
      <c r="J15" s="21">
        <v>1.099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0.002</v>
      </c>
      <c r="Q15" s="22">
        <v>0</v>
      </c>
      <c r="R15" s="22">
        <v>0</v>
      </c>
    </row>
    <row r="16" ht="16.5" spans="1:18">
      <c r="A16" s="16">
        <v>399427</v>
      </c>
      <c r="B16" s="16" t="s">
        <v>152</v>
      </c>
      <c r="C16" s="16">
        <v>2139.628</v>
      </c>
      <c r="D16" s="16">
        <v>2475.492</v>
      </c>
      <c r="E16" s="16">
        <v>0</v>
      </c>
      <c r="F16" s="16">
        <v>0</v>
      </c>
      <c r="G16" s="16">
        <v>0</v>
      </c>
      <c r="H16" s="16">
        <v>1</v>
      </c>
      <c r="I16" s="21">
        <v>1.685</v>
      </c>
      <c r="J16" s="21">
        <v>15.024</v>
      </c>
      <c r="K16" s="22">
        <v>4</v>
      </c>
      <c r="L16" s="22">
        <v>2</v>
      </c>
      <c r="M16" s="22">
        <v>0</v>
      </c>
      <c r="N16" s="22">
        <v>1</v>
      </c>
      <c r="O16" s="22">
        <v>0</v>
      </c>
      <c r="P16" s="22">
        <v>0.272</v>
      </c>
      <c r="Q16" s="22">
        <v>0</v>
      </c>
      <c r="R16" s="22">
        <v>0</v>
      </c>
    </row>
    <row r="17" ht="16.5" spans="1:18">
      <c r="A17" s="16">
        <v>399481</v>
      </c>
      <c r="B17" s="16" t="s">
        <v>140</v>
      </c>
      <c r="C17" s="16">
        <v>127.55</v>
      </c>
      <c r="D17" s="16">
        <v>127.671</v>
      </c>
      <c r="E17" s="16">
        <v>0</v>
      </c>
      <c r="F17" s="16">
        <v>0</v>
      </c>
      <c r="G17" s="16">
        <v>0</v>
      </c>
      <c r="H17" s="16">
        <v>1</v>
      </c>
      <c r="I17" s="21">
        <v>0.076</v>
      </c>
      <c r="J17" s="21">
        <v>0.171</v>
      </c>
      <c r="K17" s="22">
        <v>4</v>
      </c>
      <c r="L17" s="22">
        <v>0</v>
      </c>
      <c r="M17" s="22">
        <v>0</v>
      </c>
      <c r="N17" s="22">
        <v>1</v>
      </c>
      <c r="O17" s="22">
        <v>0</v>
      </c>
      <c r="P17" s="22">
        <v>-3.753</v>
      </c>
      <c r="Q17" s="22">
        <v>0</v>
      </c>
      <c r="R17" s="22">
        <v>0</v>
      </c>
    </row>
    <row r="18" ht="16.5" spans="1:18">
      <c r="A18" s="17"/>
      <c r="B18" s="17"/>
      <c r="C18" s="17"/>
      <c r="D18" s="17"/>
      <c r="E18" s="17"/>
      <c r="F18" s="17"/>
      <c r="G18" s="17"/>
      <c r="H18" s="17"/>
      <c r="I18" s="23"/>
      <c r="J18" s="23"/>
      <c r="K18" s="24"/>
      <c r="L18" s="24"/>
      <c r="M18" s="24"/>
      <c r="N18" s="24"/>
      <c r="O18" s="24"/>
      <c r="P18" s="24"/>
      <c r="Q18" s="24"/>
      <c r="R18" s="24"/>
    </row>
    <row r="19" ht="16.5" spans="1:18">
      <c r="A19" s="17"/>
      <c r="B19" s="17"/>
      <c r="C19" s="17"/>
      <c r="D19" s="17"/>
      <c r="E19" s="17"/>
      <c r="F19" s="17"/>
      <c r="G19" s="17"/>
      <c r="H19" s="17"/>
      <c r="I19" s="23"/>
      <c r="J19" s="23"/>
      <c r="K19" s="24"/>
      <c r="L19" s="24"/>
      <c r="M19" s="24"/>
      <c r="N19" s="24"/>
      <c r="O19" s="24"/>
      <c r="P19" s="24"/>
      <c r="Q19" s="24"/>
      <c r="R19" s="24"/>
    </row>
    <row r="20" ht="16.5" spans="1:18">
      <c r="A20" s="17"/>
      <c r="B20" s="17"/>
      <c r="C20" s="17"/>
      <c r="D20" s="17"/>
      <c r="E20" s="17"/>
      <c r="F20" s="17"/>
      <c r="G20" s="17"/>
      <c r="H20" s="17"/>
      <c r="I20" s="23"/>
      <c r="J20" s="23"/>
      <c r="K20" s="24"/>
      <c r="L20" s="24"/>
      <c r="M20" s="24"/>
      <c r="N20" s="24"/>
      <c r="O20" s="24"/>
      <c r="P20" s="24"/>
      <c r="Q20" s="24"/>
      <c r="R20" s="24"/>
    </row>
    <row r="21" ht="16.5" spans="1:18">
      <c r="A21" s="17"/>
      <c r="B21" s="17"/>
      <c r="C21" s="17"/>
      <c r="D21" s="17"/>
      <c r="E21" s="17"/>
      <c r="F21" s="17"/>
      <c r="G21" s="17"/>
      <c r="H21" s="17"/>
      <c r="I21" s="23"/>
      <c r="J21" s="23"/>
      <c r="K21" s="24"/>
      <c r="L21" s="24"/>
      <c r="M21" s="24"/>
      <c r="N21" s="24"/>
      <c r="O21" s="24"/>
      <c r="P21" s="24"/>
      <c r="Q21" s="24"/>
      <c r="R21" s="24"/>
    </row>
    <row r="22" ht="16.5" spans="1:18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5"/>
      <c r="L22" s="25"/>
      <c r="M22" s="25"/>
      <c r="N22" s="25"/>
      <c r="O22" s="25"/>
      <c r="P22" s="25"/>
      <c r="Q22" s="25"/>
      <c r="R22" s="25"/>
    </row>
    <row r="23" ht="16.5" spans="1:18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5"/>
      <c r="L23" s="25"/>
      <c r="M23" s="25"/>
      <c r="N23" s="25"/>
      <c r="O23" s="25"/>
      <c r="P23" s="25"/>
      <c r="Q23" s="25"/>
      <c r="R23" s="25"/>
    </row>
    <row r="24" ht="16.5" spans="1:18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5"/>
      <c r="L24" s="25"/>
      <c r="M24" s="25"/>
      <c r="N24" s="25"/>
      <c r="O24" s="25"/>
      <c r="P24" s="25"/>
      <c r="Q24" s="25"/>
      <c r="R24" s="25"/>
    </row>
    <row r="25" ht="16.5" spans="1:18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5"/>
      <c r="L25" s="25"/>
      <c r="M25" s="25"/>
      <c r="N25" s="25"/>
      <c r="O25" s="25"/>
      <c r="P25" s="25"/>
      <c r="Q25" s="25"/>
      <c r="R25" s="25"/>
    </row>
    <row r="26" ht="16.5" spans="1:18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5"/>
      <c r="L26" s="25"/>
      <c r="M26" s="25"/>
      <c r="N26" s="25"/>
      <c r="O26" s="25"/>
      <c r="P26" s="25"/>
      <c r="Q26" s="25"/>
      <c r="R26" s="25"/>
    </row>
    <row r="27" ht="16.5" spans="1:18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5"/>
      <c r="L27" s="25"/>
      <c r="M27" s="25"/>
      <c r="N27" s="25"/>
      <c r="O27" s="25"/>
      <c r="P27" s="25"/>
      <c r="Q27" s="25"/>
      <c r="R27" s="25"/>
    </row>
    <row r="28" ht="16.5" spans="1:18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25"/>
      <c r="L28" s="25"/>
      <c r="M28" s="25"/>
      <c r="N28" s="25"/>
      <c r="O28" s="25"/>
      <c r="P28" s="25"/>
      <c r="Q28" s="25"/>
      <c r="R28" s="25"/>
    </row>
    <row r="29" ht="16.5" spans="1:18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25"/>
      <c r="L29" s="25"/>
      <c r="M29" s="25"/>
      <c r="N29" s="25"/>
      <c r="O29" s="25"/>
      <c r="P29" s="25"/>
      <c r="Q29" s="25"/>
      <c r="R29" s="25"/>
    </row>
    <row r="30" ht="16.5" spans="1:18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25"/>
      <c r="L30" s="25"/>
      <c r="M30" s="25"/>
      <c r="N30" s="25"/>
      <c r="O30" s="25"/>
      <c r="P30" s="25"/>
      <c r="Q30" s="25"/>
      <c r="R30" s="25"/>
    </row>
    <row r="31" ht="16.5" spans="1:18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25"/>
      <c r="L31" s="25"/>
      <c r="M31" s="25"/>
      <c r="N31" s="25"/>
      <c r="O31" s="25"/>
      <c r="P31" s="25"/>
      <c r="Q31" s="25"/>
      <c r="R31" s="25"/>
    </row>
    <row r="32" ht="16.5" spans="1:18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25"/>
      <c r="L32" s="25"/>
      <c r="M32" s="25"/>
      <c r="N32" s="25"/>
      <c r="O32" s="25"/>
      <c r="P32" s="25"/>
      <c r="Q32" s="25"/>
      <c r="R32" s="25"/>
    </row>
    <row r="33" ht="16.5" spans="1:18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25"/>
      <c r="L33" s="25"/>
      <c r="M33" s="25"/>
      <c r="N33" s="25"/>
      <c r="O33" s="25"/>
      <c r="P33" s="25"/>
      <c r="Q33" s="25"/>
      <c r="R33" s="25"/>
    </row>
    <row r="34" ht="16.5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25"/>
      <c r="L34" s="25"/>
      <c r="M34" s="25"/>
      <c r="N34" s="25"/>
      <c r="O34" s="25"/>
      <c r="P34" s="25"/>
      <c r="Q34" s="25"/>
      <c r="R34" s="25"/>
    </row>
    <row r="35" ht="16.5" spans="1:1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25"/>
      <c r="L35" s="25"/>
      <c r="M35" s="25"/>
      <c r="N35" s="25"/>
      <c r="O35" s="25"/>
      <c r="P35" s="25"/>
      <c r="Q35" s="25"/>
      <c r="R35" s="25"/>
    </row>
    <row r="36" ht="16.5" spans="1:18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25"/>
      <c r="L36" s="25"/>
      <c r="M36" s="25"/>
      <c r="N36" s="25"/>
      <c r="O36" s="25"/>
      <c r="P36" s="25"/>
      <c r="Q36" s="25"/>
      <c r="R36" s="25"/>
    </row>
    <row r="37" ht="16.5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25"/>
      <c r="L37" s="25"/>
      <c r="M37" s="25"/>
      <c r="N37" s="25"/>
      <c r="O37" s="25"/>
      <c r="P37" s="25"/>
      <c r="Q37" s="25"/>
      <c r="R37" s="25"/>
    </row>
    <row r="38" ht="16.5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25"/>
      <c r="L38" s="25"/>
      <c r="M38" s="25"/>
      <c r="N38" s="25"/>
      <c r="O38" s="25"/>
      <c r="P38" s="25"/>
      <c r="Q38" s="25"/>
      <c r="R38" s="25"/>
    </row>
    <row r="39" ht="16.5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25"/>
      <c r="M39" s="25"/>
      <c r="N39" s="25"/>
      <c r="O39" s="25"/>
      <c r="P39" s="25"/>
      <c r="Q39" s="25"/>
      <c r="R39" s="25"/>
    </row>
    <row r="40" ht="16.5" spans="1:1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25"/>
      <c r="L40" s="25"/>
      <c r="M40" s="25"/>
      <c r="N40" s="25"/>
      <c r="O40" s="25"/>
      <c r="P40" s="25"/>
      <c r="Q40" s="25"/>
      <c r="R40" s="25"/>
    </row>
    <row r="41" ht="16.5" spans="1:1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25"/>
      <c r="L41" s="25"/>
      <c r="M41" s="25"/>
      <c r="N41" s="25"/>
      <c r="O41" s="25"/>
      <c r="P41" s="25"/>
      <c r="Q41" s="25"/>
      <c r="R41" s="25"/>
    </row>
    <row r="42" ht="16.5" spans="1:1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25"/>
      <c r="L42" s="25"/>
      <c r="M42" s="25"/>
      <c r="N42" s="25"/>
      <c r="O42" s="25"/>
      <c r="P42" s="25"/>
      <c r="Q42" s="25"/>
      <c r="R42" s="25"/>
    </row>
    <row r="43" ht="16.5" spans="1:1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25"/>
      <c r="L43" s="25"/>
      <c r="M43" s="25"/>
      <c r="N43" s="25"/>
      <c r="O43" s="25"/>
      <c r="P43" s="25"/>
      <c r="Q43" s="25"/>
      <c r="R43" s="25"/>
    </row>
    <row r="44" ht="16.5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25"/>
      <c r="L44" s="25"/>
      <c r="M44" s="25"/>
      <c r="N44" s="25"/>
      <c r="O44" s="25"/>
      <c r="P44" s="25"/>
      <c r="Q44" s="25"/>
      <c r="R44" s="25"/>
    </row>
    <row r="45" ht="16.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25"/>
      <c r="L45" s="25"/>
      <c r="M45" s="25"/>
      <c r="N45" s="25"/>
      <c r="O45" s="25"/>
      <c r="P45" s="25"/>
      <c r="Q45" s="25"/>
      <c r="R45" s="25"/>
    </row>
    <row r="46" ht="16.5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5"/>
      <c r="L46" s="25"/>
      <c r="M46" s="25"/>
      <c r="N46" s="25"/>
      <c r="O46" s="25"/>
      <c r="P46" s="25"/>
      <c r="Q46" s="25"/>
      <c r="R46" s="25"/>
    </row>
    <row r="47" ht="16.5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5"/>
      <c r="L47" s="25"/>
      <c r="M47" s="25"/>
      <c r="N47" s="25"/>
      <c r="O47" s="25"/>
      <c r="P47" s="25"/>
      <c r="Q47" s="25"/>
      <c r="R47" s="25"/>
    </row>
    <row r="48" ht="16.5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5"/>
      <c r="L48" s="25"/>
      <c r="M48" s="25"/>
      <c r="N48" s="25"/>
      <c r="O48" s="25"/>
      <c r="P48" s="25"/>
      <c r="Q48" s="25"/>
      <c r="R48" s="25"/>
    </row>
    <row r="49" ht="16.5" spans="1:1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5"/>
      <c r="L49" s="25"/>
      <c r="M49" s="25"/>
      <c r="N49" s="25"/>
      <c r="O49" s="25"/>
      <c r="P49" s="25"/>
      <c r="Q49" s="25"/>
      <c r="R49" s="25"/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25"/>
      <c r="L50" s="25"/>
      <c r="M50" s="25"/>
      <c r="N50" s="25"/>
      <c r="O50" s="25"/>
      <c r="P50" s="25"/>
      <c r="Q50" s="25"/>
      <c r="R50" s="25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25"/>
      <c r="L51" s="25"/>
      <c r="M51" s="25"/>
      <c r="N51" s="25"/>
      <c r="O51" s="25"/>
      <c r="P51" s="25"/>
      <c r="Q51" s="25"/>
      <c r="R51" s="25"/>
    </row>
    <row r="52" ht="16.5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25"/>
      <c r="L52" s="25"/>
      <c r="M52" s="25"/>
      <c r="N52" s="25"/>
      <c r="O52" s="25"/>
      <c r="P52" s="25"/>
      <c r="Q52" s="25"/>
      <c r="R52" s="25"/>
    </row>
    <row r="53" ht="16.5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5"/>
      <c r="L53" s="25"/>
      <c r="M53" s="25"/>
      <c r="N53" s="25"/>
      <c r="O53" s="25"/>
      <c r="P53" s="25"/>
      <c r="Q53" s="25"/>
      <c r="R53" s="25"/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25"/>
      <c r="L54" s="25"/>
      <c r="M54" s="25"/>
      <c r="N54" s="25"/>
      <c r="O54" s="25"/>
      <c r="P54" s="25"/>
      <c r="Q54" s="25"/>
      <c r="R54" s="25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25"/>
      <c r="L55" s="25"/>
      <c r="M55" s="25"/>
      <c r="N55" s="25"/>
      <c r="O55" s="25"/>
      <c r="P55" s="25"/>
      <c r="Q55" s="25"/>
      <c r="R55" s="25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25"/>
      <c r="L56" s="25"/>
      <c r="M56" s="25"/>
      <c r="N56" s="25"/>
      <c r="O56" s="25"/>
      <c r="P56" s="25"/>
      <c r="Q56" s="25"/>
      <c r="R56" s="25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25"/>
      <c r="L57" s="25"/>
      <c r="M57" s="25"/>
      <c r="N57" s="25"/>
      <c r="O57" s="25"/>
      <c r="P57" s="25"/>
      <c r="Q57" s="25"/>
      <c r="R57" s="25"/>
    </row>
    <row r="58" ht="16.5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25"/>
      <c r="L58" s="25"/>
      <c r="M58" s="25"/>
      <c r="N58" s="25"/>
      <c r="O58" s="25"/>
      <c r="P58" s="25"/>
      <c r="Q58" s="25"/>
      <c r="R58" s="25"/>
    </row>
    <row r="59" ht="16.5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25"/>
      <c r="L59" s="25"/>
      <c r="M59" s="25"/>
      <c r="N59" s="25"/>
      <c r="O59" s="25"/>
      <c r="P59" s="25"/>
      <c r="Q59" s="25"/>
      <c r="R59" s="25"/>
    </row>
    <row r="60" ht="16.5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25"/>
      <c r="L60" s="25"/>
      <c r="M60" s="25"/>
      <c r="N60" s="25"/>
      <c r="O60" s="25"/>
      <c r="P60" s="25"/>
      <c r="Q60" s="25"/>
      <c r="R60" s="25"/>
    </row>
    <row r="61" ht="16.5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25"/>
      <c r="L61" s="25"/>
      <c r="M61" s="25"/>
      <c r="N61" s="25"/>
      <c r="O61" s="25"/>
      <c r="P61" s="25"/>
      <c r="Q61" s="25"/>
      <c r="R61" s="25"/>
    </row>
    <row r="62" ht="16.5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25"/>
      <c r="L62" s="25"/>
      <c r="M62" s="25"/>
      <c r="N62" s="25"/>
      <c r="O62" s="25"/>
      <c r="P62" s="25"/>
      <c r="Q62" s="25"/>
      <c r="R62" s="25"/>
    </row>
    <row r="63" ht="16.5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25"/>
      <c r="L63" s="25"/>
      <c r="M63" s="25"/>
      <c r="N63" s="25"/>
      <c r="O63" s="25"/>
      <c r="P63" s="25"/>
      <c r="Q63" s="25"/>
      <c r="R63" s="25"/>
    </row>
    <row r="64" ht="16.5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25"/>
      <c r="L64" s="25"/>
      <c r="M64" s="25"/>
      <c r="N64" s="25"/>
      <c r="O64" s="25"/>
      <c r="P64" s="25"/>
      <c r="Q64" s="25"/>
      <c r="R64" s="25"/>
    </row>
    <row r="65" ht="16.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25"/>
      <c r="L65" s="25"/>
      <c r="M65" s="25"/>
      <c r="N65" s="25"/>
      <c r="O65" s="25"/>
      <c r="P65" s="25"/>
      <c r="Q65" s="25"/>
      <c r="R65" s="25"/>
    </row>
    <row r="66" ht="16.5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25"/>
      <c r="L66" s="25"/>
      <c r="M66" s="25"/>
      <c r="N66" s="25"/>
      <c r="O66" s="25"/>
      <c r="P66" s="25"/>
      <c r="Q66" s="25"/>
      <c r="R66" s="25"/>
    </row>
    <row r="67" ht="16.5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25"/>
      <c r="L67" s="25"/>
      <c r="M67" s="25"/>
      <c r="N67" s="25"/>
      <c r="O67" s="25"/>
      <c r="P67" s="25"/>
      <c r="Q67" s="25"/>
      <c r="R67" s="25"/>
    </row>
    <row r="68" ht="16.5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25"/>
      <c r="L68" s="25"/>
      <c r="M68" s="25"/>
      <c r="N68" s="25"/>
      <c r="O68" s="25"/>
      <c r="P68" s="25"/>
      <c r="Q68" s="25"/>
      <c r="R68" s="25"/>
    </row>
    <row r="69" ht="16.5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25"/>
      <c r="L69" s="25"/>
      <c r="M69" s="25"/>
      <c r="N69" s="25"/>
      <c r="O69" s="25"/>
      <c r="P69" s="25"/>
      <c r="Q69" s="25"/>
      <c r="R69" s="25"/>
    </row>
    <row r="70" ht="16.5" spans="1:1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25"/>
      <c r="L70" s="25"/>
      <c r="M70" s="25"/>
      <c r="N70" s="25"/>
      <c r="O70" s="25"/>
      <c r="P70" s="25"/>
      <c r="Q70" s="25"/>
      <c r="R70" s="25"/>
    </row>
    <row r="71" ht="16.5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25"/>
      <c r="L71" s="25"/>
      <c r="M71" s="25"/>
      <c r="N71" s="25"/>
      <c r="O71" s="25"/>
      <c r="P71" s="25"/>
      <c r="Q71" s="25"/>
      <c r="R71" s="25"/>
    </row>
    <row r="72" ht="16.5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5"/>
      <c r="L72" s="25"/>
      <c r="M72" s="25"/>
      <c r="N72" s="25"/>
      <c r="O72" s="25"/>
      <c r="P72" s="25"/>
      <c r="Q72" s="25"/>
      <c r="R72" s="25"/>
    </row>
    <row r="73" ht="16.5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25"/>
      <c r="L73" s="25"/>
      <c r="M73" s="25"/>
      <c r="N73" s="25"/>
      <c r="O73" s="25"/>
      <c r="P73" s="25"/>
      <c r="Q73" s="25"/>
      <c r="R73" s="25"/>
    </row>
    <row r="74" ht="16.5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5"/>
      <c r="L74" s="25"/>
      <c r="M74" s="25"/>
      <c r="N74" s="25"/>
      <c r="O74" s="25"/>
      <c r="P74" s="25"/>
      <c r="Q74" s="25"/>
      <c r="R74" s="25"/>
    </row>
    <row r="75" ht="16.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25"/>
      <c r="L75" s="25"/>
      <c r="M75" s="25"/>
      <c r="N75" s="25"/>
      <c r="O75" s="25"/>
      <c r="P75" s="25"/>
      <c r="Q75" s="25"/>
      <c r="R75" s="25"/>
    </row>
    <row r="76" ht="16.5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25"/>
      <c r="L76" s="25"/>
      <c r="M76" s="25"/>
      <c r="N76" s="25"/>
      <c r="O76" s="25"/>
      <c r="P76" s="25"/>
      <c r="Q76" s="25"/>
      <c r="R76" s="25"/>
    </row>
    <row r="77" ht="16.5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5"/>
      <c r="L77" s="25"/>
      <c r="M77" s="25"/>
      <c r="N77" s="25"/>
      <c r="O77" s="25"/>
      <c r="P77" s="25"/>
      <c r="Q77" s="25"/>
      <c r="R77" s="25"/>
    </row>
    <row r="78" ht="16.5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5"/>
      <c r="L78" s="25"/>
      <c r="M78" s="25"/>
      <c r="N78" s="25"/>
      <c r="O78" s="25"/>
      <c r="P78" s="25"/>
      <c r="Q78" s="25"/>
      <c r="R78" s="25"/>
    </row>
    <row r="79" ht="16.5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5"/>
      <c r="L79" s="25"/>
      <c r="M79" s="25"/>
      <c r="N79" s="25"/>
      <c r="O79" s="25"/>
      <c r="P79" s="25"/>
      <c r="Q79" s="25"/>
      <c r="R79" s="25"/>
    </row>
    <row r="80" ht="16.5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25"/>
      <c r="L80" s="25"/>
      <c r="M80" s="25"/>
      <c r="N80" s="25"/>
      <c r="O80" s="25"/>
      <c r="P80" s="25"/>
      <c r="Q80" s="25"/>
      <c r="R80" s="25"/>
    </row>
    <row r="81" ht="16.5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25"/>
      <c r="L81" s="25"/>
      <c r="M81" s="25"/>
      <c r="N81" s="25"/>
      <c r="O81" s="25"/>
      <c r="P81" s="25"/>
      <c r="Q81" s="25"/>
      <c r="R81" s="25"/>
    </row>
    <row r="82" ht="16.5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25"/>
      <c r="L82" s="25"/>
      <c r="M82" s="25"/>
      <c r="N82" s="25"/>
      <c r="O82" s="25"/>
      <c r="P82" s="25"/>
      <c r="Q82" s="25"/>
      <c r="R82" s="25"/>
    </row>
    <row r="83" ht="16.5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25"/>
      <c r="L83" s="25"/>
      <c r="M83" s="25"/>
      <c r="N83" s="25"/>
      <c r="O83" s="25"/>
      <c r="P83" s="25"/>
      <c r="Q83" s="25"/>
      <c r="R83" s="25"/>
    </row>
    <row r="84" ht="16.5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25"/>
      <c r="L84" s="25"/>
      <c r="M84" s="25"/>
      <c r="N84" s="25"/>
      <c r="O84" s="25"/>
      <c r="P84" s="25"/>
      <c r="Q84" s="25"/>
      <c r="R84" s="25"/>
    </row>
    <row r="85" ht="16.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25"/>
      <c r="L85" s="25"/>
      <c r="M85" s="25"/>
      <c r="N85" s="25"/>
      <c r="O85" s="25"/>
      <c r="P85" s="25"/>
      <c r="Q85" s="25"/>
      <c r="R85" s="25"/>
    </row>
    <row r="86" ht="16.5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25"/>
      <c r="L86" s="25"/>
      <c r="M86" s="25"/>
      <c r="N86" s="25"/>
      <c r="O86" s="25"/>
      <c r="P86" s="25"/>
      <c r="Q86" s="25"/>
      <c r="R86" s="25"/>
    </row>
    <row r="87" ht="16.5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25"/>
      <c r="L87" s="25"/>
      <c r="M87" s="25"/>
      <c r="N87" s="25"/>
      <c r="O87" s="25"/>
      <c r="P87" s="25"/>
      <c r="Q87" s="25"/>
      <c r="R87" s="25"/>
    </row>
    <row r="88" ht="16.5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25"/>
      <c r="L88" s="25"/>
      <c r="M88" s="25"/>
      <c r="N88" s="25"/>
      <c r="O88" s="25"/>
      <c r="P88" s="25"/>
      <c r="Q88" s="25"/>
      <c r="R88" s="25"/>
    </row>
    <row r="89" ht="16.5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25"/>
      <c r="L89" s="25"/>
      <c r="M89" s="25"/>
      <c r="N89" s="25"/>
      <c r="O89" s="25"/>
      <c r="P89" s="25"/>
      <c r="Q89" s="25"/>
      <c r="R89" s="25"/>
    </row>
    <row r="90" ht="16.5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25"/>
      <c r="L90" s="25"/>
      <c r="M90" s="25"/>
      <c r="N90" s="25"/>
      <c r="O90" s="25"/>
      <c r="P90" s="25"/>
      <c r="Q90" s="25"/>
      <c r="R90" s="25"/>
    </row>
    <row r="91" ht="16.5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25"/>
      <c r="L91" s="25"/>
      <c r="M91" s="25"/>
      <c r="N91" s="25"/>
      <c r="O91" s="25"/>
      <c r="P91" s="25"/>
      <c r="Q91" s="25"/>
      <c r="R91" s="25"/>
    </row>
    <row r="92" ht="16.5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5"/>
      <c r="L92" s="25"/>
      <c r="M92" s="25"/>
      <c r="N92" s="25"/>
      <c r="O92" s="25"/>
      <c r="P92" s="25"/>
      <c r="Q92" s="25"/>
      <c r="R92" s="25"/>
    </row>
    <row r="93" ht="16.5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5"/>
      <c r="L95" s="25"/>
      <c r="M95" s="25"/>
      <c r="N95" s="25"/>
      <c r="O95" s="25"/>
      <c r="P95" s="25"/>
      <c r="Q95" s="25"/>
      <c r="R95" s="25"/>
    </row>
    <row r="96" ht="16.5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5"/>
      <c r="L96" s="25"/>
      <c r="M96" s="25"/>
      <c r="N96" s="25"/>
      <c r="O96" s="25"/>
      <c r="P96" s="25"/>
      <c r="Q96" s="25"/>
      <c r="R96" s="25"/>
    </row>
    <row r="97" ht="16.5" spans="1:18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5"/>
      <c r="L604" s="25"/>
      <c r="M604" s="25"/>
      <c r="N604" s="25"/>
      <c r="O604" s="25"/>
      <c r="P604" s="25"/>
      <c r="Q604" s="25"/>
      <c r="R604" s="2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119</v>
      </c>
      <c r="B1" s="2"/>
      <c r="C1" s="2"/>
      <c r="D1" s="2"/>
      <c r="E1" s="2"/>
      <c r="F1" s="2"/>
      <c r="G1" s="2"/>
      <c r="H1" s="2"/>
      <c r="I1" s="2"/>
      <c r="J1" s="2"/>
      <c r="K1" s="10" t="s">
        <v>153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121</v>
      </c>
      <c r="B2" s="4" t="s">
        <v>122</v>
      </c>
      <c r="C2" s="4" t="s">
        <v>123</v>
      </c>
      <c r="D2" s="4" t="s">
        <v>124</v>
      </c>
      <c r="E2" s="4" t="s">
        <v>125</v>
      </c>
      <c r="F2" s="4" t="s">
        <v>126</v>
      </c>
      <c r="G2" s="4" t="s">
        <v>127</v>
      </c>
      <c r="H2" s="4" t="s">
        <v>128</v>
      </c>
      <c r="I2" s="4" t="s">
        <v>129</v>
      </c>
      <c r="J2" s="4" t="s">
        <v>130</v>
      </c>
      <c r="K2" s="12" t="s">
        <v>131</v>
      </c>
      <c r="L2" s="12" t="s">
        <v>132</v>
      </c>
      <c r="M2" s="12" t="s">
        <v>133</v>
      </c>
      <c r="N2" s="12" t="s">
        <v>134</v>
      </c>
      <c r="O2" s="12" t="s">
        <v>135</v>
      </c>
      <c r="P2" s="12" t="s">
        <v>136</v>
      </c>
      <c r="Q2" s="12" t="s">
        <v>137</v>
      </c>
      <c r="R2" s="12" t="s">
        <v>138</v>
      </c>
    </row>
    <row r="3" ht="20.25" spans="1:18">
      <c r="A3" s="5" t="s">
        <v>154</v>
      </c>
      <c r="B3" s="5" t="s">
        <v>155</v>
      </c>
      <c r="C3" s="5">
        <v>3914.215</v>
      </c>
      <c r="D3" s="5">
        <v>4387.221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0.553</v>
      </c>
      <c r="K3" s="13">
        <v>1</v>
      </c>
      <c r="L3" s="13">
        <v>0</v>
      </c>
      <c r="M3" s="13">
        <v>-1</v>
      </c>
      <c r="N3" s="13">
        <v>1</v>
      </c>
      <c r="O3" s="13">
        <v>0</v>
      </c>
      <c r="P3" s="13">
        <v>1.367</v>
      </c>
      <c r="Q3" s="13">
        <v>0</v>
      </c>
      <c r="R3" s="13">
        <v>0</v>
      </c>
    </row>
    <row r="4" ht="20.25" spans="1:18">
      <c r="A4" s="7" t="s">
        <v>156</v>
      </c>
      <c r="B4" s="7" t="s">
        <v>157</v>
      </c>
      <c r="C4" s="7">
        <v>2974.564</v>
      </c>
      <c r="D4" s="7">
        <v>3529.887</v>
      </c>
      <c r="E4" s="7">
        <v>0</v>
      </c>
      <c r="F4" s="7">
        <v>0</v>
      </c>
      <c r="G4" s="7">
        <v>0</v>
      </c>
      <c r="H4" s="7">
        <v>1</v>
      </c>
      <c r="I4" s="6">
        <v>4.313</v>
      </c>
      <c r="J4" s="6">
        <v>19.367</v>
      </c>
      <c r="K4" s="13">
        <v>2</v>
      </c>
      <c r="L4" s="13">
        <v>2</v>
      </c>
      <c r="M4" s="13">
        <v>-1</v>
      </c>
      <c r="N4" s="13">
        <v>1</v>
      </c>
      <c r="O4" s="13">
        <v>0</v>
      </c>
      <c r="P4" s="13">
        <v>10.921</v>
      </c>
      <c r="Q4" s="13">
        <v>0</v>
      </c>
      <c r="R4" s="13">
        <v>0</v>
      </c>
    </row>
    <row r="5" ht="20.25" spans="1:18">
      <c r="A5" s="7" t="s">
        <v>158</v>
      </c>
      <c r="B5" s="7" t="s">
        <v>159</v>
      </c>
      <c r="C5" s="7">
        <v>2534.735</v>
      </c>
      <c r="D5" s="7">
        <v>3177.221</v>
      </c>
      <c r="E5" s="7">
        <v>0</v>
      </c>
      <c r="F5" s="7">
        <v>0</v>
      </c>
      <c r="G5" s="7">
        <v>0</v>
      </c>
      <c r="H5" s="7">
        <v>1</v>
      </c>
      <c r="I5" s="6">
        <v>4.473</v>
      </c>
      <c r="J5" s="6">
        <v>23.79</v>
      </c>
      <c r="K5" s="13">
        <v>1</v>
      </c>
      <c r="L5" s="13">
        <v>0</v>
      </c>
      <c r="M5" s="13">
        <v>0</v>
      </c>
      <c r="N5" s="13">
        <v>0</v>
      </c>
      <c r="O5" s="13">
        <v>0</v>
      </c>
      <c r="P5" s="13">
        <v>2.212</v>
      </c>
      <c r="Q5" s="13">
        <v>0</v>
      </c>
      <c r="R5" s="13">
        <v>0</v>
      </c>
    </row>
    <row r="6" ht="20.25" spans="1:18">
      <c r="A6" s="7" t="s">
        <v>160</v>
      </c>
      <c r="B6" s="7" t="s">
        <v>161</v>
      </c>
      <c r="C6" s="7">
        <v>2330.506</v>
      </c>
      <c r="D6" s="7">
        <v>2652.073</v>
      </c>
      <c r="E6" s="7">
        <v>0</v>
      </c>
      <c r="F6" s="7">
        <v>0</v>
      </c>
      <c r="G6" s="7">
        <v>0</v>
      </c>
      <c r="H6" s="7">
        <v>1</v>
      </c>
      <c r="I6" s="6">
        <v>1.884</v>
      </c>
      <c r="J6" s="6">
        <v>13.781</v>
      </c>
      <c r="K6" s="13">
        <v>4</v>
      </c>
      <c r="L6" s="13">
        <v>0</v>
      </c>
      <c r="M6" s="13">
        <v>-1</v>
      </c>
      <c r="N6" s="13">
        <v>1</v>
      </c>
      <c r="O6" s="13">
        <v>0</v>
      </c>
      <c r="P6" s="13">
        <v>4.137</v>
      </c>
      <c r="Q6" s="13">
        <v>0</v>
      </c>
      <c r="R6" s="13">
        <v>0</v>
      </c>
    </row>
    <row r="7" ht="20.25" spans="1:18">
      <c r="A7" s="7" t="s">
        <v>162</v>
      </c>
      <c r="B7" s="7" t="s">
        <v>163</v>
      </c>
      <c r="C7" s="7">
        <v>104.888</v>
      </c>
      <c r="D7" s="7">
        <v>107.739</v>
      </c>
      <c r="E7" s="7">
        <v>0</v>
      </c>
      <c r="F7" s="7">
        <v>0</v>
      </c>
      <c r="G7" s="7">
        <v>0</v>
      </c>
      <c r="H7" s="7">
        <v>1</v>
      </c>
      <c r="I7" s="6">
        <v>1.089</v>
      </c>
      <c r="J7" s="6">
        <v>3.706</v>
      </c>
      <c r="K7" s="13">
        <v>3</v>
      </c>
      <c r="L7" s="13">
        <v>0</v>
      </c>
      <c r="M7" s="13">
        <v>0</v>
      </c>
      <c r="N7" s="13">
        <v>-1</v>
      </c>
      <c r="O7" s="13">
        <v>0</v>
      </c>
      <c r="P7" s="13">
        <v>0.018</v>
      </c>
      <c r="Q7" s="13">
        <v>0</v>
      </c>
      <c r="R7" s="13">
        <v>0</v>
      </c>
    </row>
    <row r="8" ht="20.25" spans="1:18">
      <c r="A8" s="7" t="s">
        <v>164</v>
      </c>
      <c r="B8" s="7" t="s">
        <v>165</v>
      </c>
      <c r="C8" s="7">
        <v>104.255</v>
      </c>
      <c r="D8" s="7">
        <v>105.898</v>
      </c>
      <c r="E8" s="7">
        <v>0</v>
      </c>
      <c r="F8" s="7">
        <v>0</v>
      </c>
      <c r="G8" s="7">
        <v>0</v>
      </c>
      <c r="H8" s="7">
        <v>1</v>
      </c>
      <c r="I8" s="6">
        <v>0.603</v>
      </c>
      <c r="J8" s="6">
        <v>2.145</v>
      </c>
      <c r="K8" s="13">
        <v>3</v>
      </c>
      <c r="L8" s="13">
        <v>1</v>
      </c>
      <c r="M8" s="13">
        <v>0</v>
      </c>
      <c r="N8" s="13">
        <v>-1</v>
      </c>
      <c r="O8" s="13">
        <v>0</v>
      </c>
      <c r="P8" s="13">
        <v>0.008</v>
      </c>
      <c r="Q8" s="13">
        <v>0</v>
      </c>
      <c r="R8" s="13">
        <v>0</v>
      </c>
    </row>
    <row r="9" ht="20.25" spans="1:18">
      <c r="A9" s="7" t="s">
        <v>166</v>
      </c>
      <c r="B9" s="7" t="s">
        <v>167</v>
      </c>
      <c r="C9" s="7">
        <v>108.903</v>
      </c>
      <c r="D9" s="7">
        <v>116.803</v>
      </c>
      <c r="E9" s="7">
        <v>0</v>
      </c>
      <c r="F9" s="7">
        <v>0</v>
      </c>
      <c r="G9" s="7">
        <v>0</v>
      </c>
      <c r="H9" s="7">
        <v>1</v>
      </c>
      <c r="I9" s="6">
        <v>1.706</v>
      </c>
      <c r="J9" s="6">
        <v>8.354</v>
      </c>
      <c r="K9" s="13">
        <v>3</v>
      </c>
      <c r="L9" s="13">
        <v>0</v>
      </c>
      <c r="M9" s="13">
        <v>0</v>
      </c>
      <c r="N9" s="13">
        <v>0</v>
      </c>
      <c r="O9" s="13">
        <v>0</v>
      </c>
      <c r="P9" s="13">
        <v>0.052</v>
      </c>
      <c r="Q9" s="13">
        <v>0</v>
      </c>
      <c r="R9" s="13">
        <v>0</v>
      </c>
    </row>
    <row r="10" ht="20.25" spans="1:18">
      <c r="A10" s="7" t="s">
        <v>168</v>
      </c>
      <c r="B10" s="7" t="s">
        <v>169</v>
      </c>
      <c r="C10" s="7">
        <v>102.104</v>
      </c>
      <c r="D10" s="7">
        <v>102.781</v>
      </c>
      <c r="E10" s="7">
        <v>0</v>
      </c>
      <c r="F10" s="7">
        <v>0</v>
      </c>
      <c r="G10" s="7">
        <v>0</v>
      </c>
      <c r="H10" s="7">
        <v>1</v>
      </c>
      <c r="I10" s="6">
        <v>0.187</v>
      </c>
      <c r="J10" s="6">
        <v>0.845</v>
      </c>
      <c r="K10" s="13">
        <v>3</v>
      </c>
      <c r="L10" s="13">
        <v>1</v>
      </c>
      <c r="M10" s="13">
        <v>0</v>
      </c>
      <c r="N10" s="13">
        <v>-1</v>
      </c>
      <c r="O10" s="13">
        <v>0</v>
      </c>
      <c r="P10" s="13">
        <v>-0.002</v>
      </c>
      <c r="Q10" s="13">
        <v>0</v>
      </c>
      <c r="R10" s="13">
        <v>0</v>
      </c>
    </row>
    <row r="11" ht="20.25" spans="1:18">
      <c r="A11" s="8" t="s">
        <v>170</v>
      </c>
      <c r="B11" s="8" t="s">
        <v>171</v>
      </c>
      <c r="C11" s="8">
        <v>13124.305</v>
      </c>
      <c r="D11" s="8">
        <v>14622.217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2</v>
      </c>
      <c r="M11" s="13">
        <v>0</v>
      </c>
      <c r="N11" s="13">
        <v>0</v>
      </c>
      <c r="O11" s="13">
        <v>0</v>
      </c>
      <c r="P11" s="13">
        <v>-10.736</v>
      </c>
      <c r="Q11" s="13">
        <v>0</v>
      </c>
      <c r="R11" s="13">
        <v>1</v>
      </c>
    </row>
    <row r="12" ht="20.25" spans="1:18">
      <c r="A12" s="8" t="s">
        <v>172</v>
      </c>
      <c r="B12" s="8" t="s">
        <v>173</v>
      </c>
      <c r="C12" s="8">
        <v>172.658</v>
      </c>
      <c r="D12" s="8">
        <v>238.337</v>
      </c>
      <c r="E12" s="8">
        <v>0</v>
      </c>
      <c r="F12" s="8">
        <v>0</v>
      </c>
      <c r="G12" s="8">
        <v>1</v>
      </c>
      <c r="H12" s="9">
        <v>0</v>
      </c>
      <c r="I12" s="9">
        <v>0</v>
      </c>
      <c r="J12" s="9">
        <v>0</v>
      </c>
      <c r="K12" s="13">
        <v>1</v>
      </c>
      <c r="L12" s="13">
        <v>1</v>
      </c>
      <c r="M12" s="13">
        <v>0</v>
      </c>
      <c r="N12" s="13">
        <v>-1</v>
      </c>
      <c r="O12" s="13">
        <v>0</v>
      </c>
      <c r="P12" s="13">
        <v>0.371</v>
      </c>
      <c r="Q12" s="13">
        <v>0</v>
      </c>
      <c r="R12" s="13">
        <v>0</v>
      </c>
    </row>
    <row r="13" ht="20.25" spans="1:18">
      <c r="A13" s="8" t="s">
        <v>174</v>
      </c>
      <c r="B13" s="8" t="s">
        <v>175</v>
      </c>
      <c r="C13" s="8">
        <v>1218.063</v>
      </c>
      <c r="D13" s="8">
        <v>1695.015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4.486</v>
      </c>
      <c r="Q13" s="13">
        <v>0</v>
      </c>
      <c r="R13" s="13">
        <v>1</v>
      </c>
    </row>
    <row r="14" ht="20.25" spans="1:18">
      <c r="A14" s="8" t="s">
        <v>176</v>
      </c>
      <c r="B14" s="8" t="s">
        <v>177</v>
      </c>
      <c r="C14" s="8">
        <v>13324.641</v>
      </c>
      <c r="D14" s="8">
        <v>15268.377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12.186</v>
      </c>
      <c r="Q14" s="13">
        <v>0</v>
      </c>
      <c r="R14" s="13">
        <v>1</v>
      </c>
    </row>
    <row r="15" ht="20.25" spans="1:18">
      <c r="A15" s="8" t="s">
        <v>178</v>
      </c>
      <c r="B15" s="8" t="s">
        <v>179</v>
      </c>
      <c r="C15" s="8">
        <v>2698.316</v>
      </c>
      <c r="D15" s="8">
        <v>3037.221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0</v>
      </c>
      <c r="M15" s="13">
        <v>-1</v>
      </c>
      <c r="N15" s="13">
        <v>1</v>
      </c>
      <c r="O15" s="13">
        <v>0</v>
      </c>
      <c r="P15" s="13">
        <v>2.559</v>
      </c>
      <c r="Q15" s="13">
        <v>0</v>
      </c>
      <c r="R15" s="13">
        <v>0</v>
      </c>
    </row>
    <row r="16" ht="20.25" spans="1:18">
      <c r="A16" s="8" t="s">
        <v>180</v>
      </c>
      <c r="B16" s="8" t="s">
        <v>181</v>
      </c>
      <c r="C16" s="8">
        <v>3481.863</v>
      </c>
      <c r="D16" s="8">
        <v>3655.98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1.312</v>
      </c>
      <c r="Q16" s="13">
        <v>0</v>
      </c>
      <c r="R16" s="13">
        <v>0</v>
      </c>
    </row>
    <row r="17" ht="20.25" spans="1:18">
      <c r="A17" s="8" t="s">
        <v>182</v>
      </c>
      <c r="B17" s="8" t="s">
        <v>183</v>
      </c>
      <c r="C17" s="8">
        <v>5396.316</v>
      </c>
      <c r="D17" s="8">
        <v>6334.918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1</v>
      </c>
      <c r="M17" s="13">
        <v>0</v>
      </c>
      <c r="N17" s="13">
        <v>0</v>
      </c>
      <c r="O17" s="13">
        <v>0</v>
      </c>
      <c r="P17" s="13">
        <v>-3.125</v>
      </c>
      <c r="Q17" s="13">
        <v>0</v>
      </c>
      <c r="R17" s="13">
        <v>1</v>
      </c>
    </row>
    <row r="18" ht="20.25" spans="1:18">
      <c r="A18" s="8" t="s">
        <v>184</v>
      </c>
      <c r="B18" s="8" t="s">
        <v>185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186</v>
      </c>
      <c r="B19" s="8" t="s">
        <v>187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188</v>
      </c>
      <c r="B20" s="8" t="s">
        <v>189</v>
      </c>
      <c r="C20" s="8">
        <v>1748.522</v>
      </c>
      <c r="D20" s="8">
        <v>1987.611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-0.231</v>
      </c>
      <c r="Q20" s="13">
        <v>0</v>
      </c>
      <c r="R20" s="13">
        <v>0</v>
      </c>
    </row>
    <row r="21" ht="20.25" spans="1:18">
      <c r="A21" s="8" t="s">
        <v>190</v>
      </c>
      <c r="B21" s="8" t="s">
        <v>191</v>
      </c>
      <c r="C21" s="8">
        <v>967.581</v>
      </c>
      <c r="D21" s="8">
        <v>1188.864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0</v>
      </c>
      <c r="O21" s="13">
        <v>0</v>
      </c>
      <c r="P21" s="13">
        <v>3.163</v>
      </c>
      <c r="Q21" s="13">
        <v>0</v>
      </c>
      <c r="R21" s="13">
        <v>1</v>
      </c>
    </row>
    <row r="22" ht="20.25" spans="1:18">
      <c r="A22" s="8" t="s">
        <v>192</v>
      </c>
      <c r="B22" s="8" t="s">
        <v>193</v>
      </c>
      <c r="C22" s="8">
        <v>11858.46</v>
      </c>
      <c r="D22" s="8">
        <v>13720.553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0</v>
      </c>
      <c r="M22" s="13">
        <v>1</v>
      </c>
      <c r="N22" s="13">
        <v>-1</v>
      </c>
      <c r="O22" s="13">
        <v>0</v>
      </c>
      <c r="P22" s="13">
        <v>-19.546</v>
      </c>
      <c r="Q22" s="13">
        <v>0</v>
      </c>
      <c r="R22" s="13">
        <v>0</v>
      </c>
    </row>
    <row r="23" ht="20.25" spans="1:18">
      <c r="A23" s="6" t="s">
        <v>194</v>
      </c>
      <c r="B23" s="6" t="s">
        <v>195</v>
      </c>
      <c r="C23" s="6">
        <v>7047.985</v>
      </c>
      <c r="D23" s="6">
        <v>8447.618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5.649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-11.133</v>
      </c>
      <c r="Q23" s="13">
        <v>0</v>
      </c>
      <c r="R23" s="13">
        <v>0</v>
      </c>
    </row>
    <row r="24" ht="20.25" spans="1:18">
      <c r="A24" s="6" t="s">
        <v>196</v>
      </c>
      <c r="B24" s="6" t="s">
        <v>197</v>
      </c>
      <c r="C24" s="6">
        <v>19288.896</v>
      </c>
      <c r="D24" s="6">
        <v>21634.195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2.483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12.84</v>
      </c>
      <c r="Q24" s="13">
        <v>0</v>
      </c>
      <c r="R24" s="13">
        <v>0</v>
      </c>
    </row>
    <row r="25" ht="20.25" spans="1:18">
      <c r="A25" s="6" t="s">
        <v>198</v>
      </c>
      <c r="B25" s="6" t="s">
        <v>199</v>
      </c>
      <c r="C25" s="6">
        <v>3394.436</v>
      </c>
      <c r="D25" s="6">
        <v>4842.262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29.238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4.314</v>
      </c>
      <c r="Q25" s="13">
        <v>0</v>
      </c>
      <c r="R25" s="13">
        <v>1</v>
      </c>
    </row>
    <row r="26" ht="20.25" spans="1:18">
      <c r="A26" s="6" t="s">
        <v>200</v>
      </c>
      <c r="B26" s="6" t="s">
        <v>201</v>
      </c>
      <c r="C26" s="6">
        <v>571.071</v>
      </c>
      <c r="D26" s="6">
        <v>639.305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7.534</v>
      </c>
      <c r="K26" s="13">
        <v>4</v>
      </c>
      <c r="L26" s="13">
        <v>2</v>
      </c>
      <c r="M26" s="13">
        <v>-1</v>
      </c>
      <c r="N26" s="13">
        <v>1</v>
      </c>
      <c r="O26" s="13">
        <v>0</v>
      </c>
      <c r="P26" s="13">
        <v>-0.341</v>
      </c>
      <c r="Q26" s="13">
        <v>0</v>
      </c>
      <c r="R26" s="13">
        <v>0</v>
      </c>
    </row>
    <row r="27" ht="20.25" spans="1:18">
      <c r="A27" s="6" t="s">
        <v>202</v>
      </c>
      <c r="B27" s="6" t="s">
        <v>203</v>
      </c>
      <c r="C27" s="6">
        <v>13062.359</v>
      </c>
      <c r="D27" s="6">
        <v>16487.857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0.325</v>
      </c>
      <c r="K27" s="13">
        <v>0</v>
      </c>
      <c r="L27" s="13">
        <v>1</v>
      </c>
      <c r="M27" s="13">
        <v>0</v>
      </c>
      <c r="N27" s="13">
        <v>0</v>
      </c>
      <c r="O27" s="13">
        <v>0</v>
      </c>
      <c r="P27" s="13">
        <v>3.241</v>
      </c>
      <c r="Q27" s="13">
        <v>0</v>
      </c>
      <c r="R27" s="13">
        <v>0</v>
      </c>
    </row>
    <row r="28" ht="20.25" spans="1:18">
      <c r="A28" s="6" t="s">
        <v>204</v>
      </c>
      <c r="B28" s="6" t="s">
        <v>205</v>
      </c>
      <c r="C28" s="6">
        <v>71903.883</v>
      </c>
      <c r="D28" s="6">
        <v>79445.711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2.53</v>
      </c>
      <c r="K28" s="13">
        <v>3</v>
      </c>
      <c r="L28" s="13">
        <v>1</v>
      </c>
      <c r="M28" s="13">
        <v>0</v>
      </c>
      <c r="N28" s="13">
        <v>0</v>
      </c>
      <c r="O28" s="13">
        <v>0</v>
      </c>
      <c r="P28" s="13">
        <v>-16.652</v>
      </c>
      <c r="Q28" s="13">
        <v>0</v>
      </c>
      <c r="R28" s="13">
        <v>1</v>
      </c>
    </row>
    <row r="29" ht="20.25" spans="1:18">
      <c r="A29" s="6" t="s">
        <v>206</v>
      </c>
      <c r="B29" s="6" t="s">
        <v>207</v>
      </c>
      <c r="C29" s="6">
        <v>3138.427</v>
      </c>
      <c r="D29" s="6">
        <v>3900.016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8.179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2.995</v>
      </c>
      <c r="Q29" s="13">
        <v>0</v>
      </c>
      <c r="R29" s="13">
        <v>1</v>
      </c>
    </row>
    <row r="30" ht="20.25" spans="1:18">
      <c r="A30" s="6" t="s">
        <v>208</v>
      </c>
      <c r="B30" s="6" t="s">
        <v>209</v>
      </c>
      <c r="C30" s="6">
        <v>120971.57</v>
      </c>
      <c r="D30" s="6">
        <v>139328.516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3.029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-91.762</v>
      </c>
      <c r="Q30" s="13">
        <v>0</v>
      </c>
      <c r="R30" s="13">
        <v>1</v>
      </c>
    </row>
    <row r="31" ht="20.25" spans="1:18">
      <c r="A31" s="6" t="s">
        <v>210</v>
      </c>
      <c r="B31" s="6" t="s">
        <v>211</v>
      </c>
      <c r="C31" s="6">
        <v>16413.096</v>
      </c>
      <c r="D31" s="6">
        <v>18130.037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2.099</v>
      </c>
      <c r="K31" s="13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-17.161</v>
      </c>
      <c r="Q31" s="13">
        <v>0</v>
      </c>
      <c r="R31" s="13">
        <v>0</v>
      </c>
    </row>
    <row r="32" ht="20.25" spans="1:18">
      <c r="A32" s="6" t="s">
        <v>212</v>
      </c>
      <c r="B32" s="6" t="s">
        <v>213</v>
      </c>
      <c r="C32" s="6">
        <v>3101.035</v>
      </c>
      <c r="D32" s="6">
        <v>3822.167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6.285</v>
      </c>
      <c r="K32" s="13">
        <v>0</v>
      </c>
      <c r="L32" s="13">
        <v>2</v>
      </c>
      <c r="M32" s="13">
        <v>0</v>
      </c>
      <c r="N32" s="13">
        <v>0</v>
      </c>
      <c r="O32" s="13">
        <v>1</v>
      </c>
      <c r="P32" s="13">
        <v>2.599</v>
      </c>
      <c r="Q32" s="13">
        <v>0</v>
      </c>
      <c r="R32" s="13">
        <v>1</v>
      </c>
    </row>
    <row r="33" ht="20.25" spans="1:18">
      <c r="A33" s="6" t="s">
        <v>214</v>
      </c>
      <c r="B33" s="6" t="s">
        <v>215</v>
      </c>
      <c r="C33" s="6">
        <v>16448.758</v>
      </c>
      <c r="D33" s="6">
        <v>20032.527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7.695</v>
      </c>
      <c r="K33" s="13">
        <v>2</v>
      </c>
      <c r="L33" s="13">
        <v>2</v>
      </c>
      <c r="M33" s="13">
        <v>0</v>
      </c>
      <c r="N33" s="13">
        <v>0</v>
      </c>
      <c r="O33" s="13">
        <v>0</v>
      </c>
      <c r="P33" s="13">
        <v>30.354</v>
      </c>
      <c r="Q33" s="13">
        <v>0</v>
      </c>
      <c r="R33" s="13">
        <v>0</v>
      </c>
    </row>
    <row r="34" ht="20.25" spans="1:18">
      <c r="A34" s="6" t="s">
        <v>216</v>
      </c>
      <c r="B34" s="6" t="s">
        <v>217</v>
      </c>
      <c r="C34" s="6">
        <v>237182.266</v>
      </c>
      <c r="D34" s="6">
        <v>272050.25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3.136</v>
      </c>
      <c r="K34" s="13">
        <v>2</v>
      </c>
      <c r="L34" s="13">
        <v>2</v>
      </c>
      <c r="M34" s="13">
        <v>0</v>
      </c>
      <c r="N34" s="13">
        <v>1</v>
      </c>
      <c r="O34" s="13">
        <v>0</v>
      </c>
      <c r="P34" s="13">
        <v>-118.865</v>
      </c>
      <c r="Q34" s="13">
        <v>0</v>
      </c>
      <c r="R34" s="13">
        <v>1</v>
      </c>
    </row>
    <row r="35" ht="20.25" spans="1:18">
      <c r="A35" s="6" t="s">
        <v>218</v>
      </c>
      <c r="B35" s="6" t="s">
        <v>219</v>
      </c>
      <c r="C35" s="6">
        <v>5641.274</v>
      </c>
      <c r="D35" s="6">
        <v>6069.534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5.093</v>
      </c>
      <c r="K35" s="13">
        <v>1</v>
      </c>
      <c r="L35" s="13">
        <v>1</v>
      </c>
      <c r="M35" s="13">
        <v>-1</v>
      </c>
      <c r="N35" s="13">
        <v>1</v>
      </c>
      <c r="O35" s="13">
        <v>0</v>
      </c>
      <c r="P35" s="13">
        <v>0.915</v>
      </c>
      <c r="Q35" s="13">
        <v>0</v>
      </c>
      <c r="R35" s="13">
        <v>0</v>
      </c>
    </row>
    <row r="36" ht="20.25" spans="1:18">
      <c r="A36" s="6" t="s">
        <v>220</v>
      </c>
      <c r="B36" s="6" t="s">
        <v>221</v>
      </c>
      <c r="C36" s="6">
        <v>3179.236</v>
      </c>
      <c r="D36" s="6">
        <v>3914.182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10.444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7.205</v>
      </c>
      <c r="Q36" s="13">
        <v>0</v>
      </c>
      <c r="R36" s="13">
        <v>0</v>
      </c>
    </row>
    <row r="37" ht="20.25" spans="1:18">
      <c r="A37" s="6" t="s">
        <v>222</v>
      </c>
      <c r="B37" s="6" t="s">
        <v>223</v>
      </c>
      <c r="C37" s="6">
        <v>22172.477</v>
      </c>
      <c r="D37" s="6">
        <v>25664.76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12.913</v>
      </c>
      <c r="K37" s="13">
        <v>3</v>
      </c>
      <c r="L37" s="13">
        <v>1</v>
      </c>
      <c r="M37" s="13">
        <v>0</v>
      </c>
      <c r="N37" s="13">
        <v>0</v>
      </c>
      <c r="O37" s="13">
        <v>0</v>
      </c>
      <c r="P37" s="13">
        <v>31.372</v>
      </c>
      <c r="Q37" s="13">
        <v>0</v>
      </c>
      <c r="R37" s="13">
        <v>1</v>
      </c>
    </row>
    <row r="38" ht="20.25" spans="1:18">
      <c r="A38" s="6" t="s">
        <v>224</v>
      </c>
      <c r="B38" s="6" t="s">
        <v>225</v>
      </c>
      <c r="C38" s="6">
        <v>3268.727</v>
      </c>
      <c r="D38" s="6">
        <v>3723.676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1.752</v>
      </c>
      <c r="K38" s="13">
        <v>1</v>
      </c>
      <c r="L38" s="13">
        <v>0</v>
      </c>
      <c r="M38" s="13">
        <v>0</v>
      </c>
      <c r="N38" s="13">
        <v>1</v>
      </c>
      <c r="O38" s="13">
        <v>0</v>
      </c>
      <c r="P38" s="13">
        <v>4.227</v>
      </c>
      <c r="Q38" s="13">
        <v>0</v>
      </c>
      <c r="R38" s="13">
        <v>0</v>
      </c>
    </row>
    <row r="39" ht="20.25" spans="1:18">
      <c r="A39" s="6" t="s">
        <v>226</v>
      </c>
      <c r="B39" s="6" t="s">
        <v>227</v>
      </c>
      <c r="C39" s="6">
        <v>2196.245</v>
      </c>
      <c r="D39" s="6">
        <v>2443.543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1.469</v>
      </c>
      <c r="K39" s="13">
        <v>1</v>
      </c>
      <c r="L39" s="13">
        <v>2</v>
      </c>
      <c r="M39" s="13">
        <v>0</v>
      </c>
      <c r="N39" s="13">
        <v>1</v>
      </c>
      <c r="O39" s="13">
        <v>0</v>
      </c>
      <c r="P39" s="13">
        <v>0.65</v>
      </c>
      <c r="Q39" s="13">
        <v>0</v>
      </c>
      <c r="R39" s="13">
        <v>0</v>
      </c>
    </row>
    <row r="40" ht="20.25" spans="1:18">
      <c r="A40" s="6" t="s">
        <v>228</v>
      </c>
      <c r="B40" s="6" t="s">
        <v>229</v>
      </c>
      <c r="C40" s="6">
        <v>2451.443</v>
      </c>
      <c r="D40" s="6">
        <v>2687.278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1.112</v>
      </c>
      <c r="K40" s="13">
        <v>1</v>
      </c>
      <c r="L40" s="13">
        <v>0</v>
      </c>
      <c r="M40" s="13">
        <v>0</v>
      </c>
      <c r="N40" s="13">
        <v>1</v>
      </c>
      <c r="O40" s="13">
        <v>0</v>
      </c>
      <c r="P40" s="13">
        <v>-0.553</v>
      </c>
      <c r="Q40" s="13">
        <v>0</v>
      </c>
      <c r="R40" s="13">
        <v>0</v>
      </c>
    </row>
    <row r="41" ht="20.25" spans="1:18">
      <c r="A41" s="6" t="s">
        <v>230</v>
      </c>
      <c r="B41" s="6" t="s">
        <v>231</v>
      </c>
      <c r="C41" s="6">
        <v>8085.441</v>
      </c>
      <c r="D41" s="6">
        <v>9059.502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0.155</v>
      </c>
      <c r="K41" s="13">
        <v>0</v>
      </c>
      <c r="L41" s="13">
        <v>2</v>
      </c>
      <c r="M41" s="13">
        <v>1</v>
      </c>
      <c r="N41" s="13">
        <v>-1</v>
      </c>
      <c r="O41" s="13">
        <v>0</v>
      </c>
      <c r="P41" s="13">
        <v>-11.451</v>
      </c>
      <c r="Q41" s="13">
        <v>0</v>
      </c>
      <c r="R41" s="13">
        <v>0</v>
      </c>
    </row>
    <row r="42" ht="20.25" spans="1:18">
      <c r="A42" s="6" t="s">
        <v>232</v>
      </c>
      <c r="B42" s="6" t="s">
        <v>233</v>
      </c>
      <c r="C42" s="6">
        <v>4448.637</v>
      </c>
      <c r="D42" s="6">
        <v>4997.568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8.2</v>
      </c>
      <c r="K42" s="13">
        <v>2</v>
      </c>
      <c r="L42" s="13">
        <v>2</v>
      </c>
      <c r="M42" s="13">
        <v>0</v>
      </c>
      <c r="N42" s="13">
        <v>0</v>
      </c>
      <c r="O42" s="13">
        <v>0</v>
      </c>
      <c r="P42" s="13">
        <v>7.153</v>
      </c>
      <c r="Q42" s="13">
        <v>1</v>
      </c>
      <c r="R42" s="13">
        <v>1</v>
      </c>
    </row>
    <row r="43" ht="20.25" spans="1:18">
      <c r="A43" s="6" t="s">
        <v>234</v>
      </c>
      <c r="B43" s="6" t="s">
        <v>235</v>
      </c>
      <c r="C43" s="6">
        <v>1259.291</v>
      </c>
      <c r="D43" s="6">
        <v>1373.625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2.945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3">
        <v>-1.995</v>
      </c>
      <c r="Q43" s="13">
        <v>0</v>
      </c>
      <c r="R43" s="13">
        <v>0</v>
      </c>
    </row>
    <row r="44" ht="20.25" spans="1:18">
      <c r="A44" s="6" t="s">
        <v>236</v>
      </c>
      <c r="B44" s="6" t="s">
        <v>237</v>
      </c>
      <c r="C44" s="6">
        <v>665.441</v>
      </c>
      <c r="D44" s="6">
        <v>835.433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14.578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1.101</v>
      </c>
      <c r="Q44" s="13">
        <v>0</v>
      </c>
      <c r="R44" s="13">
        <v>0</v>
      </c>
    </row>
    <row r="45" ht="20.25" spans="1:18">
      <c r="A45" s="6" t="s">
        <v>238</v>
      </c>
      <c r="B45" s="6" t="s">
        <v>239</v>
      </c>
      <c r="C45" s="6">
        <v>1768.6</v>
      </c>
      <c r="D45" s="6">
        <v>2351.482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2.395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3">
        <v>4.723</v>
      </c>
      <c r="Q45" s="13">
        <v>0</v>
      </c>
      <c r="R45" s="13">
        <v>0</v>
      </c>
    </row>
    <row r="46" ht="20.25" spans="1:18">
      <c r="A46" s="6" t="s">
        <v>240</v>
      </c>
      <c r="B46" s="6" t="s">
        <v>241</v>
      </c>
      <c r="C46" s="6">
        <v>3200.489</v>
      </c>
      <c r="D46" s="6">
        <v>3505.869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5.311</v>
      </c>
      <c r="K46" s="13">
        <v>1</v>
      </c>
      <c r="L46" s="13">
        <v>2</v>
      </c>
      <c r="M46" s="13">
        <v>0</v>
      </c>
      <c r="N46" s="13">
        <v>-1</v>
      </c>
      <c r="O46" s="13">
        <v>0</v>
      </c>
      <c r="P46" s="13">
        <v>-5.126</v>
      </c>
      <c r="Q46" s="13">
        <v>0</v>
      </c>
      <c r="R46" s="13">
        <v>-1</v>
      </c>
    </row>
    <row r="47" ht="20.25" spans="1:18">
      <c r="A47" s="6" t="s">
        <v>242</v>
      </c>
      <c r="B47" s="6" t="s">
        <v>243</v>
      </c>
      <c r="C47" s="6">
        <v>7679.36</v>
      </c>
      <c r="D47" s="6">
        <v>8266.865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6.097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12.305</v>
      </c>
      <c r="Q47" s="13">
        <v>0</v>
      </c>
      <c r="R47" s="13">
        <v>0</v>
      </c>
    </row>
    <row r="48" ht="20.25" spans="1:18">
      <c r="A48" s="6" t="s">
        <v>244</v>
      </c>
      <c r="B48" s="6" t="s">
        <v>245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3">
        <v>0.667</v>
      </c>
      <c r="Q48" s="13">
        <v>0</v>
      </c>
      <c r="R48" s="13">
        <v>0</v>
      </c>
    </row>
    <row r="49" ht="20.25" spans="1:18">
      <c r="A49" s="6" t="s">
        <v>246</v>
      </c>
      <c r="B49" s="6" t="s">
        <v>247</v>
      </c>
      <c r="C49" s="6">
        <v>7211.681</v>
      </c>
      <c r="D49" s="6">
        <v>9390.953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16.801</v>
      </c>
      <c r="K49" s="13">
        <v>2</v>
      </c>
      <c r="L49" s="13">
        <v>0</v>
      </c>
      <c r="M49" s="13">
        <v>1</v>
      </c>
      <c r="N49" s="13">
        <v>-1</v>
      </c>
      <c r="O49" s="13">
        <v>0</v>
      </c>
      <c r="P49" s="13">
        <v>6.767</v>
      </c>
      <c r="Q49" s="13">
        <v>0</v>
      </c>
      <c r="R49" s="13">
        <v>0</v>
      </c>
    </row>
    <row r="50" ht="20.25" spans="1:18">
      <c r="A50" s="6" t="s">
        <v>248</v>
      </c>
      <c r="B50" s="6" t="s">
        <v>249</v>
      </c>
      <c r="C50" s="6">
        <v>4177.757</v>
      </c>
      <c r="D50" s="6">
        <v>4804.996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7.999</v>
      </c>
      <c r="K50" s="13">
        <v>1</v>
      </c>
      <c r="L50" s="13">
        <v>0</v>
      </c>
      <c r="M50" s="13">
        <v>0</v>
      </c>
      <c r="N50" s="13">
        <v>0</v>
      </c>
      <c r="O50" s="13">
        <v>0</v>
      </c>
      <c r="P50" s="13">
        <v>23.659</v>
      </c>
      <c r="Q50" s="13">
        <v>0</v>
      </c>
      <c r="R50" s="13">
        <v>0</v>
      </c>
    </row>
    <row r="51" ht="20.25" spans="1:18">
      <c r="A51" s="6" t="s">
        <v>250</v>
      </c>
      <c r="B51" s="6" t="s">
        <v>251</v>
      </c>
      <c r="C51" s="6">
        <v>7240.001</v>
      </c>
      <c r="D51" s="6">
        <v>7790.581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3.17</v>
      </c>
      <c r="K51" s="13">
        <v>0</v>
      </c>
      <c r="L51" s="13">
        <v>0</v>
      </c>
      <c r="M51" s="13">
        <v>0</v>
      </c>
      <c r="N51" s="13">
        <v>0</v>
      </c>
      <c r="O51" s="13">
        <v>1</v>
      </c>
      <c r="P51" s="13">
        <v>11.529</v>
      </c>
      <c r="Q51" s="13">
        <v>0</v>
      </c>
      <c r="R51" s="13">
        <v>0</v>
      </c>
    </row>
    <row r="52" ht="20.25" spans="1:18">
      <c r="A52" s="6" t="s">
        <v>252</v>
      </c>
      <c r="B52" s="6" t="s">
        <v>253</v>
      </c>
      <c r="C52" s="6">
        <v>7302.518</v>
      </c>
      <c r="D52" s="6">
        <v>8700.952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5.31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8.263</v>
      </c>
      <c r="Q52" s="13">
        <v>0</v>
      </c>
      <c r="R52" s="13">
        <v>-1</v>
      </c>
    </row>
    <row r="53" ht="20.25" spans="1:18">
      <c r="A53" s="6" t="s">
        <v>254</v>
      </c>
      <c r="B53" s="6" t="s">
        <v>255</v>
      </c>
      <c r="C53" s="6">
        <v>6725.471</v>
      </c>
      <c r="D53" s="6">
        <v>8067.142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5.007</v>
      </c>
      <c r="K53" s="13">
        <v>0</v>
      </c>
      <c r="L53" s="13">
        <v>1</v>
      </c>
      <c r="M53" s="13">
        <v>1</v>
      </c>
      <c r="N53" s="13">
        <v>-1</v>
      </c>
      <c r="O53" s="13">
        <v>0</v>
      </c>
      <c r="P53" s="13">
        <v>27.155</v>
      </c>
      <c r="Q53" s="13">
        <v>0</v>
      </c>
      <c r="R53" s="13">
        <v>0</v>
      </c>
    </row>
    <row r="54" ht="20.25" spans="1:18">
      <c r="A54" s="6" t="s">
        <v>256</v>
      </c>
      <c r="B54" s="6" t="s">
        <v>257</v>
      </c>
      <c r="C54" s="6">
        <v>13301.174</v>
      </c>
      <c r="D54" s="6">
        <v>14735.724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1.436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10.155</v>
      </c>
      <c r="Q54" s="13">
        <v>0</v>
      </c>
      <c r="R54" s="13">
        <v>0</v>
      </c>
    </row>
    <row r="55" ht="20.25" spans="1:18">
      <c r="A55" s="6" t="s">
        <v>258</v>
      </c>
      <c r="B55" s="6" t="s">
        <v>259</v>
      </c>
      <c r="C55" s="6">
        <v>9112.195</v>
      </c>
      <c r="D55" s="6">
        <v>10850.145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1.062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-1.238</v>
      </c>
      <c r="Q55" s="13">
        <v>0</v>
      </c>
      <c r="R55" s="13">
        <v>1</v>
      </c>
    </row>
    <row r="56" ht="20.25" spans="1:18">
      <c r="A56" s="6" t="s">
        <v>260</v>
      </c>
      <c r="B56" s="6" t="s">
        <v>261</v>
      </c>
      <c r="C56" s="6">
        <v>19202.639</v>
      </c>
      <c r="D56" s="6">
        <v>21127.609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1.196</v>
      </c>
      <c r="K56" s="13">
        <v>0</v>
      </c>
      <c r="L56" s="13">
        <v>2</v>
      </c>
      <c r="M56" s="13">
        <v>0</v>
      </c>
      <c r="N56" s="13">
        <v>-1</v>
      </c>
      <c r="O56" s="13">
        <v>0</v>
      </c>
      <c r="P56" s="13">
        <v>36.578</v>
      </c>
      <c r="Q56" s="13">
        <v>0</v>
      </c>
      <c r="R56" s="13">
        <v>0</v>
      </c>
    </row>
    <row r="57" ht="20.25" spans="1:18">
      <c r="A57" s="6" t="s">
        <v>262</v>
      </c>
      <c r="B57" s="6" t="s">
        <v>263</v>
      </c>
      <c r="C57" s="6">
        <v>1172.016</v>
      </c>
      <c r="D57" s="6">
        <v>1623.593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11.679</v>
      </c>
      <c r="K57" s="13">
        <v>0</v>
      </c>
      <c r="L57" s="13">
        <v>1</v>
      </c>
      <c r="M57" s="13">
        <v>0</v>
      </c>
      <c r="N57" s="13">
        <v>0</v>
      </c>
      <c r="O57" s="13">
        <v>0</v>
      </c>
      <c r="P57" s="13">
        <v>-1.516</v>
      </c>
      <c r="Q57" s="13">
        <v>0</v>
      </c>
      <c r="R57" s="13">
        <v>0</v>
      </c>
    </row>
    <row r="58" ht="20.25" spans="1:18">
      <c r="A58" s="6" t="s">
        <v>264</v>
      </c>
      <c r="B58" s="6" t="s">
        <v>265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266</v>
      </c>
      <c r="B59" s="6" t="s">
        <v>267</v>
      </c>
      <c r="C59" s="6">
        <v>8281.515</v>
      </c>
      <c r="D59" s="6">
        <v>10058.014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8.562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3">
        <v>10.155</v>
      </c>
      <c r="Q59" s="13">
        <v>0</v>
      </c>
      <c r="R59" s="13">
        <v>0</v>
      </c>
    </row>
    <row r="60" ht="20.25" spans="1:18">
      <c r="A60" s="6" t="s">
        <v>268</v>
      </c>
      <c r="B60" s="6" t="s">
        <v>269</v>
      </c>
      <c r="C60" s="6">
        <v>6468.205</v>
      </c>
      <c r="D60" s="6">
        <v>7414.5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5.242</v>
      </c>
      <c r="K60" s="13">
        <v>0</v>
      </c>
      <c r="L60" s="13">
        <v>1</v>
      </c>
      <c r="M60" s="13">
        <v>1</v>
      </c>
      <c r="N60" s="13">
        <v>-1</v>
      </c>
      <c r="O60" s="13">
        <v>0</v>
      </c>
      <c r="P60" s="13">
        <v>-2.765</v>
      </c>
      <c r="Q60" s="13">
        <v>0</v>
      </c>
      <c r="R60" s="13">
        <v>0</v>
      </c>
    </row>
    <row r="61" ht="20.25" spans="1:18">
      <c r="A61" s="6" t="s">
        <v>270</v>
      </c>
      <c r="B61" s="6" t="s">
        <v>271</v>
      </c>
      <c r="C61" s="6">
        <v>7764.684</v>
      </c>
      <c r="D61" s="6">
        <v>8466.227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2.06</v>
      </c>
      <c r="K61" s="13">
        <v>1</v>
      </c>
      <c r="L61" s="13">
        <v>0</v>
      </c>
      <c r="M61" s="13">
        <v>-1</v>
      </c>
      <c r="N61" s="13">
        <v>0</v>
      </c>
      <c r="O61" s="13">
        <v>0</v>
      </c>
      <c r="P61" s="13">
        <v>-3.518</v>
      </c>
      <c r="Q61" s="13">
        <v>0</v>
      </c>
      <c r="R61" s="13">
        <v>0</v>
      </c>
    </row>
    <row r="62" ht="20.25" spans="1:18">
      <c r="A62" s="6" t="s">
        <v>272</v>
      </c>
      <c r="B62" s="6" t="s">
        <v>273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274</v>
      </c>
      <c r="B63" s="6" t="s">
        <v>275</v>
      </c>
      <c r="C63" s="6">
        <v>5823.964</v>
      </c>
      <c r="D63" s="6">
        <v>6787.855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5.455</v>
      </c>
      <c r="K63" s="13">
        <v>0</v>
      </c>
      <c r="L63" s="13">
        <v>0</v>
      </c>
      <c r="M63" s="13">
        <v>0</v>
      </c>
      <c r="N63" s="13">
        <v>-1</v>
      </c>
      <c r="O63" s="13">
        <v>0</v>
      </c>
      <c r="P63" s="13">
        <v>3.021</v>
      </c>
      <c r="Q63" s="13">
        <v>0</v>
      </c>
      <c r="R63" s="13">
        <v>0</v>
      </c>
    </row>
    <row r="64" ht="20.25" spans="1:18">
      <c r="A64" s="6" t="s">
        <v>276</v>
      </c>
      <c r="B64" s="6" t="s">
        <v>277</v>
      </c>
      <c r="C64" s="6">
        <v>6755.653</v>
      </c>
      <c r="D64" s="6">
        <v>8210.706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3.38</v>
      </c>
      <c r="K64" s="13">
        <v>0</v>
      </c>
      <c r="L64" s="13">
        <v>1</v>
      </c>
      <c r="M64" s="13">
        <v>0</v>
      </c>
      <c r="N64" s="13">
        <v>-1</v>
      </c>
      <c r="O64" s="13">
        <v>0</v>
      </c>
      <c r="P64" s="13">
        <v>-0.186</v>
      </c>
      <c r="Q64" s="13">
        <v>0</v>
      </c>
      <c r="R64" s="13">
        <v>0</v>
      </c>
    </row>
    <row r="65" ht="20.25" spans="1:18">
      <c r="A65" s="6" t="s">
        <v>278</v>
      </c>
      <c r="B65" s="6" t="s">
        <v>279</v>
      </c>
      <c r="C65" s="6">
        <v>2232.143</v>
      </c>
      <c r="D65" s="6">
        <v>2739.221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7.38</v>
      </c>
      <c r="K65" s="13">
        <v>1</v>
      </c>
      <c r="L65" s="13">
        <v>0</v>
      </c>
      <c r="M65" s="13">
        <v>-1</v>
      </c>
      <c r="N65" s="13">
        <v>1</v>
      </c>
      <c r="O65" s="13">
        <v>0</v>
      </c>
      <c r="P65" s="13">
        <v>1.051</v>
      </c>
      <c r="Q65" s="13">
        <v>1</v>
      </c>
      <c r="R65" s="13">
        <v>0</v>
      </c>
    </row>
    <row r="66" ht="20.25" spans="1:18">
      <c r="A66" s="6" t="s">
        <v>280</v>
      </c>
      <c r="B66" s="6" t="s">
        <v>281</v>
      </c>
      <c r="C66" s="6">
        <v>4872.327</v>
      </c>
      <c r="D66" s="6">
        <v>5907.018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16.513</v>
      </c>
      <c r="K66" s="13">
        <v>3</v>
      </c>
      <c r="L66" s="13">
        <v>0</v>
      </c>
      <c r="M66" s="13">
        <v>0</v>
      </c>
      <c r="N66" s="13">
        <v>1</v>
      </c>
      <c r="O66" s="13">
        <v>0</v>
      </c>
      <c r="P66" s="13">
        <v>7.439</v>
      </c>
      <c r="Q66" s="13">
        <v>0</v>
      </c>
      <c r="R66" s="13">
        <v>0</v>
      </c>
    </row>
    <row r="67" ht="20.25" spans="1:18">
      <c r="A67" s="6" t="s">
        <v>282</v>
      </c>
      <c r="B67" s="6" t="s">
        <v>283</v>
      </c>
      <c r="C67" s="6">
        <v>1395.061</v>
      </c>
      <c r="D67" s="6">
        <v>1851.88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2.648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-1.552</v>
      </c>
      <c r="Q67" s="13">
        <v>0</v>
      </c>
      <c r="R67" s="13">
        <v>-1</v>
      </c>
    </row>
    <row r="68" ht="20.25" spans="1:18">
      <c r="A68" s="6" t="s">
        <v>284</v>
      </c>
      <c r="B68" s="6" t="s">
        <v>285</v>
      </c>
      <c r="C68" s="6">
        <v>6000.843</v>
      </c>
      <c r="D68" s="6">
        <v>6916.788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4.079</v>
      </c>
      <c r="K68" s="13">
        <v>0</v>
      </c>
      <c r="L68" s="13">
        <v>2</v>
      </c>
      <c r="M68" s="13">
        <v>0</v>
      </c>
      <c r="N68" s="13">
        <v>0</v>
      </c>
      <c r="O68" s="13">
        <v>1</v>
      </c>
      <c r="P68" s="13">
        <v>2.183</v>
      </c>
      <c r="Q68" s="13">
        <v>0</v>
      </c>
      <c r="R68" s="13">
        <v>0</v>
      </c>
    </row>
    <row r="69" ht="20.25" spans="1:18">
      <c r="A69" s="6" t="s">
        <v>286</v>
      </c>
      <c r="B69" s="6" t="s">
        <v>287</v>
      </c>
      <c r="C69" s="6">
        <v>2507.788</v>
      </c>
      <c r="D69" s="6">
        <v>3160.508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13.733</v>
      </c>
      <c r="K69" s="13">
        <v>1</v>
      </c>
      <c r="L69" s="13">
        <v>2</v>
      </c>
      <c r="M69" s="13">
        <v>-1</v>
      </c>
      <c r="N69" s="13">
        <v>1</v>
      </c>
      <c r="O69" s="13">
        <v>0</v>
      </c>
      <c r="P69" s="13">
        <v>16.111</v>
      </c>
      <c r="Q69" s="13">
        <v>0</v>
      </c>
      <c r="R69" s="13">
        <v>0</v>
      </c>
    </row>
    <row r="70" ht="20.25" spans="1:18">
      <c r="A70" s="6" t="s">
        <v>288</v>
      </c>
      <c r="B70" s="6" t="s">
        <v>289</v>
      </c>
      <c r="C70" s="6">
        <v>5984.613</v>
      </c>
      <c r="D70" s="6">
        <v>6912.773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1.73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4.823</v>
      </c>
      <c r="Q70" s="13">
        <v>0</v>
      </c>
      <c r="R70" s="13">
        <v>0</v>
      </c>
    </row>
    <row r="71" ht="20.25" spans="1:18">
      <c r="A71" s="6" t="s">
        <v>290</v>
      </c>
      <c r="B71" s="6" t="s">
        <v>291</v>
      </c>
      <c r="C71" s="6">
        <v>5569.998</v>
      </c>
      <c r="D71" s="6">
        <v>6049.127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6.559</v>
      </c>
      <c r="K71" s="13">
        <v>3</v>
      </c>
      <c r="L71" s="13">
        <v>2</v>
      </c>
      <c r="M71" s="13">
        <v>0</v>
      </c>
      <c r="N71" s="13">
        <v>0</v>
      </c>
      <c r="O71" s="13">
        <v>0</v>
      </c>
      <c r="P71" s="13">
        <v>-0.212</v>
      </c>
      <c r="Q71" s="13">
        <v>0</v>
      </c>
      <c r="R71" s="13">
        <v>1</v>
      </c>
    </row>
    <row r="72" ht="20.25" spans="1:18">
      <c r="A72" s="6" t="s">
        <v>292</v>
      </c>
      <c r="B72" s="6" t="s">
        <v>293</v>
      </c>
      <c r="C72" s="6">
        <v>4733.976</v>
      </c>
      <c r="D72" s="6">
        <v>5676.515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3.23</v>
      </c>
      <c r="K72" s="13">
        <v>0</v>
      </c>
      <c r="L72" s="13">
        <v>0</v>
      </c>
      <c r="M72" s="13">
        <v>0</v>
      </c>
      <c r="N72" s="13">
        <v>-1</v>
      </c>
      <c r="O72" s="13">
        <v>0</v>
      </c>
      <c r="P72" s="13">
        <v>-2.72</v>
      </c>
      <c r="Q72" s="13">
        <v>0</v>
      </c>
      <c r="R72" s="13">
        <v>0</v>
      </c>
    </row>
    <row r="73" ht="20.25" spans="1:18">
      <c r="A73" s="6" t="s">
        <v>294</v>
      </c>
      <c r="B73" s="6" t="s">
        <v>295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296</v>
      </c>
      <c r="B74" s="6" t="s">
        <v>297</v>
      </c>
      <c r="C74" s="6">
        <v>4477.316</v>
      </c>
      <c r="D74" s="6">
        <v>6368.106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20.713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-22.388</v>
      </c>
      <c r="Q74" s="13">
        <v>0</v>
      </c>
      <c r="R74" s="13">
        <v>0</v>
      </c>
    </row>
    <row r="75" ht="20.25" spans="1:18">
      <c r="A75" s="6" t="s">
        <v>298</v>
      </c>
      <c r="B75" s="6" t="s">
        <v>299</v>
      </c>
      <c r="C75" s="6">
        <v>3247.584</v>
      </c>
      <c r="D75" s="6">
        <v>4497.641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17.175</v>
      </c>
      <c r="K75" s="13">
        <v>4</v>
      </c>
      <c r="L75" s="13">
        <v>0</v>
      </c>
      <c r="M75" s="13">
        <v>0</v>
      </c>
      <c r="N75" s="13">
        <v>1</v>
      </c>
      <c r="O75" s="13">
        <v>0</v>
      </c>
      <c r="P75" s="13">
        <v>-9.788</v>
      </c>
      <c r="Q75" s="13">
        <v>0</v>
      </c>
      <c r="R75" s="13">
        <v>0</v>
      </c>
    </row>
    <row r="76" ht="20.25" spans="1:18">
      <c r="A76" s="6" t="s">
        <v>300</v>
      </c>
      <c r="B76" s="6" t="s">
        <v>301</v>
      </c>
      <c r="C76" s="6">
        <v>2269.249</v>
      </c>
      <c r="D76" s="6">
        <v>3096.367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15.364</v>
      </c>
      <c r="K76" s="13">
        <v>1</v>
      </c>
      <c r="L76" s="13">
        <v>0</v>
      </c>
      <c r="M76" s="13">
        <v>0</v>
      </c>
      <c r="N76" s="13">
        <v>1</v>
      </c>
      <c r="O76" s="13">
        <v>0</v>
      </c>
      <c r="P76" s="13">
        <v>-4.551</v>
      </c>
      <c r="Q76" s="13">
        <v>0</v>
      </c>
      <c r="R76" s="13">
        <v>0</v>
      </c>
    </row>
    <row r="77" ht="20.25" spans="1:18">
      <c r="A77" s="6" t="s">
        <v>302</v>
      </c>
      <c r="B77" s="6" t="s">
        <v>303</v>
      </c>
      <c r="C77" s="6">
        <v>4357.322</v>
      </c>
      <c r="D77" s="6">
        <v>6344.52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25.498</v>
      </c>
      <c r="K77" s="13">
        <v>3</v>
      </c>
      <c r="L77" s="13">
        <v>0</v>
      </c>
      <c r="M77" s="13">
        <v>0</v>
      </c>
      <c r="N77" s="13">
        <v>0</v>
      </c>
      <c r="O77" s="13">
        <v>0</v>
      </c>
      <c r="P77" s="13">
        <v>-22.846</v>
      </c>
      <c r="Q77" s="13">
        <v>0</v>
      </c>
      <c r="R77" s="13">
        <v>0</v>
      </c>
    </row>
    <row r="78" ht="20.25" spans="1:18">
      <c r="A78" s="9" t="s">
        <v>304</v>
      </c>
      <c r="B78" s="9" t="s">
        <v>305</v>
      </c>
      <c r="C78" s="9">
        <v>64150.797</v>
      </c>
      <c r="D78" s="9">
        <v>71175.695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1.775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-9.548</v>
      </c>
      <c r="Q78" s="13">
        <v>0</v>
      </c>
      <c r="R78" s="13">
        <v>0</v>
      </c>
    </row>
    <row r="79" ht="20.25" spans="1:18">
      <c r="A79" s="9" t="s">
        <v>306</v>
      </c>
      <c r="B79" s="9" t="s">
        <v>307</v>
      </c>
      <c r="C79" s="9">
        <v>1498.578</v>
      </c>
      <c r="D79" s="9">
        <v>3363.444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33.603</v>
      </c>
      <c r="K79" s="13">
        <v>1</v>
      </c>
      <c r="L79" s="13">
        <v>2</v>
      </c>
      <c r="M79" s="13">
        <v>1</v>
      </c>
      <c r="N79" s="13">
        <v>-1</v>
      </c>
      <c r="O79" s="13">
        <v>0</v>
      </c>
      <c r="P79" s="13">
        <v>-6.098</v>
      </c>
      <c r="Q79" s="13">
        <v>0</v>
      </c>
      <c r="R79" s="13">
        <v>0</v>
      </c>
    </row>
    <row r="80" ht="20.25" spans="1:18">
      <c r="A80" s="9" t="s">
        <v>308</v>
      </c>
      <c r="B80" s="9" t="s">
        <v>309</v>
      </c>
      <c r="C80" s="9">
        <v>3553.78</v>
      </c>
      <c r="D80" s="9">
        <v>4122.672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11.266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2.536</v>
      </c>
      <c r="Q80" s="13">
        <v>0</v>
      </c>
      <c r="R80" s="13">
        <v>0</v>
      </c>
    </row>
    <row r="81" ht="20.25" spans="1:18">
      <c r="A81" s="9" t="s">
        <v>310</v>
      </c>
      <c r="B81" s="9" t="s">
        <v>311</v>
      </c>
      <c r="C81" s="9">
        <v>12971.678</v>
      </c>
      <c r="D81" s="9">
        <v>15617.907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13.029</v>
      </c>
      <c r="K81" s="13">
        <v>3</v>
      </c>
      <c r="L81" s="13">
        <v>2</v>
      </c>
      <c r="M81" s="13">
        <v>0</v>
      </c>
      <c r="N81" s="13">
        <v>0</v>
      </c>
      <c r="O81" s="13">
        <v>0</v>
      </c>
      <c r="P81" s="13">
        <v>38.684</v>
      </c>
      <c r="Q81" s="13">
        <v>0</v>
      </c>
      <c r="R81" s="13">
        <v>0</v>
      </c>
    </row>
    <row r="82" ht="20.25" spans="1:18">
      <c r="A82" s="9" t="s">
        <v>312</v>
      </c>
      <c r="B82" s="9" t="s">
        <v>313</v>
      </c>
      <c r="C82" s="9">
        <v>490.361</v>
      </c>
      <c r="D82" s="9">
        <v>579.064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12.42</v>
      </c>
      <c r="K82" s="13">
        <v>1</v>
      </c>
      <c r="L82" s="13">
        <v>2</v>
      </c>
      <c r="M82" s="13">
        <v>0</v>
      </c>
      <c r="N82" s="13">
        <v>0</v>
      </c>
      <c r="O82" s="13">
        <v>0</v>
      </c>
      <c r="P82" s="13">
        <v>0.634</v>
      </c>
      <c r="Q82" s="13">
        <v>0</v>
      </c>
      <c r="R82" s="13">
        <v>0</v>
      </c>
    </row>
    <row r="83" ht="20.25" spans="1:18">
      <c r="A83" s="9" t="s">
        <v>314</v>
      </c>
      <c r="B83" s="9" t="s">
        <v>315</v>
      </c>
      <c r="C83" s="9">
        <v>74017.836</v>
      </c>
      <c r="D83" s="9">
        <v>92519.867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3.998</v>
      </c>
      <c r="K83" s="13">
        <v>0</v>
      </c>
      <c r="L83" s="13">
        <v>2</v>
      </c>
      <c r="M83" s="13">
        <v>0</v>
      </c>
      <c r="N83" s="13">
        <v>1</v>
      </c>
      <c r="O83" s="13">
        <v>0</v>
      </c>
      <c r="P83" s="13">
        <v>40.288</v>
      </c>
      <c r="Q83" s="13">
        <v>0</v>
      </c>
      <c r="R83" s="13">
        <v>1</v>
      </c>
    </row>
    <row r="84" ht="20.25" spans="1:18">
      <c r="A84" s="15" t="s">
        <v>316</v>
      </c>
      <c r="B84" s="15" t="s">
        <v>317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45.072</v>
      </c>
      <c r="Q84" s="13">
        <v>0</v>
      </c>
      <c r="R84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2025-01-01T03:12:11Z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EF8EF0F323FD4975BED16C555C74D0A6_13</vt:lpwstr>
  </property>
  <property fmtid="{D5CDD505-2E9C-101B-9397-08002B2CF9AE}" pid="3" name="KSOProductBuildVer">
    <vt:lpwstr>2052-12.1.0.15712</vt:lpwstr>
  </property>
</Properties>
</file>