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<sst xmlns="http://schemas.openxmlformats.org/spreadsheetml/2006/main" count="305" uniqueCount="274">
  <si>
    <t>京沪深强转弱</t>
  </si>
  <si>
    <t>京沪深弱转强</t>
  </si>
  <si>
    <t>代码</t>
  </si>
  <si>
    <t>简称</t>
  </si>
  <si>
    <t>总市值</t>
  </si>
  <si>
    <t>高分红股</t>
  </si>
  <si>
    <t>114359.63亿</t>
  </si>
  <si>
    <t>绩优股</t>
  </si>
  <si>
    <t>142330.70亿</t>
  </si>
  <si>
    <t>低空经济</t>
  </si>
  <si>
    <t>40370.93亿</t>
  </si>
  <si>
    <t>中小综指</t>
  </si>
  <si>
    <t>112844.17亿</t>
  </si>
  <si>
    <t>酿酒</t>
  </si>
  <si>
    <t>35805.51亿</t>
  </si>
  <si>
    <t>全指材料</t>
  </si>
  <si>
    <t>51892.08亿</t>
  </si>
  <si>
    <t>近期强势</t>
  </si>
  <si>
    <t>8193.19亿</t>
  </si>
  <si>
    <t>QFII重仓</t>
  </si>
  <si>
    <t>40231.96亿</t>
  </si>
  <si>
    <t>日用化工</t>
  </si>
  <si>
    <t>1583.80亿</t>
  </si>
  <si>
    <t>医药</t>
  </si>
  <si>
    <t>37510.22亿</t>
  </si>
  <si>
    <t>创医药</t>
  </si>
  <si>
    <t>--</t>
  </si>
  <si>
    <t>电力</t>
  </si>
  <si>
    <t>29498.28亿</t>
  </si>
  <si>
    <t>配股预案</t>
  </si>
  <si>
    <t>有色</t>
  </si>
  <si>
    <t>25122.88亿</t>
  </si>
  <si>
    <t>科创生物</t>
  </si>
  <si>
    <t>户数增加</t>
  </si>
  <si>
    <t>20113.14亿</t>
  </si>
  <si>
    <t>即将解禁</t>
  </si>
  <si>
    <t>14155.99亿</t>
  </si>
  <si>
    <t>河南板块</t>
  </si>
  <si>
    <t>13945.82亿</t>
  </si>
  <si>
    <t>农林牧渔</t>
  </si>
  <si>
    <t>10552.29亿</t>
  </si>
  <si>
    <t>车路云</t>
  </si>
  <si>
    <t>10289.79亿</t>
  </si>
  <si>
    <t>云南板块</t>
  </si>
  <si>
    <t>8001.59亿</t>
  </si>
  <si>
    <t>发可转债</t>
  </si>
  <si>
    <t>7978.38亿</t>
  </si>
  <si>
    <t>猪肉</t>
  </si>
  <si>
    <t>7732.12亿</t>
  </si>
  <si>
    <t>建材</t>
  </si>
  <si>
    <t>7388.93亿</t>
  </si>
  <si>
    <t>融资增加</t>
  </si>
  <si>
    <t>5687.19亿</t>
  </si>
  <si>
    <t>化纤</t>
  </si>
  <si>
    <t>4429.73亿</t>
  </si>
  <si>
    <t>船舶</t>
  </si>
  <si>
    <t>4251.41亿</t>
  </si>
  <si>
    <t>青海板块</t>
  </si>
  <si>
    <t>2049.49亿</t>
  </si>
  <si>
    <t>机构吸筹</t>
  </si>
  <si>
    <t>1514.06亿</t>
  </si>
  <si>
    <t>商贸代理</t>
  </si>
  <si>
    <t>1118.38亿</t>
  </si>
  <si>
    <t>酒店餐饮</t>
  </si>
  <si>
    <t>704.57亿</t>
  </si>
  <si>
    <t>资源优势</t>
  </si>
  <si>
    <t>业绩预降</t>
  </si>
  <si>
    <t>深次新股</t>
  </si>
  <si>
    <t>绿色电力</t>
  </si>
  <si>
    <t>投资时钟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</si>
  <si>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</si>
  <si>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</si>
  <si>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</si>
  <si>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</si>
  <si>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</si>
  <si>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</si>
  <si>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</si>
  <si>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</si>
  <si>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</si>
  <si>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</si>
  <si>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</si>
  <si>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</si>
  <si>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</si>
  <si>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</si>
  <si>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</si>
  <si>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</si>
  <si>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</si>
  <si>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</si>
  <si>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</si>
  <si>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</si>
  <si>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</si>
  <si>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上证高新</t>
  </si>
  <si>
    <t>国债指数</t>
  </si>
  <si>
    <t>企债指数</t>
  </si>
  <si>
    <t>沪公司债</t>
  </si>
  <si>
    <t>沪企债30</t>
  </si>
  <si>
    <t>5年信用</t>
  </si>
  <si>
    <t>信用100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</si>
  <si>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</si>
  <si>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</si>
  <si>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</si>
  <si>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</si>
  <si>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</si>
  <si>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</si>
  <si>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</si>
  <si>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新硬件</t>
  </si>
  <si>
    <t>国证算力</t>
  </si>
  <si>
    <t>专利领先</t>
  </si>
  <si>
    <t>智能家居</t>
  </si>
  <si>
    <t>【数据引擎：奇衡DK阿赖耶识系统】情绪值</t>
  </si>
  <si>
    <t>AX00</t>
  </si>
  <si>
    <t>豆一连续</t>
  </si>
  <si>
    <t>M00</t>
  </si>
  <si>
    <t>豆粕连续</t>
  </si>
  <si>
    <t>BUX00</t>
  </si>
  <si>
    <t>沥青连续</t>
  </si>
  <si>
    <t>FU00</t>
  </si>
  <si>
    <t>燃油连续</t>
  </si>
  <si>
    <t>MA00</t>
  </si>
  <si>
    <t>甲醇连续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</si>
  <si>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</si>
  <si>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</si>
  <si>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</si>
  <si>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</si>
  <si>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</si>
  <si>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</si>
  <si>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</si>
  <si>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</si>
  <si>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</si>
  <si>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</si>
  <si>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BB00</t>
  </si>
  <si>
    <t>胶合板连续</t>
  </si>
  <si>
    <t>JM00</t>
  </si>
  <si>
    <t>焦煤连续</t>
  </si>
  <si>
    <t>LH00</t>
  </si>
  <si>
    <t>生猪连续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</si>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</sst>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H6" sqref="H6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"880526"</f>
        <v>880526</v>
      </c>
      <c r="B3" s="30" t="s">
        <v>5</v>
      </c>
      <c r="C3" s="30" t="s">
        <v>6</v>
      </c>
      <c r="D3" s="30" t="str">
        <f>"880835"</f>
        <v>880835</v>
      </c>
      <c r="E3" s="30" t="s">
        <v>7</v>
      </c>
      <c r="F3" s="30" t="s">
        <v>8</v>
      </c>
    </row>
    <row r="4" ht="16.5" spans="1:6">
      <c r="A4" s="30" t="str">
        <f>"880522"</f>
        <v>880522</v>
      </c>
      <c r="B4" s="30" t="s">
        <v>9</v>
      </c>
      <c r="C4" s="30" t="s">
        <v>10</v>
      </c>
      <c r="D4" s="30" t="str">
        <f>"399101"</f>
        <v>399101</v>
      </c>
      <c r="E4" s="30" t="s">
        <v>11</v>
      </c>
      <c r="F4" s="30" t="s">
        <v>12</v>
      </c>
    </row>
    <row r="5" ht="16.5" spans="1:6">
      <c r="A5" s="30" t="str">
        <f>"880380"</f>
        <v>880380</v>
      </c>
      <c r="B5" s="30" t="s">
        <v>13</v>
      </c>
      <c r="C5" s="30" t="s">
        <v>14</v>
      </c>
      <c r="D5" s="30" t="str">
        <f>"000987"</f>
        <v>000987</v>
      </c>
      <c r="E5" s="30" t="s">
        <v>15</v>
      </c>
      <c r="F5" s="30" t="s">
        <v>16</v>
      </c>
    </row>
    <row r="6" ht="16.5" spans="1:6">
      <c r="A6" s="30" t="str">
        <f>"880880"</f>
        <v>880880</v>
      </c>
      <c r="B6" s="30" t="s">
        <v>17</v>
      </c>
      <c r="C6" s="30" t="s">
        <v>18</v>
      </c>
      <c r="D6" s="30" t="str">
        <f>"880802"</f>
        <v>880802</v>
      </c>
      <c r="E6" s="30" t="s">
        <v>19</v>
      </c>
      <c r="F6" s="30" t="s">
        <v>20</v>
      </c>
    </row>
    <row r="7" ht="16.5" spans="1:6">
      <c r="A7" s="30" t="str">
        <f>"880355"</f>
        <v>880355</v>
      </c>
      <c r="B7" s="30" t="s">
        <v>21</v>
      </c>
      <c r="C7" s="30" t="s">
        <v>22</v>
      </c>
      <c r="D7" s="30" t="str">
        <f>"880400"</f>
        <v>880400</v>
      </c>
      <c r="E7" s="30" t="s">
        <v>23</v>
      </c>
      <c r="F7" s="30" t="s">
        <v>24</v>
      </c>
    </row>
    <row r="8" ht="16.5" spans="1:6">
      <c r="A8" s="30" t="str">
        <f>"399275"</f>
        <v>399275</v>
      </c>
      <c r="B8" s="30" t="s">
        <v>25</v>
      </c>
      <c r="C8" s="30" t="s">
        <v>26</v>
      </c>
      <c r="D8" s="30" t="str">
        <f>"880305"</f>
        <v>880305</v>
      </c>
      <c r="E8" s="30" t="s">
        <v>27</v>
      </c>
      <c r="F8" s="30" t="s">
        <v>28</v>
      </c>
    </row>
    <row r="9" ht="16.5" spans="1:6">
      <c r="A9" s="30" t="str">
        <f>"880890"</f>
        <v>880890</v>
      </c>
      <c r="B9" s="30" t="s">
        <v>29</v>
      </c>
      <c r="C9" s="30" t="s">
        <v>26</v>
      </c>
      <c r="D9" s="30" t="str">
        <f>"880324"</f>
        <v>880324</v>
      </c>
      <c r="E9" s="30" t="s">
        <v>30</v>
      </c>
      <c r="F9" s="30" t="s">
        <v>31</v>
      </c>
    </row>
    <row r="10" ht="16.5" spans="1:6">
      <c r="A10" s="30" t="str">
        <f>"000683"</f>
        <v>000683</v>
      </c>
      <c r="B10" s="30" t="s">
        <v>32</v>
      </c>
      <c r="C10" s="30" t="s">
        <v>26</v>
      </c>
      <c r="D10" s="30" t="str">
        <f>"880876"</f>
        <v>880876</v>
      </c>
      <c r="E10" s="30" t="s">
        <v>33</v>
      </c>
      <c r="F10" s="30" t="s">
        <v>34</v>
      </c>
    </row>
    <row r="11" ht="16.5" spans="1:6">
      <c r="A11" s="19"/>
      <c r="B11" s="19"/>
      <c r="C11" s="19"/>
      <c r="D11" s="30" t="str">
        <f>"880897"</f>
        <v>880897</v>
      </c>
      <c r="E11" s="30" t="s">
        <v>35</v>
      </c>
      <c r="F11" s="30" t="s">
        <v>36</v>
      </c>
    </row>
    <row r="12" ht="16.5" spans="1:6">
      <c r="A12" s="19"/>
      <c r="B12" s="19"/>
      <c r="C12" s="19"/>
      <c r="D12" s="30" t="str">
        <f>"880213"</f>
        <v>880213</v>
      </c>
      <c r="E12" s="30" t="s">
        <v>37</v>
      </c>
      <c r="F12" s="30" t="s">
        <v>38</v>
      </c>
    </row>
    <row r="13" ht="16.5" spans="1:6">
      <c r="A13" s="19"/>
      <c r="B13" s="19"/>
      <c r="C13" s="19"/>
      <c r="D13" s="30" t="str">
        <f>"880360"</f>
        <v>880360</v>
      </c>
      <c r="E13" s="30" t="s">
        <v>39</v>
      </c>
      <c r="F13" s="30" t="s">
        <v>40</v>
      </c>
    </row>
    <row r="14" ht="16.5" spans="1:6">
      <c r="A14" s="19"/>
      <c r="B14" s="19"/>
      <c r="C14" s="19"/>
      <c r="D14" s="30" t="str">
        <f>"880552"</f>
        <v>880552</v>
      </c>
      <c r="E14" s="30" t="s">
        <v>41</v>
      </c>
      <c r="F14" s="30" t="s">
        <v>42</v>
      </c>
    </row>
    <row r="15" ht="16.5" spans="1:6">
      <c r="A15" s="19"/>
      <c r="B15" s="19"/>
      <c r="C15" s="19"/>
      <c r="D15" s="30" t="str">
        <f>"880227"</f>
        <v>880227</v>
      </c>
      <c r="E15" s="30" t="s">
        <v>43</v>
      </c>
      <c r="F15" s="30" t="s">
        <v>44</v>
      </c>
    </row>
    <row r="16" ht="16.5" spans="1:6">
      <c r="A16" s="19"/>
      <c r="B16" s="19"/>
      <c r="C16" s="19"/>
      <c r="D16" s="30" t="str">
        <f>"880723"</f>
        <v>880723</v>
      </c>
      <c r="E16" s="30" t="s">
        <v>45</v>
      </c>
      <c r="F16" s="30" t="s">
        <v>46</v>
      </c>
    </row>
    <row r="17" ht="16.5" spans="1:6">
      <c r="A17" s="19"/>
      <c r="B17" s="19"/>
      <c r="C17" s="19"/>
      <c r="D17" s="30" t="str">
        <f>"880936"</f>
        <v>880936</v>
      </c>
      <c r="E17" s="30" t="s">
        <v>47</v>
      </c>
      <c r="F17" s="30" t="s">
        <v>48</v>
      </c>
    </row>
    <row r="18" ht="16.5" spans="1:6">
      <c r="A18" s="19"/>
      <c r="B18" s="19"/>
      <c r="C18" s="19"/>
      <c r="D18" s="30" t="str">
        <f>"880344"</f>
        <v>880344</v>
      </c>
      <c r="E18" s="30" t="s">
        <v>49</v>
      </c>
      <c r="F18" s="30" t="s">
        <v>50</v>
      </c>
    </row>
    <row r="19" ht="17.25" spans="1:6">
      <c r="A19" s="31"/>
      <c r="B19" s="31"/>
      <c r="C19" s="31"/>
      <c r="D19" s="30" t="str">
        <f>"880780"</f>
        <v>880780</v>
      </c>
      <c r="E19" s="30" t="s">
        <v>51</v>
      </c>
      <c r="F19" s="30" t="s">
        <v>52</v>
      </c>
    </row>
    <row r="20" ht="17.25" spans="1:6">
      <c r="A20" s="31"/>
      <c r="B20" s="31"/>
      <c r="C20" s="31"/>
      <c r="D20" s="30" t="str">
        <f>"880330"</f>
        <v>880330</v>
      </c>
      <c r="E20" s="30" t="s">
        <v>53</v>
      </c>
      <c r="F20" s="30" t="s">
        <v>54</v>
      </c>
    </row>
    <row r="21" ht="17.25" spans="1:6">
      <c r="A21" s="31"/>
      <c r="B21" s="31"/>
      <c r="C21" s="31"/>
      <c r="D21" s="30" t="str">
        <f>"880431"</f>
        <v>880431</v>
      </c>
      <c r="E21" s="30" t="s">
        <v>55</v>
      </c>
      <c r="F21" s="30" t="s">
        <v>56</v>
      </c>
    </row>
    <row r="22" ht="17.25" spans="1:6">
      <c r="A22" s="31"/>
      <c r="B22" s="31"/>
      <c r="C22" s="31"/>
      <c r="D22" s="30" t="str">
        <f>"880206"</f>
        <v>880206</v>
      </c>
      <c r="E22" s="30" t="s">
        <v>57</v>
      </c>
      <c r="F22" s="30" t="s">
        <v>58</v>
      </c>
    </row>
    <row r="23" ht="17.25" spans="1:6">
      <c r="A23" s="31"/>
      <c r="B23" s="31"/>
      <c r="C23" s="31"/>
      <c r="D23" s="30" t="str">
        <f>"880756"</f>
        <v>880756</v>
      </c>
      <c r="E23" s="30" t="s">
        <v>59</v>
      </c>
      <c r="F23" s="30" t="s">
        <v>60</v>
      </c>
    </row>
    <row r="24" ht="17.25" spans="1:6">
      <c r="A24" s="31"/>
      <c r="B24" s="31"/>
      <c r="C24" s="31"/>
      <c r="D24" s="30" t="str">
        <f>"880414"</f>
        <v>880414</v>
      </c>
      <c r="E24" s="30" t="s">
        <v>61</v>
      </c>
      <c r="F24" s="30" t="s">
        <v>62</v>
      </c>
    </row>
    <row r="25" ht="17.25" spans="1:6">
      <c r="A25" s="31"/>
      <c r="B25" s="31"/>
      <c r="C25" s="31"/>
      <c r="D25" s="30" t="str">
        <f>"880423"</f>
        <v>880423</v>
      </c>
      <c r="E25" s="30" t="s">
        <v>63</v>
      </c>
      <c r="F25" s="30" t="s">
        <v>64</v>
      </c>
    </row>
    <row r="26" ht="17.25" spans="1:6">
      <c r="A26" s="31"/>
      <c r="B26" s="31"/>
      <c r="C26" s="31"/>
      <c r="D26" s="30" t="str">
        <f>"399319"</f>
        <v>399319</v>
      </c>
      <c r="E26" s="30" t="s">
        <v>65</v>
      </c>
      <c r="F26" s="30" t="s">
        <v>26</v>
      </c>
    </row>
    <row r="27" ht="17.25" spans="1:6">
      <c r="A27" s="31"/>
      <c r="B27" s="31"/>
      <c r="C27" s="31"/>
      <c r="D27" s="30" t="str">
        <f>"880843"</f>
        <v>880843</v>
      </c>
      <c r="E27" s="30" t="s">
        <v>66</v>
      </c>
      <c r="F27" s="30" t="s">
        <v>26</v>
      </c>
    </row>
    <row r="28" ht="17.25" spans="1:6">
      <c r="A28" s="31"/>
      <c r="B28" s="31"/>
      <c r="C28" s="31"/>
      <c r="D28" s="30" t="str">
        <f>"399678"</f>
        <v>399678</v>
      </c>
      <c r="E28" s="30" t="s">
        <v>67</v>
      </c>
      <c r="F28" s="30" t="s">
        <v>26</v>
      </c>
    </row>
    <row r="29" ht="17.25" spans="1:6">
      <c r="A29" s="31"/>
      <c r="B29" s="31"/>
      <c r="C29" s="31"/>
      <c r="D29" s="30" t="str">
        <f>"399438"</f>
        <v>399438</v>
      </c>
      <c r="E29" s="30" t="s">
        <v>68</v>
      </c>
      <c r="F29" s="30" t="s">
        <v>26</v>
      </c>
    </row>
    <row r="30" ht="17.25" spans="1:6">
      <c r="A30" s="31"/>
      <c r="B30" s="31"/>
      <c r="C30" s="31"/>
      <c r="D30" s="30" t="str">
        <f>"399391"</f>
        <v>399391</v>
      </c>
      <c r="E30" s="30" t="s">
        <v>69</v>
      </c>
      <c r="F30" s="30" t="s">
        <v>26</v>
      </c>
    </row>
    <row r="31" ht="17.25" spans="1:6">
      <c r="A31" s="31"/>
      <c r="B31" s="31"/>
      <c r="C31" s="31"/>
      <c r="D31" s="30" t="str">
        <f>"399375"</f>
        <v>399375</v>
      </c>
      <c r="E31" s="30" t="s">
        <v>70</v>
      </c>
      <c r="F31" s="30" t="s">
        <v>26</v>
      </c>
    </row>
    <row r="32" ht="17.25" spans="1:6">
      <c r="A32" s="31"/>
      <c r="B32" s="31"/>
      <c r="C32" s="31"/>
      <c r="D32" s="19"/>
      <c r="E32" s="19"/>
      <c r="F32" s="19"/>
    </row>
    <row r="33" ht="17.25" spans="1:6">
      <c r="A33" s="31"/>
      <c r="B33" s="31"/>
      <c r="C33" s="31"/>
      <c r="D33" s="19"/>
      <c r="E33" s="19"/>
      <c r="F33" s="19"/>
    </row>
    <row r="34" ht="17.25" spans="1:6">
      <c r="A34" s="31"/>
      <c r="B34" s="31"/>
      <c r="C34" s="31"/>
      <c r="D34" s="19"/>
      <c r="E34" s="19"/>
      <c r="F34" s="19"/>
    </row>
    <row r="35" ht="17.25" spans="1:6">
      <c r="A35" s="31"/>
      <c r="B35" s="31"/>
      <c r="C35" s="31"/>
      <c r="D35" s="19"/>
      <c r="E35" s="19"/>
      <c r="F35" s="19"/>
    </row>
    <row r="36" ht="17.25" spans="1:6">
      <c r="A36" s="31"/>
      <c r="B36" s="31"/>
      <c r="C36" s="31"/>
      <c r="D36" s="19"/>
      <c r="E36" s="19"/>
      <c r="F36" s="19"/>
    </row>
    <row r="37" ht="17.25" spans="1:6">
      <c r="A37" s="31"/>
      <c r="B37" s="31"/>
      <c r="C37" s="31"/>
      <c r="D37" s="19"/>
      <c r="E37" s="19"/>
      <c r="F37" s="19"/>
    </row>
    <row r="38" ht="17.25" spans="1:6">
      <c r="A38" s="31"/>
      <c r="B38" s="31"/>
      <c r="C38" s="31"/>
      <c r="D38" s="19"/>
      <c r="E38" s="19"/>
      <c r="F38" s="19"/>
    </row>
    <row r="39" ht="17.25" spans="1:6">
      <c r="A39" s="31"/>
      <c r="B39" s="31"/>
      <c r="C39" s="31"/>
      <c r="D39" s="19"/>
      <c r="E39" s="19"/>
      <c r="F39" s="19"/>
    </row>
    <row r="40" ht="17.25" spans="1:6">
      <c r="A40" s="31"/>
      <c r="B40" s="31"/>
      <c r="C40" s="31"/>
      <c r="D40" s="19"/>
      <c r="E40" s="19"/>
      <c r="F40" s="19"/>
    </row>
    <row r="41" ht="17.25" spans="1:6">
      <c r="A41" s="31"/>
      <c r="B41" s="31"/>
      <c r="C41" s="31"/>
      <c r="D41" s="19"/>
      <c r="E41" s="19"/>
      <c r="F41" s="19"/>
    </row>
    <row r="42" ht="17.25" spans="1:6">
      <c r="A42" s="31"/>
      <c r="B42" s="31"/>
      <c r="C42" s="31"/>
      <c r="D42" s="19"/>
      <c r="E42" s="19"/>
      <c r="F42" s="19"/>
    </row>
    <row r="43" ht="17.25" spans="1:6">
      <c r="A43" s="31"/>
      <c r="B43" s="31"/>
      <c r="C43" s="31"/>
      <c r="D43" s="31"/>
      <c r="E43" s="31"/>
      <c r="F43" s="31"/>
    </row>
    <row r="44" ht="17.25" spans="1:6">
      <c r="A44" s="31"/>
      <c r="B44" s="31"/>
      <c r="C44" s="31"/>
      <c r="D44" s="31"/>
      <c r="E44" s="31"/>
      <c r="F44" s="31"/>
    </row>
    <row r="45" ht="17.25" spans="1:6">
      <c r="A45" s="31"/>
      <c r="B45" s="31"/>
      <c r="C45" s="31"/>
      <c r="D45" s="31"/>
      <c r="E45" s="31"/>
      <c r="F45" s="31"/>
    </row>
    <row r="46" ht="16.5" spans="1:6">
      <c r="A46" s="19"/>
      <c r="B46" s="19"/>
      <c r="C46" s="19"/>
      <c r="D46" s="19"/>
      <c r="E46" s="19"/>
      <c r="F46" s="19"/>
    </row>
    <row r="47" ht="16.5" spans="1:6">
      <c r="A47" s="19"/>
      <c r="B47" s="19"/>
      <c r="C47" s="19"/>
      <c r="D47" s="19"/>
      <c r="E47" s="19"/>
      <c r="F47" s="19"/>
    </row>
    <row r="48" ht="16.5" spans="1:6">
      <c r="A48" s="19"/>
      <c r="B48" s="19"/>
      <c r="C48" s="19"/>
      <c r="D48" s="19"/>
      <c r="E48" s="19"/>
      <c r="F48" s="19"/>
    </row>
    <row r="49" ht="16.5" spans="1:6">
      <c r="A49" s="19"/>
      <c r="B49" s="19"/>
      <c r="C49" s="19"/>
      <c r="D49" s="19"/>
      <c r="E49" s="19"/>
      <c r="F49" s="19"/>
    </row>
    <row r="50" ht="16.5" spans="1:6">
      <c r="A50" s="19"/>
      <c r="B50" s="19"/>
      <c r="C50" s="19"/>
      <c r="D50" s="19"/>
      <c r="E50" s="19"/>
      <c r="F50" s="19"/>
    </row>
    <row r="51" ht="16.5" spans="1:6">
      <c r="A51" s="19"/>
      <c r="B51" s="19"/>
      <c r="C51" s="19"/>
      <c r="D51" s="19"/>
      <c r="E51" s="19"/>
      <c r="F51" s="19"/>
    </row>
    <row r="52" ht="16.5" spans="1:6">
      <c r="A52" s="19"/>
      <c r="B52" s="19"/>
      <c r="C52" s="19"/>
      <c r="D52" s="19"/>
      <c r="E52" s="19"/>
      <c r="F52" s="19"/>
    </row>
    <row r="53" ht="16.5" spans="1:6">
      <c r="A53" s="19"/>
      <c r="B53" s="19"/>
      <c r="C53" s="19"/>
      <c r="D53" s="19"/>
      <c r="E53" s="19"/>
      <c r="F53" s="19"/>
    </row>
    <row r="54" ht="16.5" spans="1:6">
      <c r="A54" s="19"/>
      <c r="B54" s="19"/>
      <c r="C54" s="19"/>
      <c r="D54" s="19"/>
      <c r="E54" s="19"/>
      <c r="F54" s="19"/>
    </row>
    <row r="55" ht="16.5" spans="1:6">
      <c r="A55" s="19"/>
      <c r="B55" s="19"/>
      <c r="C55" s="19"/>
      <c r="D55" s="19"/>
      <c r="E55" s="19"/>
      <c r="F55" s="19"/>
    </row>
    <row r="56" ht="16.5" spans="1:6">
      <c r="A56" s="19"/>
      <c r="B56" s="19"/>
      <c r="C56" s="19"/>
      <c r="D56" s="19"/>
      <c r="E56" s="19"/>
      <c r="F56" s="19"/>
    </row>
    <row r="57" ht="16.5" spans="1:6">
      <c r="A57" s="19"/>
      <c r="B57" s="19"/>
      <c r="C57" s="19"/>
      <c r="D57" s="19"/>
      <c r="E57" s="19"/>
      <c r="F57" s="19"/>
    </row>
    <row r="58" ht="16.5" spans="1:6">
      <c r="A58" s="19"/>
      <c r="B58" s="19"/>
      <c r="C58" s="19"/>
      <c r="D58" s="19"/>
      <c r="E58" s="19"/>
      <c r="F58" s="19"/>
    </row>
    <row r="59" ht="16.5" spans="1:6">
      <c r="A59" s="19"/>
      <c r="B59" s="19"/>
      <c r="C59" s="19"/>
      <c r="D59" s="19"/>
      <c r="E59" s="19"/>
      <c r="F59" s="19"/>
    </row>
    <row r="60" ht="16.5" spans="1:6">
      <c r="A60" s="19"/>
      <c r="B60" s="19"/>
      <c r="C60" s="19"/>
      <c r="D60" s="19"/>
      <c r="E60" s="19"/>
      <c r="F60" s="19"/>
    </row>
    <row r="61" ht="16.5" spans="1:6">
      <c r="A61" s="19"/>
      <c r="B61" s="19"/>
      <c r="C61" s="19"/>
      <c r="D61" s="19"/>
      <c r="E61" s="19"/>
      <c r="F61" s="19"/>
    </row>
    <row r="62" ht="16.5" spans="1:6">
      <c r="A62" s="19"/>
      <c r="B62" s="19"/>
      <c r="C62" s="19"/>
      <c r="D62" s="19"/>
      <c r="E62" s="19"/>
      <c r="F62" s="19"/>
    </row>
    <row r="63" ht="16.5" spans="1:6">
      <c r="A63" s="19"/>
      <c r="B63" s="19"/>
      <c r="C63" s="19"/>
      <c r="D63" s="19"/>
      <c r="E63" s="19"/>
      <c r="F63" s="19"/>
    </row>
    <row r="64" ht="16.5" spans="1:6">
      <c r="A64" s="19"/>
      <c r="B64" s="19"/>
      <c r="C64" s="19"/>
      <c r="D64" s="19"/>
      <c r="E64" s="19"/>
      <c r="F64" s="19"/>
    </row>
    <row r="65" ht="16.5" spans="1:6">
      <c r="A65" s="19"/>
      <c r="B65" s="19"/>
      <c r="C65" s="19"/>
      <c r="D65" s="19"/>
      <c r="E65" s="19"/>
      <c r="F65" s="19"/>
    </row>
    <row r="66" ht="16.5" spans="1:6">
      <c r="A66" s="19"/>
      <c r="B66" s="19"/>
      <c r="C66" s="19"/>
      <c r="D66" s="19"/>
      <c r="E66" s="19"/>
      <c r="F66" s="19"/>
    </row>
    <row r="67" ht="16.5" spans="1:6">
      <c r="A67" s="19"/>
      <c r="B67" s="19"/>
      <c r="C67" s="19"/>
      <c r="D67" s="19"/>
      <c r="E67" s="19"/>
      <c r="F67" s="19"/>
    </row>
    <row r="68" ht="16.5" spans="1:6">
      <c r="A68" s="19"/>
      <c r="B68" s="19"/>
      <c r="C68" s="19"/>
      <c r="D68" s="19"/>
      <c r="E68" s="19"/>
      <c r="F68" s="19"/>
    </row>
    <row r="69" ht="16.5" spans="1:6">
      <c r="A69" s="19"/>
      <c r="B69" s="19"/>
      <c r="C69" s="19"/>
      <c r="D69" s="19"/>
      <c r="E69" s="19"/>
      <c r="F69" s="19"/>
    </row>
    <row r="70" ht="16.5" spans="1:6">
      <c r="A70" s="19"/>
      <c r="B70" s="19"/>
      <c r="C70" s="19"/>
      <c r="D70" s="19"/>
      <c r="E70" s="19"/>
      <c r="F70" s="19"/>
    </row>
    <row r="71" ht="16.5" spans="1:6">
      <c r="A71" s="19"/>
      <c r="B71" s="19"/>
      <c r="C71" s="19"/>
      <c r="D71" s="19"/>
      <c r="E71" s="19"/>
      <c r="F71" s="19"/>
    </row>
    <row r="72" ht="16.5" spans="1:6">
      <c r="A72" s="19"/>
      <c r="B72" s="19"/>
      <c r="C72" s="19"/>
      <c r="D72" s="19"/>
      <c r="E72" s="19"/>
      <c r="F72" s="19"/>
    </row>
    <row r="73" ht="16.5" spans="1:6">
      <c r="A73" s="19"/>
      <c r="B73" s="19"/>
      <c r="C73" s="19"/>
      <c r="D73" s="19"/>
      <c r="E73" s="19"/>
      <c r="F73" s="19"/>
    </row>
    <row r="74" ht="16.5" spans="1:6">
      <c r="A74" s="19"/>
      <c r="B74" s="19"/>
      <c r="C74" s="19"/>
      <c r="D74" s="19"/>
      <c r="E74" s="19"/>
      <c r="F74" s="19"/>
    </row>
    <row r="75" ht="16.5" spans="1:6">
      <c r="A75" s="19"/>
      <c r="B75" s="19"/>
      <c r="C75" s="19"/>
      <c r="D75" s="19"/>
      <c r="E75" s="19"/>
      <c r="F75" s="19"/>
    </row>
    <row r="76" ht="16.5" spans="1:6">
      <c r="A76" s="19"/>
      <c r="B76" s="19"/>
      <c r="C76" s="19"/>
      <c r="D76" s="19"/>
      <c r="E76" s="19"/>
      <c r="F76" s="19"/>
    </row>
    <row r="77" ht="16.5" spans="1:6">
      <c r="A77" s="19"/>
      <c r="B77" s="19"/>
      <c r="C77" s="19"/>
      <c r="D77" s="19"/>
      <c r="E77" s="19"/>
      <c r="F77" s="19"/>
    </row>
    <row r="78" ht="16.5" spans="1:6">
      <c r="A78" s="19"/>
      <c r="B78" s="19"/>
      <c r="C78" s="19"/>
      <c r="D78" s="19"/>
      <c r="E78" s="19"/>
      <c r="F78" s="19"/>
    </row>
    <row r="79" ht="16.5" spans="1:6">
      <c r="A79" s="19"/>
      <c r="B79" s="19"/>
      <c r="C79" s="19"/>
      <c r="D79" s="19"/>
      <c r="E79" s="19"/>
      <c r="F79" s="19"/>
    </row>
    <row r="80" ht="16.5" spans="1:6">
      <c r="A80" s="19"/>
      <c r="B80" s="19"/>
      <c r="C80" s="19"/>
      <c r="D80" s="19"/>
      <c r="E80" s="19"/>
      <c r="F80" s="19"/>
    </row>
    <row r="81" ht="16.5" spans="1:6">
      <c r="A81" s="19"/>
      <c r="B81" s="19"/>
      <c r="C81" s="19"/>
      <c r="D81" s="19"/>
      <c r="E81" s="19"/>
      <c r="F81" s="19"/>
    </row>
    <row r="82" ht="16.5" spans="1:6">
      <c r="A82" s="19"/>
      <c r="B82" s="19"/>
      <c r="C82" s="19"/>
      <c r="D82" s="19"/>
      <c r="E82" s="19"/>
      <c r="F82" s="19"/>
    </row>
    <row r="83" ht="16.5" spans="1:6">
      <c r="A83" s="19"/>
      <c r="B83" s="19"/>
      <c r="C83" s="19"/>
      <c r="D83" s="19"/>
      <c r="E83" s="19"/>
      <c r="F83" s="19"/>
    </row>
    <row r="84" ht="16.5" spans="1:6">
      <c r="A84" s="19"/>
      <c r="B84" s="19"/>
      <c r="C84" s="19"/>
      <c r="D84" s="19"/>
      <c r="E84" s="19"/>
      <c r="F84" s="19"/>
    </row>
    <row r="85" ht="16.5" spans="1:6">
      <c r="A85" s="19"/>
      <c r="B85" s="19"/>
      <c r="C85" s="19"/>
      <c r="D85" s="19"/>
      <c r="E85" s="19"/>
      <c r="F85" s="19"/>
    </row>
    <row r="86" ht="16.5" spans="1:6">
      <c r="A86" s="19"/>
      <c r="B86" s="19"/>
      <c r="C86" s="19"/>
      <c r="D86" s="19"/>
      <c r="E86" s="19"/>
      <c r="F86" s="19"/>
    </row>
    <row r="87" ht="16.5" spans="1:6">
      <c r="A87" s="19"/>
      <c r="B87" s="19"/>
      <c r="C87" s="19"/>
      <c r="D87" s="19"/>
      <c r="E87" s="19"/>
      <c r="F87" s="19"/>
    </row>
    <row r="88" ht="16.5" spans="1:6">
      <c r="A88" s="19"/>
      <c r="B88" s="19"/>
      <c r="C88" s="19"/>
      <c r="D88" s="19"/>
      <c r="E88" s="19"/>
      <c r="F88" s="19"/>
    </row>
    <row r="89" ht="16.5" spans="1:6">
      <c r="A89" s="19"/>
      <c r="B89" s="19"/>
      <c r="C89" s="19"/>
      <c r="D89" s="19"/>
      <c r="E89" s="19"/>
      <c r="F89" s="19"/>
    </row>
    <row r="90" ht="16.5" spans="1:6">
      <c r="A90" s="19"/>
      <c r="B90" s="19"/>
      <c r="C90" s="19"/>
      <c r="D90" s="19"/>
      <c r="E90" s="19"/>
      <c r="F90" s="19"/>
    </row>
    <row r="91" ht="16.5" spans="1:6">
      <c r="A91" s="19"/>
      <c r="B91" s="19"/>
      <c r="C91" s="19"/>
      <c r="D91" s="19"/>
      <c r="E91" s="19"/>
      <c r="F91" s="19"/>
    </row>
    <row r="92" ht="16.5" spans="1:6">
      <c r="A92" s="19"/>
      <c r="B92" s="19"/>
      <c r="C92" s="19"/>
      <c r="D92" s="19"/>
      <c r="E92" s="19"/>
      <c r="F92" s="19"/>
    </row>
    <row r="93" ht="16.5" spans="1:6">
      <c r="A93" s="19"/>
      <c r="B93" s="19"/>
      <c r="C93" s="19"/>
      <c r="D93" s="19"/>
      <c r="E93" s="19"/>
      <c r="F93" s="19"/>
    </row>
    <row r="94" ht="16.5" spans="1:6">
      <c r="A94" s="19"/>
      <c r="B94" s="19"/>
      <c r="C94" s="19"/>
      <c r="D94" s="19"/>
      <c r="E94" s="19"/>
      <c r="F94" s="19"/>
    </row>
    <row r="95" ht="16.5" spans="1:6">
      <c r="A95" s="19"/>
      <c r="B95" s="19"/>
      <c r="C95" s="19"/>
      <c r="D95" s="19"/>
      <c r="E95" s="19"/>
      <c r="F95" s="19"/>
    </row>
    <row r="96" ht="16.5" spans="1:6">
      <c r="A96" s="19"/>
      <c r="B96" s="19"/>
      <c r="C96" s="19"/>
      <c r="D96" s="19"/>
      <c r="E96" s="19"/>
      <c r="F96" s="19"/>
    </row>
    <row r="97" ht="16.5" spans="1:6">
      <c r="A97" s="19"/>
      <c r="B97" s="19"/>
      <c r="C97" s="19"/>
      <c r="D97" s="19"/>
      <c r="E97" s="19"/>
      <c r="F97" s="19"/>
    </row>
    <row r="98" ht="16.5" spans="1:6">
      <c r="A98" s="19"/>
      <c r="B98" s="19"/>
      <c r="C98" s="19"/>
      <c r="D98" s="19"/>
      <c r="E98" s="19"/>
      <c r="F98" s="19"/>
    </row>
    <row r="99" ht="16.5" spans="1:6">
      <c r="A99" s="19"/>
      <c r="B99" s="19"/>
      <c r="C99" s="19"/>
      <c r="D99" s="19"/>
      <c r="E99" s="19"/>
      <c r="F99" s="19"/>
    </row>
    <row r="100" ht="16.5" spans="1:6">
      <c r="A100" s="19"/>
      <c r="B100" s="19"/>
      <c r="C100" s="19"/>
      <c r="D100" s="19"/>
      <c r="E100" s="19"/>
      <c r="F100" s="19"/>
    </row>
    <row r="101" ht="16.5" spans="1:6">
      <c r="A101" s="19"/>
      <c r="B101" s="19"/>
      <c r="C101" s="19"/>
      <c r="D101" s="19"/>
      <c r="E101" s="19"/>
      <c r="F101" s="19"/>
    </row>
    <row r="102" ht="16.5" spans="1:6">
      <c r="A102" s="19"/>
      <c r="B102" s="19"/>
      <c r="C102" s="19"/>
      <c r="D102" s="19"/>
      <c r="E102" s="19"/>
      <c r="F102" s="19"/>
    </row>
    <row r="103" ht="16.5" spans="1:6">
      <c r="A103" s="19"/>
      <c r="B103" s="19"/>
      <c r="C103" s="19"/>
      <c r="D103" s="19"/>
      <c r="E103" s="19"/>
      <c r="F103" s="19"/>
    </row>
    <row r="104" ht="16.5" spans="1:6">
      <c r="A104" s="19"/>
      <c r="B104" s="19"/>
      <c r="C104" s="19"/>
      <c r="D104" s="19"/>
      <c r="E104" s="19"/>
      <c r="F104" s="19"/>
    </row>
    <row r="105" ht="16.5" spans="1:6">
      <c r="A105" s="19"/>
      <c r="B105" s="19"/>
      <c r="C105" s="19"/>
      <c r="D105" s="19"/>
      <c r="E105" s="19"/>
      <c r="F105" s="19"/>
    </row>
    <row r="106" ht="16.5" spans="1:6">
      <c r="A106" s="19"/>
      <c r="B106" s="19"/>
      <c r="C106" s="19"/>
      <c r="D106" s="19"/>
      <c r="E106" s="19"/>
      <c r="F106" s="19"/>
    </row>
    <row r="107" ht="16.5" spans="1:6">
      <c r="A107" s="19"/>
      <c r="B107" s="19"/>
      <c r="C107" s="19"/>
      <c r="D107" s="19"/>
      <c r="E107" s="19"/>
      <c r="F107" s="19"/>
    </row>
    <row r="108" ht="16.5" spans="1:6">
      <c r="A108" s="19"/>
      <c r="B108" s="19"/>
      <c r="C108" s="19"/>
      <c r="D108" s="19"/>
      <c r="E108" s="19"/>
      <c r="F108" s="19"/>
    </row>
    <row r="109" ht="16.5" spans="1:6">
      <c r="A109" s="19"/>
      <c r="B109" s="19"/>
      <c r="C109" s="19"/>
      <c r="D109" s="19"/>
      <c r="E109" s="19"/>
      <c r="F109" s="19"/>
    </row>
    <row r="110" ht="16.5" spans="1:6">
      <c r="A110" s="19"/>
      <c r="B110" s="19"/>
      <c r="C110" s="19"/>
      <c r="D110" s="19"/>
      <c r="E110" s="19"/>
      <c r="F110" s="19"/>
    </row>
    <row r="111" ht="16.5" spans="1:6">
      <c r="A111" s="19"/>
      <c r="B111" s="19"/>
      <c r="C111" s="19"/>
      <c r="D111" s="19"/>
      <c r="E111" s="19"/>
      <c r="F111" s="19"/>
    </row>
    <row r="112" ht="16.5" spans="1:6">
      <c r="A112" s="19"/>
      <c r="B112" s="19"/>
      <c r="C112" s="19"/>
      <c r="D112" s="19"/>
      <c r="E112" s="19"/>
      <c r="F112" s="19"/>
    </row>
    <row r="113" ht="16.5" spans="1:6">
      <c r="A113" s="19"/>
      <c r="B113" s="19"/>
      <c r="C113" s="19"/>
      <c r="D113" s="19"/>
      <c r="E113" s="19"/>
      <c r="F113" s="19"/>
    </row>
    <row r="114" ht="16.5" spans="1:6">
      <c r="A114" s="19"/>
      <c r="B114" s="19"/>
      <c r="C114" s="19"/>
      <c r="D114" s="19"/>
      <c r="E114" s="19"/>
      <c r="F114" s="19"/>
    </row>
    <row r="115" ht="16.5" spans="1:6">
      <c r="A115" s="19"/>
      <c r="B115" s="19"/>
      <c r="C115" s="19"/>
      <c r="D115" s="19"/>
      <c r="E115" s="19"/>
      <c r="F115" s="19"/>
    </row>
    <row r="116" ht="16.5" spans="1:6">
      <c r="A116" s="19"/>
      <c r="B116" s="19"/>
      <c r="C116" s="19"/>
      <c r="D116" s="19"/>
      <c r="E116" s="19"/>
      <c r="F116" s="19"/>
    </row>
    <row r="117" ht="16.5" spans="1:6">
      <c r="A117" s="19"/>
      <c r="B117" s="19"/>
      <c r="C117" s="19"/>
      <c r="D117" s="19"/>
      <c r="E117" s="19"/>
      <c r="F117" s="19"/>
    </row>
    <row r="118" ht="16.5" spans="1:6">
      <c r="A118" s="19"/>
      <c r="B118" s="19"/>
      <c r="C118" s="19"/>
      <c r="D118" s="19"/>
      <c r="E118" s="19"/>
      <c r="F118" s="19"/>
    </row>
    <row r="119" ht="16.5" spans="1:6">
      <c r="A119" s="19"/>
      <c r="B119" s="19"/>
      <c r="C119" s="19"/>
      <c r="D119" s="19"/>
      <c r="E119" s="19"/>
      <c r="F119" s="19"/>
    </row>
    <row r="120" ht="16.5" spans="1:6">
      <c r="A120" s="19"/>
      <c r="B120" s="19"/>
      <c r="C120" s="19"/>
      <c r="D120" s="19"/>
      <c r="E120" s="19"/>
      <c r="F120" s="19"/>
    </row>
    <row r="121" ht="16.5" spans="1:6">
      <c r="A121" s="19"/>
      <c r="B121" s="19"/>
      <c r="C121" s="19"/>
      <c r="D121" s="19"/>
      <c r="E121" s="19"/>
      <c r="F121" s="19"/>
    </row>
    <row r="122" ht="16.5" spans="1:6">
      <c r="A122" s="19"/>
      <c r="B122" s="19"/>
      <c r="C122" s="19"/>
      <c r="D122" s="19"/>
      <c r="E122" s="19"/>
      <c r="F122" s="19"/>
    </row>
    <row r="123" ht="16.5" spans="1:6">
      <c r="A123" s="19"/>
      <c r="B123" s="19"/>
      <c r="C123" s="19"/>
      <c r="D123" s="19"/>
      <c r="E123" s="19"/>
      <c r="F123" s="19"/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3">
      <c r="A127" s="19"/>
      <c r="B127" s="19"/>
      <c r="C127" s="19"/>
    </row>
    <row r="128" ht="16.5" spans="1:3">
      <c r="A128" s="19"/>
      <c r="B128" s="19"/>
      <c r="C128" s="19"/>
    </row>
    <row r="129" ht="16.5" spans="1:3">
      <c r="A129" s="19"/>
      <c r="B129" s="19"/>
      <c r="C129" s="19"/>
    </row>
    <row r="130" ht="16.5" spans="1:3">
      <c r="A130" s="19"/>
      <c r="B130" s="19"/>
      <c r="C130" s="19"/>
    </row>
    <row r="131" ht="16.5" spans="1:3">
      <c r="A131" s="19"/>
      <c r="B131" s="19"/>
      <c r="C131" s="19"/>
    </row>
    <row r="132" ht="16.5" spans="1:3">
      <c r="A132" s="19"/>
      <c r="B132" s="19"/>
      <c r="C132" s="19"/>
    </row>
    <row r="133" ht="16.5" spans="1:3">
      <c r="A133" s="19"/>
      <c r="B133" s="19"/>
      <c r="C133" s="19"/>
    </row>
    <row r="134" ht="16.5" spans="1:3">
      <c r="A134" s="19"/>
      <c r="B134" s="19"/>
      <c r="C134" s="19"/>
    </row>
    <row r="135" ht="16.5" spans="1:3">
      <c r="A135" s="19"/>
      <c r="B135" s="19"/>
      <c r="C135" s="19"/>
    </row>
    <row r="136" ht="16.5" spans="1:3">
      <c r="A136" s="19"/>
      <c r="B136" s="19"/>
      <c r="C136" s="19"/>
    </row>
    <row r="137" ht="16.5" spans="1:3">
      <c r="A137" s="19"/>
      <c r="B137" s="19"/>
      <c r="C137" s="19"/>
    </row>
    <row r="138" ht="16.5" spans="1:3">
      <c r="A138" s="19"/>
      <c r="B138" s="19"/>
      <c r="C138" s="19"/>
    </row>
    <row r="139" ht="16.5" spans="1:3">
      <c r="A139" s="19"/>
      <c r="B139" s="19"/>
      <c r="C139" s="19"/>
    </row>
    <row r="140" ht="16.5" spans="1:3">
      <c r="A140" s="19"/>
      <c r="B140" s="19"/>
      <c r="C140" s="19"/>
    </row>
    <row r="141" ht="16.5" spans="1:3">
      <c r="A141" s="19"/>
      <c r="B141" s="19"/>
      <c r="C141" s="19"/>
    </row>
    <row r="142" ht="16.5" spans="1:3">
      <c r="A142" s="19"/>
      <c r="B142" s="19"/>
      <c r="C142" s="19"/>
    </row>
    <row r="143" ht="16.5" spans="1:3">
      <c r="A143" s="19"/>
      <c r="B143" s="19"/>
      <c r="C143" s="19"/>
    </row>
    <row r="144" ht="16.5" spans="1:3">
      <c r="A144" s="19"/>
      <c r="B144" s="19"/>
      <c r="C144" s="19"/>
    </row>
    <row r="145" ht="16.5" spans="1:3">
      <c r="A145" s="19"/>
      <c r="B145" s="19"/>
      <c r="C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  <row r="152" ht="16.5" spans="1:3">
      <c r="A152" s="19"/>
      <c r="B152" s="19"/>
      <c r="C152" s="19"/>
    </row>
    <row r="153" ht="16.5" spans="1:3">
      <c r="A153" s="19"/>
      <c r="B153" s="19"/>
      <c r="C153" s="19"/>
    </row>
    <row r="154" ht="16.5" spans="1:3">
      <c r="A154" s="19"/>
      <c r="B154" s="19"/>
      <c r="C154" s="19"/>
    </row>
    <row r="155" ht="16.5" spans="1:3">
      <c r="A155" s="19"/>
      <c r="B155" s="19"/>
      <c r="C155" s="19"/>
    </row>
    <row r="156" ht="16.5" spans="1:3">
      <c r="A156" s="19"/>
      <c r="B156" s="19"/>
      <c r="C156" s="19"/>
    </row>
    <row r="157" ht="16.5" spans="1:3">
      <c r="A157" s="19"/>
      <c r="B157" s="19"/>
      <c r="C157" s="19"/>
    </row>
    <row r="158" ht="16.5" spans="1:3">
      <c r="A158" s="19"/>
      <c r="B158" s="19"/>
      <c r="C158" s="19"/>
    </row>
    <row r="159" ht="16.5" spans="1:3">
      <c r="A159" s="19"/>
      <c r="B159" s="19"/>
      <c r="C159" s="19"/>
    </row>
    <row r="160" ht="16.5" spans="1:3">
      <c r="A160" s="19"/>
      <c r="B160" s="19"/>
      <c r="C160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1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0"/>
      <c r="K1" s="1" t="s">
        <v>72</v>
      </c>
      <c r="L1" s="1"/>
      <c r="M1" s="1"/>
      <c r="N1" s="1"/>
      <c r="O1" s="1"/>
      <c r="P1" s="1"/>
      <c r="Q1" s="1"/>
      <c r="R1" s="1"/>
    </row>
    <row r="2" ht="22.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21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16.5" spans="1:18">
      <c r="A3" s="16">
        <v>131</v>
      </c>
      <c r="B3" s="16" t="s">
        <v>91</v>
      </c>
      <c r="C3" s="16">
        <v>1561.869</v>
      </c>
      <c r="D3" s="16">
        <v>2505.906</v>
      </c>
      <c r="E3" s="16">
        <v>1</v>
      </c>
      <c r="F3" s="17">
        <v>0</v>
      </c>
      <c r="G3" s="17">
        <v>0</v>
      </c>
      <c r="H3" s="17">
        <v>1</v>
      </c>
      <c r="I3" s="17">
        <v>0.28</v>
      </c>
      <c r="J3" s="17">
        <v>37.847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2.685</v>
      </c>
      <c r="Q3" s="22">
        <v>0</v>
      </c>
      <c r="R3" s="22">
        <v>0</v>
      </c>
    </row>
    <row r="4" ht="16.5" spans="1:18">
      <c r="A4" s="18">
        <v>12</v>
      </c>
      <c r="B4" s="18" t="s">
        <v>92</v>
      </c>
      <c r="C4" s="18">
        <v>216.094</v>
      </c>
      <c r="D4" s="18">
        <v>219.626</v>
      </c>
      <c r="E4" s="18">
        <v>0</v>
      </c>
      <c r="F4" s="18">
        <v>0</v>
      </c>
      <c r="G4" s="18">
        <v>0</v>
      </c>
      <c r="H4" s="18">
        <v>1</v>
      </c>
      <c r="I4" s="17">
        <v>1.259</v>
      </c>
      <c r="J4" s="17">
        <v>2.847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2.789</v>
      </c>
      <c r="Q4" s="22">
        <v>0</v>
      </c>
      <c r="R4" s="22">
        <v>0</v>
      </c>
    </row>
    <row r="5" ht="16.5" spans="1:18">
      <c r="A5" s="18">
        <v>13</v>
      </c>
      <c r="B5" s="18" t="s">
        <v>93</v>
      </c>
      <c r="C5" s="18">
        <v>289.924</v>
      </c>
      <c r="D5" s="18">
        <v>292.239</v>
      </c>
      <c r="E5" s="18">
        <v>0</v>
      </c>
      <c r="F5" s="18">
        <v>0</v>
      </c>
      <c r="G5" s="18">
        <v>0</v>
      </c>
      <c r="H5" s="18">
        <v>1</v>
      </c>
      <c r="I5" s="17">
        <v>0.504</v>
      </c>
      <c r="J5" s="17">
        <v>1.292</v>
      </c>
      <c r="K5" s="22">
        <v>1</v>
      </c>
      <c r="L5" s="22">
        <v>1</v>
      </c>
      <c r="M5" s="22">
        <v>0</v>
      </c>
      <c r="N5" s="22">
        <v>0</v>
      </c>
      <c r="O5" s="22">
        <v>0</v>
      </c>
      <c r="P5" s="22">
        <v>0.747</v>
      </c>
      <c r="Q5" s="22">
        <v>0</v>
      </c>
      <c r="R5" s="22">
        <v>0</v>
      </c>
    </row>
    <row r="6" ht="16.5" spans="1:18">
      <c r="A6" s="18">
        <v>22</v>
      </c>
      <c r="B6" s="18" t="s">
        <v>94</v>
      </c>
      <c r="C6" s="18">
        <v>243.307</v>
      </c>
      <c r="D6" s="18">
        <v>245.279</v>
      </c>
      <c r="E6" s="18">
        <v>0</v>
      </c>
      <c r="F6" s="18">
        <v>0</v>
      </c>
      <c r="G6" s="18">
        <v>0</v>
      </c>
      <c r="H6" s="18">
        <v>1</v>
      </c>
      <c r="I6" s="17">
        <v>0.49</v>
      </c>
      <c r="J6" s="17">
        <v>1.29</v>
      </c>
      <c r="K6" s="22">
        <v>3</v>
      </c>
      <c r="L6" s="22">
        <v>2</v>
      </c>
      <c r="M6" s="22">
        <v>0</v>
      </c>
      <c r="N6" s="22">
        <v>0</v>
      </c>
      <c r="O6" s="22">
        <v>0</v>
      </c>
      <c r="P6" s="22">
        <v>1.298</v>
      </c>
      <c r="Q6" s="22">
        <v>0</v>
      </c>
      <c r="R6" s="22">
        <v>0</v>
      </c>
    </row>
    <row r="7" ht="16.5" spans="1:18">
      <c r="A7" s="18">
        <v>61</v>
      </c>
      <c r="B7" s="18" t="s">
        <v>95</v>
      </c>
      <c r="C7" s="18">
        <v>171.979</v>
      </c>
      <c r="D7" s="18">
        <v>175.107</v>
      </c>
      <c r="E7" s="18">
        <v>0</v>
      </c>
      <c r="F7" s="18">
        <v>0</v>
      </c>
      <c r="G7" s="18">
        <v>0</v>
      </c>
      <c r="H7" s="18">
        <v>1</v>
      </c>
      <c r="I7" s="17">
        <v>0.736</v>
      </c>
      <c r="J7" s="17">
        <v>2.509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4.871</v>
      </c>
      <c r="Q7" s="22">
        <v>0</v>
      </c>
      <c r="R7" s="22">
        <v>0</v>
      </c>
    </row>
    <row r="8" ht="16.5" spans="1:18">
      <c r="A8" s="18">
        <v>101</v>
      </c>
      <c r="B8" s="18" t="s">
        <v>96</v>
      </c>
      <c r="C8" s="18">
        <v>241.442</v>
      </c>
      <c r="D8" s="18">
        <v>243.302</v>
      </c>
      <c r="E8" s="18">
        <v>0</v>
      </c>
      <c r="F8" s="18">
        <v>0</v>
      </c>
      <c r="G8" s="18">
        <v>0</v>
      </c>
      <c r="H8" s="18">
        <v>1</v>
      </c>
      <c r="I8" s="17">
        <v>0.498</v>
      </c>
      <c r="J8" s="17">
        <v>1.259</v>
      </c>
      <c r="K8" s="22">
        <v>1</v>
      </c>
      <c r="L8" s="22">
        <v>1</v>
      </c>
      <c r="M8" s="22">
        <v>0</v>
      </c>
      <c r="N8" s="22">
        <v>-1</v>
      </c>
      <c r="O8" s="22">
        <v>0</v>
      </c>
      <c r="P8" s="22">
        <v>10.438</v>
      </c>
      <c r="Q8" s="22">
        <v>0</v>
      </c>
      <c r="R8" s="22">
        <v>0</v>
      </c>
    </row>
    <row r="9" ht="16.5" spans="1:18">
      <c r="A9" s="18">
        <v>116</v>
      </c>
      <c r="B9" s="18" t="s">
        <v>97</v>
      </c>
      <c r="C9" s="18">
        <v>192.378</v>
      </c>
      <c r="D9" s="18">
        <v>193.408</v>
      </c>
      <c r="E9" s="18">
        <v>0</v>
      </c>
      <c r="F9" s="18">
        <v>0</v>
      </c>
      <c r="G9" s="18">
        <v>0</v>
      </c>
      <c r="H9" s="18">
        <v>1</v>
      </c>
      <c r="I9" s="17">
        <v>0.494</v>
      </c>
      <c r="J9" s="17">
        <v>1.024</v>
      </c>
      <c r="K9" s="22">
        <v>3</v>
      </c>
      <c r="L9" s="22">
        <v>1</v>
      </c>
      <c r="M9" s="22">
        <v>0</v>
      </c>
      <c r="N9" s="22">
        <v>0</v>
      </c>
      <c r="O9" s="22">
        <v>0</v>
      </c>
      <c r="P9" s="22">
        <v>1.946</v>
      </c>
      <c r="Q9" s="22">
        <v>0</v>
      </c>
      <c r="R9" s="22">
        <v>1</v>
      </c>
    </row>
    <row r="10" ht="16.5" spans="1:18">
      <c r="A10" s="18">
        <v>869</v>
      </c>
      <c r="B10" s="18" t="s">
        <v>98</v>
      </c>
      <c r="C10" s="18">
        <v>2716.266</v>
      </c>
      <c r="D10" s="18">
        <v>3231.392</v>
      </c>
      <c r="E10" s="18">
        <v>0</v>
      </c>
      <c r="F10" s="18">
        <v>0</v>
      </c>
      <c r="G10" s="18">
        <v>0</v>
      </c>
      <c r="H10" s="18">
        <v>1</v>
      </c>
      <c r="I10" s="17">
        <v>0.786</v>
      </c>
      <c r="J10" s="17">
        <v>16.602</v>
      </c>
      <c r="K10" s="22">
        <v>4</v>
      </c>
      <c r="L10" s="22">
        <v>1</v>
      </c>
      <c r="M10" s="22">
        <v>-1</v>
      </c>
      <c r="N10" s="22">
        <v>1</v>
      </c>
      <c r="O10" s="22">
        <v>0</v>
      </c>
      <c r="P10" s="22">
        <v>4.239</v>
      </c>
      <c r="Q10" s="22">
        <v>0</v>
      </c>
      <c r="R10" s="22">
        <v>0</v>
      </c>
    </row>
    <row r="11" ht="16.5" spans="1:18">
      <c r="A11" s="18">
        <v>923</v>
      </c>
      <c r="B11" s="18" t="s">
        <v>99</v>
      </c>
      <c r="C11" s="18">
        <v>244.005</v>
      </c>
      <c r="D11" s="18">
        <v>245.814</v>
      </c>
      <c r="E11" s="18">
        <v>0</v>
      </c>
      <c r="F11" s="18">
        <v>0</v>
      </c>
      <c r="G11" s="18">
        <v>0</v>
      </c>
      <c r="H11" s="18">
        <v>1</v>
      </c>
      <c r="I11" s="17">
        <v>0.514</v>
      </c>
      <c r="J11" s="17">
        <v>1.247</v>
      </c>
      <c r="K11" s="22">
        <v>4</v>
      </c>
      <c r="L11" s="22">
        <v>2</v>
      </c>
      <c r="M11" s="22">
        <v>0</v>
      </c>
      <c r="N11" s="22">
        <v>0</v>
      </c>
      <c r="O11" s="22">
        <v>0</v>
      </c>
      <c r="P11" s="22">
        <v>5.048</v>
      </c>
      <c r="Q11" s="22">
        <v>0</v>
      </c>
      <c r="R11" s="22">
        <v>0</v>
      </c>
    </row>
    <row r="12" ht="16.5" spans="1:18">
      <c r="A12" s="18">
        <v>399289</v>
      </c>
      <c r="B12" s="18" t="s">
        <v>100</v>
      </c>
      <c r="C12" s="18">
        <v>115.737</v>
      </c>
      <c r="D12" s="18">
        <v>116.967</v>
      </c>
      <c r="E12" s="18">
        <v>0</v>
      </c>
      <c r="F12" s="18">
        <v>0</v>
      </c>
      <c r="G12" s="18">
        <v>0</v>
      </c>
      <c r="H12" s="18">
        <v>1</v>
      </c>
      <c r="I12" s="17">
        <v>0.463</v>
      </c>
      <c r="J12" s="17">
        <v>1.51</v>
      </c>
      <c r="K12" s="22">
        <v>4</v>
      </c>
      <c r="L12" s="22">
        <v>2</v>
      </c>
      <c r="M12" s="22">
        <v>-1</v>
      </c>
      <c r="N12" s="22">
        <v>1</v>
      </c>
      <c r="O12" s="22">
        <v>0</v>
      </c>
      <c r="P12" s="22">
        <v>6.139</v>
      </c>
      <c r="Q12" s="22">
        <v>0</v>
      </c>
      <c r="R12" s="22">
        <v>0</v>
      </c>
    </row>
    <row r="13" ht="16.5" spans="1:18">
      <c r="A13" s="18">
        <v>399298</v>
      </c>
      <c r="B13" s="18" t="s">
        <v>101</v>
      </c>
      <c r="C13" s="18">
        <v>205.3</v>
      </c>
      <c r="D13" s="18">
        <v>206.651</v>
      </c>
      <c r="E13" s="18">
        <v>0</v>
      </c>
      <c r="F13" s="18">
        <v>0</v>
      </c>
      <c r="G13" s="18">
        <v>0</v>
      </c>
      <c r="H13" s="18">
        <v>1</v>
      </c>
      <c r="I13" s="17">
        <v>0.59</v>
      </c>
      <c r="J13" s="17">
        <v>1.24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4.746</v>
      </c>
      <c r="Q13" s="22">
        <v>0</v>
      </c>
      <c r="R13" s="22">
        <v>0</v>
      </c>
    </row>
    <row r="14" ht="16.5" spans="1:18">
      <c r="A14" s="18">
        <v>399299</v>
      </c>
      <c r="B14" s="18" t="s">
        <v>102</v>
      </c>
      <c r="C14" s="18">
        <v>236.662</v>
      </c>
      <c r="D14" s="18">
        <v>238.156</v>
      </c>
      <c r="E14" s="18">
        <v>0</v>
      </c>
      <c r="F14" s="18">
        <v>0</v>
      </c>
      <c r="G14" s="18">
        <v>0</v>
      </c>
      <c r="H14" s="18">
        <v>1</v>
      </c>
      <c r="I14" s="17">
        <v>0.564</v>
      </c>
      <c r="J14" s="17">
        <v>1.188</v>
      </c>
      <c r="K14" s="22">
        <v>4</v>
      </c>
      <c r="L14" s="22">
        <v>0</v>
      </c>
      <c r="M14" s="22">
        <v>-1</v>
      </c>
      <c r="N14" s="22">
        <v>1</v>
      </c>
      <c r="O14" s="22">
        <v>0</v>
      </c>
      <c r="P14" s="22">
        <v>-0.039</v>
      </c>
      <c r="Q14" s="22">
        <v>0</v>
      </c>
      <c r="R14" s="22">
        <v>0</v>
      </c>
    </row>
    <row r="15" ht="16.5" spans="1:18">
      <c r="A15" s="18">
        <v>399301</v>
      </c>
      <c r="B15" s="18" t="s">
        <v>103</v>
      </c>
      <c r="C15" s="18">
        <v>209.005</v>
      </c>
      <c r="D15" s="18">
        <v>210.38</v>
      </c>
      <c r="E15" s="18">
        <v>0</v>
      </c>
      <c r="F15" s="18">
        <v>0</v>
      </c>
      <c r="G15" s="18">
        <v>0</v>
      </c>
      <c r="H15" s="18">
        <v>1</v>
      </c>
      <c r="I15" s="17">
        <v>0.59</v>
      </c>
      <c r="J15" s="17">
        <v>1.24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0.001</v>
      </c>
      <c r="Q15" s="22">
        <v>0</v>
      </c>
      <c r="R15" s="22">
        <v>0</v>
      </c>
    </row>
    <row r="16" ht="16.5" spans="1:18">
      <c r="A16" s="18">
        <v>399302</v>
      </c>
      <c r="B16" s="18" t="s">
        <v>104</v>
      </c>
      <c r="C16" s="18">
        <v>213.268</v>
      </c>
      <c r="D16" s="18">
        <v>214.527</v>
      </c>
      <c r="E16" s="18">
        <v>0</v>
      </c>
      <c r="F16" s="18">
        <v>0</v>
      </c>
      <c r="G16" s="18">
        <v>0</v>
      </c>
      <c r="H16" s="18">
        <v>1</v>
      </c>
      <c r="I16" s="17">
        <v>0.514</v>
      </c>
      <c r="J16" s="17">
        <v>1.098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5.56</v>
      </c>
      <c r="Q16" s="22">
        <v>0</v>
      </c>
      <c r="R16" s="22">
        <v>0</v>
      </c>
    </row>
    <row r="17" ht="16.5" spans="1:18">
      <c r="A17" s="18">
        <v>399360</v>
      </c>
      <c r="B17" s="18" t="s">
        <v>105</v>
      </c>
      <c r="C17" s="18">
        <v>3666.59</v>
      </c>
      <c r="D17" s="18">
        <v>5774.161</v>
      </c>
      <c r="E17" s="18">
        <v>0</v>
      </c>
      <c r="F17" s="18">
        <v>0</v>
      </c>
      <c r="G17" s="18">
        <v>0</v>
      </c>
      <c r="H17" s="18">
        <v>1</v>
      </c>
      <c r="I17" s="17">
        <v>1.915</v>
      </c>
      <c r="J17" s="17">
        <v>37.716</v>
      </c>
      <c r="K17" s="22">
        <v>4</v>
      </c>
      <c r="L17" s="22">
        <v>0</v>
      </c>
      <c r="M17" s="22">
        <v>-1</v>
      </c>
      <c r="N17" s="22">
        <v>0</v>
      </c>
      <c r="O17" s="22">
        <v>0</v>
      </c>
      <c r="P17" s="22">
        <v>1.579</v>
      </c>
      <c r="Q17" s="22">
        <v>0</v>
      </c>
      <c r="R17" s="22">
        <v>0</v>
      </c>
    </row>
    <row r="18" ht="16.5" spans="1:18">
      <c r="A18" s="18">
        <v>399363</v>
      </c>
      <c r="B18" s="18" t="s">
        <v>106</v>
      </c>
      <c r="C18" s="18">
        <v>3306.635</v>
      </c>
      <c r="D18" s="18">
        <v>5409.281</v>
      </c>
      <c r="E18" s="18">
        <v>0</v>
      </c>
      <c r="F18" s="18">
        <v>0</v>
      </c>
      <c r="G18" s="18">
        <v>0</v>
      </c>
      <c r="H18" s="18">
        <v>1</v>
      </c>
      <c r="I18" s="17">
        <v>0.581</v>
      </c>
      <c r="J18" s="17">
        <v>39.226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2.26</v>
      </c>
      <c r="Q18" s="22">
        <v>0</v>
      </c>
      <c r="R18" s="22">
        <v>0</v>
      </c>
    </row>
    <row r="19" ht="16.5" spans="1:18">
      <c r="A19" s="18">
        <v>399427</v>
      </c>
      <c r="B19" s="18" t="s">
        <v>107</v>
      </c>
      <c r="C19" s="18">
        <v>2139.628</v>
      </c>
      <c r="D19" s="18">
        <v>2475.492</v>
      </c>
      <c r="E19" s="18">
        <v>0</v>
      </c>
      <c r="F19" s="18">
        <v>0</v>
      </c>
      <c r="G19" s="18">
        <v>0</v>
      </c>
      <c r="H19" s="18">
        <v>1</v>
      </c>
      <c r="I19" s="17">
        <v>1.685</v>
      </c>
      <c r="J19" s="17">
        <v>15.024</v>
      </c>
      <c r="K19" s="22">
        <v>4</v>
      </c>
      <c r="L19" s="22">
        <v>2</v>
      </c>
      <c r="M19" s="22">
        <v>-1</v>
      </c>
      <c r="N19" s="22">
        <v>1</v>
      </c>
      <c r="O19" s="22">
        <v>0</v>
      </c>
      <c r="P19" s="22">
        <v>9.464</v>
      </c>
      <c r="Q19" s="22">
        <v>0</v>
      </c>
      <c r="R19" s="22">
        <v>0</v>
      </c>
    </row>
    <row r="20" ht="16.5" spans="1:18">
      <c r="A20" s="18">
        <v>399481</v>
      </c>
      <c r="B20" s="18" t="s">
        <v>93</v>
      </c>
      <c r="C20" s="18">
        <v>127.548</v>
      </c>
      <c r="D20" s="18">
        <v>127.669</v>
      </c>
      <c r="E20" s="18">
        <v>0</v>
      </c>
      <c r="F20" s="18">
        <v>0</v>
      </c>
      <c r="G20" s="18">
        <v>0</v>
      </c>
      <c r="H20" s="18">
        <v>1</v>
      </c>
      <c r="I20" s="17">
        <v>0.07</v>
      </c>
      <c r="J20" s="17">
        <v>0.165</v>
      </c>
      <c r="K20" s="22">
        <v>4</v>
      </c>
      <c r="L20" s="22">
        <v>1</v>
      </c>
      <c r="M20" s="22">
        <v>0</v>
      </c>
      <c r="N20" s="22">
        <v>1</v>
      </c>
      <c r="O20" s="22">
        <v>0</v>
      </c>
      <c r="P20" s="22">
        <v>0.723</v>
      </c>
      <c r="Q20" s="22">
        <v>0</v>
      </c>
      <c r="R20" s="22">
        <v>0</v>
      </c>
    </row>
    <row r="21" ht="16.5" spans="1:18">
      <c r="A21" s="18">
        <v>399996</v>
      </c>
      <c r="B21" s="18" t="s">
        <v>108</v>
      </c>
      <c r="C21" s="18">
        <v>2206.411</v>
      </c>
      <c r="D21" s="18">
        <v>3368.425</v>
      </c>
      <c r="E21" s="18">
        <v>0</v>
      </c>
      <c r="F21" s="18">
        <v>0</v>
      </c>
      <c r="G21" s="18">
        <v>0</v>
      </c>
      <c r="H21" s="18">
        <v>1</v>
      </c>
      <c r="I21" s="17">
        <v>3.084</v>
      </c>
      <c r="J21" s="17">
        <v>36.517</v>
      </c>
      <c r="K21" s="22">
        <v>3</v>
      </c>
      <c r="L21" s="22">
        <v>1</v>
      </c>
      <c r="M21" s="22">
        <v>0</v>
      </c>
      <c r="N21" s="22">
        <v>0</v>
      </c>
      <c r="O21" s="22">
        <v>0</v>
      </c>
      <c r="P21" s="22">
        <v>1.246</v>
      </c>
      <c r="Q21" s="22">
        <v>0</v>
      </c>
      <c r="R21" s="22">
        <v>0</v>
      </c>
    </row>
    <row r="22" ht="16.5" spans="1:18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0" t="s">
        <v>109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20.25" spans="1:18">
      <c r="A3" s="5" t="s">
        <v>110</v>
      </c>
      <c r="B3" s="5" t="s">
        <v>111</v>
      </c>
      <c r="C3" s="5">
        <v>3914.215</v>
      </c>
      <c r="D3" s="5">
        <v>4387.221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0.73</v>
      </c>
      <c r="K3" s="13">
        <v>1</v>
      </c>
      <c r="L3" s="13">
        <v>1</v>
      </c>
      <c r="M3" s="13">
        <v>-1</v>
      </c>
      <c r="N3" s="13">
        <v>1</v>
      </c>
      <c r="O3" s="13">
        <v>0</v>
      </c>
      <c r="P3" s="13">
        <v>3.154</v>
      </c>
      <c r="Q3" s="13">
        <v>0</v>
      </c>
      <c r="R3" s="13">
        <v>0</v>
      </c>
    </row>
    <row r="4" ht="20.25" spans="1:18">
      <c r="A4" s="5" t="s">
        <v>112</v>
      </c>
      <c r="B4" s="5" t="s">
        <v>113</v>
      </c>
      <c r="C4" s="5">
        <v>2698.316</v>
      </c>
      <c r="D4" s="5">
        <v>3037.221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0.358</v>
      </c>
      <c r="K4" s="13">
        <v>1</v>
      </c>
      <c r="L4" s="13">
        <v>1</v>
      </c>
      <c r="M4" s="13">
        <v>-1</v>
      </c>
      <c r="N4" s="13">
        <v>1</v>
      </c>
      <c r="O4" s="13">
        <v>0</v>
      </c>
      <c r="P4" s="13">
        <v>3.836</v>
      </c>
      <c r="Q4" s="13">
        <v>0</v>
      </c>
      <c r="R4" s="13">
        <v>0</v>
      </c>
    </row>
    <row r="5" ht="20.25" spans="1:18">
      <c r="A5" s="7" t="s">
        <v>114</v>
      </c>
      <c r="B5" s="7" t="s">
        <v>115</v>
      </c>
      <c r="C5" s="7">
        <v>2974.564</v>
      </c>
      <c r="D5" s="7">
        <v>3529.307</v>
      </c>
      <c r="E5" s="7">
        <v>0</v>
      </c>
      <c r="F5" s="7">
        <v>0</v>
      </c>
      <c r="G5" s="7">
        <v>0</v>
      </c>
      <c r="H5" s="7">
        <v>1</v>
      </c>
      <c r="I5" s="6">
        <v>3.094</v>
      </c>
      <c r="J5" s="6">
        <v>18.326</v>
      </c>
      <c r="K5" s="13">
        <v>2</v>
      </c>
      <c r="L5" s="13">
        <v>2</v>
      </c>
      <c r="M5" s="13">
        <v>-1</v>
      </c>
      <c r="N5" s="13">
        <v>1</v>
      </c>
      <c r="O5" s="13">
        <v>0</v>
      </c>
      <c r="P5" s="13">
        <v>4.539</v>
      </c>
      <c r="Q5" s="13">
        <v>0</v>
      </c>
      <c r="R5" s="13">
        <v>0</v>
      </c>
    </row>
    <row r="6" ht="20.25" spans="1:18">
      <c r="A6" s="7" t="s">
        <v>116</v>
      </c>
      <c r="B6" s="7" t="s">
        <v>117</v>
      </c>
      <c r="C6" s="7">
        <v>2534.735</v>
      </c>
      <c r="D6" s="7">
        <v>3176.748</v>
      </c>
      <c r="E6" s="7">
        <v>0</v>
      </c>
      <c r="F6" s="7">
        <v>0</v>
      </c>
      <c r="G6" s="7">
        <v>0</v>
      </c>
      <c r="H6" s="7">
        <v>1</v>
      </c>
      <c r="I6" s="6">
        <v>3.472</v>
      </c>
      <c r="J6" s="6">
        <v>22.98</v>
      </c>
      <c r="K6" s="13">
        <v>1</v>
      </c>
      <c r="L6" s="13">
        <v>2</v>
      </c>
      <c r="M6" s="13">
        <v>0</v>
      </c>
      <c r="N6" s="13">
        <v>0</v>
      </c>
      <c r="O6" s="13">
        <v>0</v>
      </c>
      <c r="P6" s="13">
        <v>-2.255</v>
      </c>
      <c r="Q6" s="13">
        <v>0</v>
      </c>
      <c r="R6" s="13">
        <v>0</v>
      </c>
    </row>
    <row r="7" ht="20.25" spans="1:18">
      <c r="A7" s="7" t="s">
        <v>118</v>
      </c>
      <c r="B7" s="7" t="s">
        <v>119</v>
      </c>
      <c r="C7" s="7">
        <v>2330.506</v>
      </c>
      <c r="D7" s="7">
        <v>2651.764</v>
      </c>
      <c r="E7" s="7">
        <v>0</v>
      </c>
      <c r="F7" s="7">
        <v>0</v>
      </c>
      <c r="G7" s="7">
        <v>0</v>
      </c>
      <c r="H7" s="7">
        <v>1</v>
      </c>
      <c r="I7" s="6">
        <v>1.238</v>
      </c>
      <c r="J7" s="6">
        <v>13.203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1.712</v>
      </c>
      <c r="Q7" s="13">
        <v>0</v>
      </c>
      <c r="R7" s="13">
        <v>0</v>
      </c>
    </row>
    <row r="8" ht="20.25" spans="1:18">
      <c r="A8" s="7" t="s">
        <v>120</v>
      </c>
      <c r="B8" s="7" t="s">
        <v>121</v>
      </c>
      <c r="C8" s="7">
        <v>104.87</v>
      </c>
      <c r="D8" s="7">
        <v>107.705</v>
      </c>
      <c r="E8" s="7">
        <v>0</v>
      </c>
      <c r="F8" s="7">
        <v>0</v>
      </c>
      <c r="G8" s="7">
        <v>0</v>
      </c>
      <c r="H8" s="7">
        <v>1</v>
      </c>
      <c r="I8" s="6">
        <v>0.82</v>
      </c>
      <c r="J8" s="6">
        <v>3.43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-0.009</v>
      </c>
      <c r="Q8" s="13">
        <v>0</v>
      </c>
      <c r="R8" s="13">
        <v>0</v>
      </c>
    </row>
    <row r="9" ht="20.25" spans="1:18">
      <c r="A9" s="7" t="s">
        <v>122</v>
      </c>
      <c r="B9" s="7" t="s">
        <v>123</v>
      </c>
      <c r="C9" s="7">
        <v>104.248</v>
      </c>
      <c r="D9" s="7">
        <v>105.875</v>
      </c>
      <c r="E9" s="7">
        <v>0</v>
      </c>
      <c r="F9" s="7">
        <v>0</v>
      </c>
      <c r="G9" s="7">
        <v>0</v>
      </c>
      <c r="H9" s="7">
        <v>1</v>
      </c>
      <c r="I9" s="6">
        <v>0.447</v>
      </c>
      <c r="J9" s="6">
        <v>1.976</v>
      </c>
      <c r="K9" s="13">
        <v>3</v>
      </c>
      <c r="L9" s="13">
        <v>0</v>
      </c>
      <c r="M9" s="13">
        <v>0</v>
      </c>
      <c r="N9" s="13">
        <v>0</v>
      </c>
      <c r="O9" s="13">
        <v>0</v>
      </c>
      <c r="P9" s="13">
        <v>-0.015</v>
      </c>
      <c r="Q9" s="13">
        <v>0</v>
      </c>
      <c r="R9" s="13">
        <v>0</v>
      </c>
    </row>
    <row r="10" ht="20.25" spans="1:18">
      <c r="A10" s="7" t="s">
        <v>124</v>
      </c>
      <c r="B10" s="7" t="s">
        <v>125</v>
      </c>
      <c r="C10" s="7">
        <v>108.867</v>
      </c>
      <c r="D10" s="7">
        <v>116.747</v>
      </c>
      <c r="E10" s="7">
        <v>0</v>
      </c>
      <c r="F10" s="7">
        <v>0</v>
      </c>
      <c r="G10" s="7">
        <v>0</v>
      </c>
      <c r="H10" s="7">
        <v>1</v>
      </c>
      <c r="I10" s="6">
        <v>1.07</v>
      </c>
      <c r="J10" s="6">
        <v>7.748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0.002</v>
      </c>
      <c r="Q10" s="13">
        <v>0</v>
      </c>
      <c r="R10" s="13">
        <v>0</v>
      </c>
    </row>
    <row r="11" ht="20.25" spans="1:18">
      <c r="A11" s="7" t="s">
        <v>126</v>
      </c>
      <c r="B11" s="7" t="s">
        <v>127</v>
      </c>
      <c r="C11" s="7">
        <v>102.099</v>
      </c>
      <c r="D11" s="7">
        <v>102.772</v>
      </c>
      <c r="E11" s="7">
        <v>0</v>
      </c>
      <c r="F11" s="7">
        <v>0</v>
      </c>
      <c r="G11" s="7">
        <v>0</v>
      </c>
      <c r="H11" s="7">
        <v>1</v>
      </c>
      <c r="I11" s="6">
        <v>0.134</v>
      </c>
      <c r="J11" s="6">
        <v>0.788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-0.011</v>
      </c>
      <c r="Q11" s="13">
        <v>0</v>
      </c>
      <c r="R11" s="13">
        <v>0</v>
      </c>
    </row>
    <row r="12" ht="20.25" spans="1:18">
      <c r="A12" s="8" t="s">
        <v>128</v>
      </c>
      <c r="B12" s="8" t="s">
        <v>129</v>
      </c>
      <c r="C12" s="8">
        <v>13124.305</v>
      </c>
      <c r="D12" s="8">
        <v>14622.217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0</v>
      </c>
      <c r="N12" s="13">
        <v>0</v>
      </c>
      <c r="O12" s="13">
        <v>0</v>
      </c>
      <c r="P12" s="13">
        <v>0.113</v>
      </c>
      <c r="Q12" s="13">
        <v>0</v>
      </c>
      <c r="R12" s="13">
        <v>1</v>
      </c>
    </row>
    <row r="13" ht="20.25" spans="1:18">
      <c r="A13" s="8" t="s">
        <v>130</v>
      </c>
      <c r="B13" s="8" t="s">
        <v>131</v>
      </c>
      <c r="C13" s="8">
        <v>173.107</v>
      </c>
      <c r="D13" s="8">
        <v>237.915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1</v>
      </c>
      <c r="L13" s="13">
        <v>2</v>
      </c>
      <c r="M13" s="13">
        <v>0</v>
      </c>
      <c r="N13" s="13">
        <v>-1</v>
      </c>
      <c r="O13" s="13">
        <v>0</v>
      </c>
      <c r="P13" s="13">
        <v>-0.849</v>
      </c>
      <c r="Q13" s="13">
        <v>-1</v>
      </c>
      <c r="R13" s="13">
        <v>0</v>
      </c>
    </row>
    <row r="14" ht="20.25" spans="1:18">
      <c r="A14" s="8" t="s">
        <v>132</v>
      </c>
      <c r="B14" s="8" t="s">
        <v>133</v>
      </c>
      <c r="C14" s="8">
        <v>1218.063</v>
      </c>
      <c r="D14" s="8">
        <v>1695.015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4.167</v>
      </c>
      <c r="Q14" s="13">
        <v>0</v>
      </c>
      <c r="R14" s="13">
        <v>1</v>
      </c>
    </row>
    <row r="15" ht="20.25" spans="1:18">
      <c r="A15" s="8" t="s">
        <v>134</v>
      </c>
      <c r="B15" s="8" t="s">
        <v>135</v>
      </c>
      <c r="C15" s="8">
        <v>13348.536</v>
      </c>
      <c r="D15" s="8">
        <v>15294.734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23.783</v>
      </c>
      <c r="Q15" s="13">
        <v>0</v>
      </c>
      <c r="R15" s="13">
        <v>0</v>
      </c>
    </row>
    <row r="16" ht="20.25" spans="1:18">
      <c r="A16" s="8" t="s">
        <v>136</v>
      </c>
      <c r="B16" s="8" t="s">
        <v>137</v>
      </c>
      <c r="C16" s="8">
        <v>3481.863</v>
      </c>
      <c r="D16" s="8">
        <v>3655.98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1.823</v>
      </c>
      <c r="Q16" s="13">
        <v>0</v>
      </c>
      <c r="R16" s="13">
        <v>0</v>
      </c>
    </row>
    <row r="17" ht="20.25" spans="1:18">
      <c r="A17" s="8" t="s">
        <v>138</v>
      </c>
      <c r="B17" s="8" t="s">
        <v>139</v>
      </c>
      <c r="C17" s="8">
        <v>5396.316</v>
      </c>
      <c r="D17" s="8">
        <v>6334.918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2</v>
      </c>
      <c r="M17" s="13">
        <v>0</v>
      </c>
      <c r="N17" s="13">
        <v>0</v>
      </c>
      <c r="O17" s="13">
        <v>0</v>
      </c>
      <c r="P17" s="13">
        <v>-1.082</v>
      </c>
      <c r="Q17" s="13">
        <v>0</v>
      </c>
      <c r="R17" s="13">
        <v>1</v>
      </c>
    </row>
    <row r="18" ht="20.25" spans="1:18">
      <c r="A18" s="8" t="s">
        <v>140</v>
      </c>
      <c r="B18" s="8" t="s">
        <v>141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142</v>
      </c>
      <c r="B19" s="8" t="s">
        <v>143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144</v>
      </c>
      <c r="B20" s="8" t="s">
        <v>145</v>
      </c>
      <c r="C20" s="8">
        <v>1749.908</v>
      </c>
      <c r="D20" s="8">
        <v>1989.64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-0.031</v>
      </c>
      <c r="Q20" s="13">
        <v>0</v>
      </c>
      <c r="R20" s="13">
        <v>0</v>
      </c>
    </row>
    <row r="21" ht="20.25" spans="1:18">
      <c r="A21" s="8" t="s">
        <v>146</v>
      </c>
      <c r="B21" s="8" t="s">
        <v>147</v>
      </c>
      <c r="C21" s="8">
        <v>967.581</v>
      </c>
      <c r="D21" s="8">
        <v>1188.864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3.163</v>
      </c>
      <c r="Q21" s="13">
        <v>0</v>
      </c>
      <c r="R21" s="13">
        <v>1</v>
      </c>
    </row>
    <row r="22" ht="20.25" spans="1:18">
      <c r="A22" s="8" t="s">
        <v>148</v>
      </c>
      <c r="B22" s="8" t="s">
        <v>149</v>
      </c>
      <c r="C22" s="8">
        <v>11881.347</v>
      </c>
      <c r="D22" s="8">
        <v>13736.269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1</v>
      </c>
      <c r="M22" s="13">
        <v>1</v>
      </c>
      <c r="N22" s="13">
        <v>-1</v>
      </c>
      <c r="O22" s="13">
        <v>0</v>
      </c>
      <c r="P22" s="13">
        <v>-0.528</v>
      </c>
      <c r="Q22" s="13">
        <v>0</v>
      </c>
      <c r="R22" s="13">
        <v>0</v>
      </c>
    </row>
    <row r="23" ht="20.25" spans="1:18">
      <c r="A23" s="6" t="s">
        <v>150</v>
      </c>
      <c r="B23" s="6" t="s">
        <v>151</v>
      </c>
      <c r="C23" s="6">
        <v>7047.985</v>
      </c>
      <c r="D23" s="6">
        <v>8447.618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6.463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-3.986</v>
      </c>
      <c r="Q23" s="13">
        <v>0</v>
      </c>
      <c r="R23" s="13">
        <v>0</v>
      </c>
    </row>
    <row r="24" ht="20.25" spans="1:18">
      <c r="A24" s="6" t="s">
        <v>152</v>
      </c>
      <c r="B24" s="6" t="s">
        <v>153</v>
      </c>
      <c r="C24" s="6">
        <v>19288.896</v>
      </c>
      <c r="D24" s="6">
        <v>21634.195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2.507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10.926</v>
      </c>
      <c r="Q24" s="13">
        <v>0</v>
      </c>
      <c r="R24" s="13">
        <v>0</v>
      </c>
    </row>
    <row r="25" ht="20.25" spans="1:18">
      <c r="A25" s="6" t="s">
        <v>154</v>
      </c>
      <c r="B25" s="6" t="s">
        <v>155</v>
      </c>
      <c r="C25" s="6">
        <v>3394.436</v>
      </c>
      <c r="D25" s="6">
        <v>4842.262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29.867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10.313</v>
      </c>
      <c r="Q25" s="13">
        <v>0</v>
      </c>
      <c r="R25" s="13">
        <v>1</v>
      </c>
    </row>
    <row r="26" ht="20.25" spans="1:18">
      <c r="A26" s="6" t="s">
        <v>156</v>
      </c>
      <c r="B26" s="6" t="s">
        <v>157</v>
      </c>
      <c r="C26" s="6">
        <v>571.071</v>
      </c>
      <c r="D26" s="6">
        <v>639.305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7.456</v>
      </c>
      <c r="K26" s="13">
        <v>4</v>
      </c>
      <c r="L26" s="13">
        <v>2</v>
      </c>
      <c r="M26" s="13">
        <v>0</v>
      </c>
      <c r="N26" s="13">
        <v>1</v>
      </c>
      <c r="O26" s="13">
        <v>0</v>
      </c>
      <c r="P26" s="13">
        <v>-0.436</v>
      </c>
      <c r="Q26" s="13">
        <v>0</v>
      </c>
      <c r="R26" s="13">
        <v>0</v>
      </c>
    </row>
    <row r="27" ht="20.25" spans="1:18">
      <c r="A27" s="6" t="s">
        <v>158</v>
      </c>
      <c r="B27" s="6" t="s">
        <v>159</v>
      </c>
      <c r="C27" s="6">
        <v>13062.359</v>
      </c>
      <c r="D27" s="6">
        <v>16487.857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0.591</v>
      </c>
      <c r="K27" s="13">
        <v>0</v>
      </c>
      <c r="L27" s="13">
        <v>1</v>
      </c>
      <c r="M27" s="13">
        <v>0</v>
      </c>
      <c r="N27" s="13">
        <v>0</v>
      </c>
      <c r="O27" s="13">
        <v>0</v>
      </c>
      <c r="P27" s="13">
        <v>7.07</v>
      </c>
      <c r="Q27" s="13">
        <v>0</v>
      </c>
      <c r="R27" s="13">
        <v>0</v>
      </c>
    </row>
    <row r="28" ht="20.25" spans="1:18">
      <c r="A28" s="6" t="s">
        <v>160</v>
      </c>
      <c r="B28" s="6" t="s">
        <v>161</v>
      </c>
      <c r="C28" s="6">
        <v>71903.883</v>
      </c>
      <c r="D28" s="6">
        <v>79445.711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2.714</v>
      </c>
      <c r="K28" s="13">
        <v>3</v>
      </c>
      <c r="L28" s="13">
        <v>2</v>
      </c>
      <c r="M28" s="13">
        <v>0</v>
      </c>
      <c r="N28" s="13">
        <v>0</v>
      </c>
      <c r="O28" s="13">
        <v>0</v>
      </c>
      <c r="P28" s="13">
        <v>1.217</v>
      </c>
      <c r="Q28" s="13">
        <v>0</v>
      </c>
      <c r="R28" s="13">
        <v>1</v>
      </c>
    </row>
    <row r="29" ht="20.25" spans="1:18">
      <c r="A29" s="6" t="s">
        <v>162</v>
      </c>
      <c r="B29" s="6" t="s">
        <v>163</v>
      </c>
      <c r="C29" s="6">
        <v>3138.427</v>
      </c>
      <c r="D29" s="6">
        <v>3900.016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8.687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5.037</v>
      </c>
      <c r="Q29" s="13">
        <v>0</v>
      </c>
      <c r="R29" s="13">
        <v>1</v>
      </c>
    </row>
    <row r="30" ht="20.25" spans="1:18">
      <c r="A30" s="6" t="s">
        <v>164</v>
      </c>
      <c r="B30" s="6" t="s">
        <v>165</v>
      </c>
      <c r="C30" s="6">
        <v>120971.57</v>
      </c>
      <c r="D30" s="6">
        <v>139328.516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3.292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-49.642</v>
      </c>
      <c r="Q30" s="13">
        <v>0</v>
      </c>
      <c r="R30" s="13">
        <v>1</v>
      </c>
    </row>
    <row r="31" ht="20.25" spans="1:18">
      <c r="A31" s="6" t="s">
        <v>166</v>
      </c>
      <c r="B31" s="6" t="s">
        <v>167</v>
      </c>
      <c r="C31" s="6">
        <v>16413.096</v>
      </c>
      <c r="D31" s="6">
        <v>18130.037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2.216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-15.247</v>
      </c>
      <c r="Q31" s="13">
        <v>0</v>
      </c>
      <c r="R31" s="13">
        <v>0</v>
      </c>
    </row>
    <row r="32" ht="20.25" spans="1:18">
      <c r="A32" s="6" t="s">
        <v>168</v>
      </c>
      <c r="B32" s="6" t="s">
        <v>169</v>
      </c>
      <c r="C32" s="6">
        <v>3101.035</v>
      </c>
      <c r="D32" s="6">
        <v>3822.167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6.652</v>
      </c>
      <c r="K32" s="13">
        <v>0</v>
      </c>
      <c r="L32" s="13">
        <v>2</v>
      </c>
      <c r="M32" s="13">
        <v>0</v>
      </c>
      <c r="N32" s="13">
        <v>0</v>
      </c>
      <c r="O32" s="13">
        <v>1</v>
      </c>
      <c r="P32" s="13">
        <v>3.62</v>
      </c>
      <c r="Q32" s="13">
        <v>0</v>
      </c>
      <c r="R32" s="13">
        <v>1</v>
      </c>
    </row>
    <row r="33" ht="20.25" spans="1:18">
      <c r="A33" s="6" t="s">
        <v>170</v>
      </c>
      <c r="B33" s="6" t="s">
        <v>171</v>
      </c>
      <c r="C33" s="6">
        <v>16448.758</v>
      </c>
      <c r="D33" s="6">
        <v>20032.527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7.902</v>
      </c>
      <c r="K33" s="13">
        <v>2</v>
      </c>
      <c r="L33" s="13">
        <v>2</v>
      </c>
      <c r="M33" s="13">
        <v>0</v>
      </c>
      <c r="N33" s="13">
        <v>0</v>
      </c>
      <c r="O33" s="13">
        <v>0</v>
      </c>
      <c r="P33" s="13">
        <v>30.992</v>
      </c>
      <c r="Q33" s="13">
        <v>0</v>
      </c>
      <c r="R33" s="13">
        <v>0</v>
      </c>
    </row>
    <row r="34" ht="20.25" spans="1:18">
      <c r="A34" s="6" t="s">
        <v>172</v>
      </c>
      <c r="B34" s="6" t="s">
        <v>173</v>
      </c>
      <c r="C34" s="6">
        <v>237182.266</v>
      </c>
      <c r="D34" s="6">
        <v>272050.25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4.084</v>
      </c>
      <c r="K34" s="13">
        <v>2</v>
      </c>
      <c r="L34" s="13">
        <v>2</v>
      </c>
      <c r="M34" s="13">
        <v>0</v>
      </c>
      <c r="N34" s="13">
        <v>1</v>
      </c>
      <c r="O34" s="13">
        <v>0</v>
      </c>
      <c r="P34" s="13">
        <v>187.46</v>
      </c>
      <c r="Q34" s="13">
        <v>0</v>
      </c>
      <c r="R34" s="13">
        <v>1</v>
      </c>
    </row>
    <row r="35" ht="20.25" spans="1:18">
      <c r="A35" s="6" t="s">
        <v>174</v>
      </c>
      <c r="B35" s="6" t="s">
        <v>175</v>
      </c>
      <c r="C35" s="6">
        <v>5641.274</v>
      </c>
      <c r="D35" s="6">
        <v>6069.534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4.805</v>
      </c>
      <c r="K35" s="13">
        <v>1</v>
      </c>
      <c r="L35" s="13">
        <v>2</v>
      </c>
      <c r="M35" s="13">
        <v>-1</v>
      </c>
      <c r="N35" s="13">
        <v>1</v>
      </c>
      <c r="O35" s="13">
        <v>0</v>
      </c>
      <c r="P35" s="13">
        <v>-1.383</v>
      </c>
      <c r="Q35" s="13">
        <v>0</v>
      </c>
      <c r="R35" s="13">
        <v>0</v>
      </c>
    </row>
    <row r="36" ht="20.25" spans="1:18">
      <c r="A36" s="6" t="s">
        <v>176</v>
      </c>
      <c r="B36" s="6" t="s">
        <v>177</v>
      </c>
      <c r="C36" s="6">
        <v>3174.782</v>
      </c>
      <c r="D36" s="6">
        <v>3915.964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10.063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-4.09</v>
      </c>
      <c r="Q36" s="13">
        <v>0</v>
      </c>
      <c r="R36" s="13">
        <v>0</v>
      </c>
    </row>
    <row r="37" ht="20.25" spans="1:18">
      <c r="A37" s="6" t="s">
        <v>178</v>
      </c>
      <c r="B37" s="6" t="s">
        <v>179</v>
      </c>
      <c r="C37" s="6">
        <v>22172.477</v>
      </c>
      <c r="D37" s="6">
        <v>25664.76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12.275</v>
      </c>
      <c r="K37" s="13">
        <v>3</v>
      </c>
      <c r="L37" s="13">
        <v>2</v>
      </c>
      <c r="M37" s="13">
        <v>0</v>
      </c>
      <c r="N37" s="13">
        <v>0</v>
      </c>
      <c r="O37" s="13">
        <v>0</v>
      </c>
      <c r="P37" s="13">
        <v>6.484</v>
      </c>
      <c r="Q37" s="13">
        <v>0</v>
      </c>
      <c r="R37" s="13">
        <v>1</v>
      </c>
    </row>
    <row r="38" ht="20.25" spans="1:18">
      <c r="A38" s="6" t="s">
        <v>180</v>
      </c>
      <c r="B38" s="6" t="s">
        <v>181</v>
      </c>
      <c r="C38" s="6">
        <v>3268.727</v>
      </c>
      <c r="D38" s="6">
        <v>3723.676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2.339</v>
      </c>
      <c r="K38" s="13">
        <v>1</v>
      </c>
      <c r="L38" s="13">
        <v>1</v>
      </c>
      <c r="M38" s="13">
        <v>0</v>
      </c>
      <c r="N38" s="13">
        <v>1</v>
      </c>
      <c r="O38" s="13">
        <v>0</v>
      </c>
      <c r="P38" s="13">
        <v>6.396</v>
      </c>
      <c r="Q38" s="13">
        <v>0</v>
      </c>
      <c r="R38" s="13">
        <v>0</v>
      </c>
    </row>
    <row r="39" ht="20.25" spans="1:18">
      <c r="A39" s="6" t="s">
        <v>182</v>
      </c>
      <c r="B39" s="6" t="s">
        <v>183</v>
      </c>
      <c r="C39" s="6">
        <v>2196.245</v>
      </c>
      <c r="D39" s="6">
        <v>2443.543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1.734</v>
      </c>
      <c r="K39" s="13">
        <v>1</v>
      </c>
      <c r="L39" s="13">
        <v>2</v>
      </c>
      <c r="M39" s="13">
        <v>0</v>
      </c>
      <c r="N39" s="13">
        <v>1</v>
      </c>
      <c r="O39" s="13">
        <v>0</v>
      </c>
      <c r="P39" s="13">
        <v>1.543</v>
      </c>
      <c r="Q39" s="13">
        <v>0</v>
      </c>
      <c r="R39" s="13">
        <v>0</v>
      </c>
    </row>
    <row r="40" ht="20.25" spans="1:18">
      <c r="A40" s="6" t="s">
        <v>184</v>
      </c>
      <c r="B40" s="6" t="s">
        <v>185</v>
      </c>
      <c r="C40" s="6">
        <v>2451.443</v>
      </c>
      <c r="D40" s="6">
        <v>2687.278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1.469</v>
      </c>
      <c r="K40" s="13">
        <v>1</v>
      </c>
      <c r="L40" s="13">
        <v>1</v>
      </c>
      <c r="M40" s="13">
        <v>-1</v>
      </c>
      <c r="N40" s="13">
        <v>1</v>
      </c>
      <c r="O40" s="13">
        <v>0</v>
      </c>
      <c r="P40" s="13">
        <v>0.596</v>
      </c>
      <c r="Q40" s="13">
        <v>0</v>
      </c>
      <c r="R40" s="13">
        <v>0</v>
      </c>
    </row>
    <row r="41" ht="20.25" spans="1:18">
      <c r="A41" s="6" t="s">
        <v>186</v>
      </c>
      <c r="B41" s="6" t="s">
        <v>187</v>
      </c>
      <c r="C41" s="6">
        <v>8085.441</v>
      </c>
      <c r="D41" s="6">
        <v>9059.502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0.167</v>
      </c>
      <c r="K41" s="13">
        <v>0</v>
      </c>
      <c r="L41" s="13">
        <v>2</v>
      </c>
      <c r="M41" s="13">
        <v>1</v>
      </c>
      <c r="N41" s="13">
        <v>-1</v>
      </c>
      <c r="O41" s="13">
        <v>0</v>
      </c>
      <c r="P41" s="13">
        <v>-11.834</v>
      </c>
      <c r="Q41" s="13">
        <v>0</v>
      </c>
      <c r="R41" s="13">
        <v>0</v>
      </c>
    </row>
    <row r="42" ht="20.25" spans="1:18">
      <c r="A42" s="6" t="s">
        <v>188</v>
      </c>
      <c r="B42" s="6" t="s">
        <v>189</v>
      </c>
      <c r="C42" s="6">
        <v>4448.637</v>
      </c>
      <c r="D42" s="6">
        <v>4997.568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7.59</v>
      </c>
      <c r="K42" s="13">
        <v>2</v>
      </c>
      <c r="L42" s="13">
        <v>2</v>
      </c>
      <c r="M42" s="13">
        <v>0</v>
      </c>
      <c r="N42" s="13">
        <v>0</v>
      </c>
      <c r="O42" s="13">
        <v>0</v>
      </c>
      <c r="P42" s="13">
        <v>3.324</v>
      </c>
      <c r="Q42" s="13">
        <v>1</v>
      </c>
      <c r="R42" s="13">
        <v>1</v>
      </c>
    </row>
    <row r="43" ht="20.25" spans="1:18">
      <c r="A43" s="6" t="s">
        <v>190</v>
      </c>
      <c r="B43" s="6" t="s">
        <v>191</v>
      </c>
      <c r="C43" s="6">
        <v>1259.182</v>
      </c>
      <c r="D43" s="6">
        <v>1374.908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3.695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-0.835</v>
      </c>
      <c r="Q43" s="13">
        <v>0</v>
      </c>
      <c r="R43" s="13">
        <v>0</v>
      </c>
    </row>
    <row r="44" ht="20.25" spans="1:18">
      <c r="A44" s="6" t="s">
        <v>192</v>
      </c>
      <c r="B44" s="6" t="s">
        <v>193</v>
      </c>
      <c r="C44" s="6">
        <v>665.441</v>
      </c>
      <c r="D44" s="6">
        <v>835.433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14.796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0.846</v>
      </c>
      <c r="Q44" s="13">
        <v>0</v>
      </c>
      <c r="R44" s="13">
        <v>0</v>
      </c>
    </row>
    <row r="45" ht="20.25" spans="1:18">
      <c r="A45" s="6" t="s">
        <v>194</v>
      </c>
      <c r="B45" s="6" t="s">
        <v>195</v>
      </c>
      <c r="C45" s="6">
        <v>1768.6</v>
      </c>
      <c r="D45" s="6">
        <v>2351.482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2.556</v>
      </c>
      <c r="K45" s="13">
        <v>0</v>
      </c>
      <c r="L45" s="13">
        <v>2</v>
      </c>
      <c r="M45" s="13">
        <v>0</v>
      </c>
      <c r="N45" s="13">
        <v>0</v>
      </c>
      <c r="O45" s="13">
        <v>0</v>
      </c>
      <c r="P45" s="13">
        <v>4.085</v>
      </c>
      <c r="Q45" s="13">
        <v>0</v>
      </c>
      <c r="R45" s="13">
        <v>0</v>
      </c>
    </row>
    <row r="46" ht="20.25" spans="1:18">
      <c r="A46" s="6" t="s">
        <v>196</v>
      </c>
      <c r="B46" s="6" t="s">
        <v>197</v>
      </c>
      <c r="C46" s="6">
        <v>3197.05</v>
      </c>
      <c r="D46" s="6">
        <v>3504.212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5.273</v>
      </c>
      <c r="K46" s="13">
        <v>3</v>
      </c>
      <c r="L46" s="13">
        <v>0</v>
      </c>
      <c r="M46" s="13">
        <v>0</v>
      </c>
      <c r="N46" s="13">
        <v>0</v>
      </c>
      <c r="O46" s="13">
        <v>0</v>
      </c>
      <c r="P46" s="13">
        <v>-10.395</v>
      </c>
      <c r="Q46" s="13">
        <v>0</v>
      </c>
      <c r="R46" s="13">
        <v>0</v>
      </c>
    </row>
    <row r="47" ht="20.25" spans="1:18">
      <c r="A47" s="6" t="s">
        <v>198</v>
      </c>
      <c r="B47" s="6" t="s">
        <v>199</v>
      </c>
      <c r="C47" s="6">
        <v>7679.36</v>
      </c>
      <c r="D47" s="6">
        <v>8266.865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5.566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3">
        <v>5.413</v>
      </c>
      <c r="Q47" s="13">
        <v>0</v>
      </c>
      <c r="R47" s="13">
        <v>0</v>
      </c>
    </row>
    <row r="48" ht="20.25" spans="1:18">
      <c r="A48" s="6" t="s">
        <v>200</v>
      </c>
      <c r="B48" s="6" t="s">
        <v>201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13">
        <v>1</v>
      </c>
      <c r="L48" s="13">
        <v>1</v>
      </c>
      <c r="M48" s="13">
        <v>0</v>
      </c>
      <c r="N48" s="13">
        <v>0</v>
      </c>
      <c r="O48" s="13">
        <v>0</v>
      </c>
      <c r="P48" s="13">
        <v>0.08</v>
      </c>
      <c r="Q48" s="13">
        <v>0</v>
      </c>
      <c r="R48" s="13">
        <v>1</v>
      </c>
    </row>
    <row r="49" ht="20.25" spans="1:18">
      <c r="A49" s="6" t="s">
        <v>202</v>
      </c>
      <c r="B49" s="6" t="s">
        <v>203</v>
      </c>
      <c r="C49" s="6">
        <v>7211.681</v>
      </c>
      <c r="D49" s="6">
        <v>9390.953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16.935</v>
      </c>
      <c r="K49" s="13">
        <v>2</v>
      </c>
      <c r="L49" s="13">
        <v>1</v>
      </c>
      <c r="M49" s="13">
        <v>1</v>
      </c>
      <c r="N49" s="13">
        <v>-1</v>
      </c>
      <c r="O49" s="13">
        <v>0</v>
      </c>
      <c r="P49" s="13">
        <v>12.638</v>
      </c>
      <c r="Q49" s="13">
        <v>0</v>
      </c>
      <c r="R49" s="13">
        <v>0</v>
      </c>
    </row>
    <row r="50" ht="20.25" spans="1:18">
      <c r="A50" s="6" t="s">
        <v>204</v>
      </c>
      <c r="B50" s="6" t="s">
        <v>205</v>
      </c>
      <c r="C50" s="6">
        <v>4177.757</v>
      </c>
      <c r="D50" s="6">
        <v>4804.996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5.609</v>
      </c>
      <c r="K50" s="13">
        <v>1</v>
      </c>
      <c r="L50" s="13">
        <v>0</v>
      </c>
      <c r="M50" s="13">
        <v>0</v>
      </c>
      <c r="N50" s="13">
        <v>0</v>
      </c>
      <c r="O50" s="13">
        <v>0</v>
      </c>
      <c r="P50" s="13">
        <v>8.598</v>
      </c>
      <c r="Q50" s="13">
        <v>0</v>
      </c>
      <c r="R50" s="13">
        <v>0</v>
      </c>
    </row>
    <row r="51" ht="20.25" spans="1:18">
      <c r="A51" s="6" t="s">
        <v>206</v>
      </c>
      <c r="B51" s="6" t="s">
        <v>207</v>
      </c>
      <c r="C51" s="6">
        <v>7240.001</v>
      </c>
      <c r="D51" s="6">
        <v>7790.581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</v>
      </c>
      <c r="K51" s="13">
        <v>0</v>
      </c>
      <c r="L51" s="13">
        <v>1</v>
      </c>
      <c r="M51" s="13">
        <v>0</v>
      </c>
      <c r="N51" s="13">
        <v>0</v>
      </c>
      <c r="O51" s="13">
        <v>1</v>
      </c>
      <c r="P51" s="13">
        <v>3.36</v>
      </c>
      <c r="Q51" s="13">
        <v>0</v>
      </c>
      <c r="R51" s="13">
        <v>0</v>
      </c>
    </row>
    <row r="52" ht="20.25" spans="1:18">
      <c r="A52" s="6" t="s">
        <v>208</v>
      </c>
      <c r="B52" s="6" t="s">
        <v>209</v>
      </c>
      <c r="C52" s="6">
        <v>7302.518</v>
      </c>
      <c r="D52" s="6">
        <v>8700.952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5.701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12.092</v>
      </c>
      <c r="Q52" s="13">
        <v>0</v>
      </c>
      <c r="R52" s="13">
        <v>-1</v>
      </c>
    </row>
    <row r="53" ht="20.25" spans="1:18">
      <c r="A53" s="6" t="s">
        <v>210</v>
      </c>
      <c r="B53" s="6" t="s">
        <v>211</v>
      </c>
      <c r="C53" s="6">
        <v>6722.291</v>
      </c>
      <c r="D53" s="6">
        <v>8048.924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5.85</v>
      </c>
      <c r="K53" s="13">
        <v>0</v>
      </c>
      <c r="L53" s="13">
        <v>0</v>
      </c>
      <c r="M53" s="13">
        <v>1</v>
      </c>
      <c r="N53" s="13">
        <v>-1</v>
      </c>
      <c r="O53" s="13">
        <v>0</v>
      </c>
      <c r="P53" s="13">
        <v>37.344</v>
      </c>
      <c r="Q53" s="13">
        <v>0</v>
      </c>
      <c r="R53" s="13">
        <v>0</v>
      </c>
    </row>
    <row r="54" ht="20.25" spans="1:18">
      <c r="A54" s="6" t="s">
        <v>212</v>
      </c>
      <c r="B54" s="6" t="s">
        <v>213</v>
      </c>
      <c r="C54" s="6">
        <v>13301.174</v>
      </c>
      <c r="D54" s="6">
        <v>14735.724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1.18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5.688</v>
      </c>
      <c r="Q54" s="13">
        <v>0</v>
      </c>
      <c r="R54" s="13">
        <v>0</v>
      </c>
    </row>
    <row r="55" ht="20.25" spans="1:18">
      <c r="A55" s="6" t="s">
        <v>214</v>
      </c>
      <c r="B55" s="6" t="s">
        <v>215</v>
      </c>
      <c r="C55" s="6">
        <v>9112.256</v>
      </c>
      <c r="D55" s="6">
        <v>10855.166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1.86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6.602</v>
      </c>
      <c r="Q55" s="13">
        <v>0</v>
      </c>
      <c r="R55" s="13">
        <v>0</v>
      </c>
    </row>
    <row r="56" ht="20.25" spans="1:18">
      <c r="A56" s="6" t="s">
        <v>216</v>
      </c>
      <c r="B56" s="6" t="s">
        <v>217</v>
      </c>
      <c r="C56" s="6">
        <v>19202.639</v>
      </c>
      <c r="D56" s="6">
        <v>21127.609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1.068</v>
      </c>
      <c r="K56" s="13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34.025</v>
      </c>
      <c r="Q56" s="13">
        <v>0</v>
      </c>
      <c r="R56" s="13">
        <v>0</v>
      </c>
    </row>
    <row r="57" ht="20.25" spans="1:18">
      <c r="A57" s="6" t="s">
        <v>218</v>
      </c>
      <c r="B57" s="6" t="s">
        <v>219</v>
      </c>
      <c r="C57" s="6">
        <v>1172.125</v>
      </c>
      <c r="D57" s="6">
        <v>1623.593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12.593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3">
        <v>-0.239</v>
      </c>
      <c r="Q57" s="13">
        <v>0</v>
      </c>
      <c r="R57" s="13">
        <v>0</v>
      </c>
    </row>
    <row r="58" ht="20.25" spans="1:18">
      <c r="A58" s="6" t="s">
        <v>220</v>
      </c>
      <c r="B58" s="6" t="s">
        <v>221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222</v>
      </c>
      <c r="B59" s="6" t="s">
        <v>223</v>
      </c>
      <c r="C59" s="6">
        <v>8281.515</v>
      </c>
      <c r="D59" s="6">
        <v>10058.014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7.706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-0.949</v>
      </c>
      <c r="Q59" s="13">
        <v>0</v>
      </c>
      <c r="R59" s="13">
        <v>0</v>
      </c>
    </row>
    <row r="60" ht="20.25" spans="1:18">
      <c r="A60" s="6" t="s">
        <v>224</v>
      </c>
      <c r="B60" s="6" t="s">
        <v>225</v>
      </c>
      <c r="C60" s="6">
        <v>6468.205</v>
      </c>
      <c r="D60" s="6">
        <v>7414.5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5.075</v>
      </c>
      <c r="K60" s="13">
        <v>0</v>
      </c>
      <c r="L60" s="13">
        <v>2</v>
      </c>
      <c r="M60" s="13">
        <v>1</v>
      </c>
      <c r="N60" s="13">
        <v>-1</v>
      </c>
      <c r="O60" s="13">
        <v>0</v>
      </c>
      <c r="P60" s="13">
        <v>-5.063</v>
      </c>
      <c r="Q60" s="13">
        <v>0</v>
      </c>
      <c r="R60" s="13">
        <v>0</v>
      </c>
    </row>
    <row r="61" ht="20.25" spans="1:18">
      <c r="A61" s="6" t="s">
        <v>226</v>
      </c>
      <c r="B61" s="6" t="s">
        <v>227</v>
      </c>
      <c r="C61" s="6">
        <v>7767.69</v>
      </c>
      <c r="D61" s="6">
        <v>8473.979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1.749</v>
      </c>
      <c r="K61" s="13">
        <v>2</v>
      </c>
      <c r="L61" s="13">
        <v>0</v>
      </c>
      <c r="M61" s="13">
        <v>-1</v>
      </c>
      <c r="N61" s="13">
        <v>1</v>
      </c>
      <c r="O61" s="13">
        <v>0</v>
      </c>
      <c r="P61" s="13">
        <v>-5.434</v>
      </c>
      <c r="Q61" s="13">
        <v>0</v>
      </c>
      <c r="R61" s="13">
        <v>0</v>
      </c>
    </row>
    <row r="62" ht="20.25" spans="1:18">
      <c r="A62" s="6" t="s">
        <v>228</v>
      </c>
      <c r="B62" s="6" t="s">
        <v>229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230</v>
      </c>
      <c r="B63" s="6" t="s">
        <v>231</v>
      </c>
      <c r="C63" s="6">
        <v>5823.964</v>
      </c>
      <c r="D63" s="6">
        <v>6787.855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5.023</v>
      </c>
      <c r="K63" s="13">
        <v>0</v>
      </c>
      <c r="L63" s="13">
        <v>0</v>
      </c>
      <c r="M63" s="13">
        <v>1</v>
      </c>
      <c r="N63" s="13">
        <v>-1</v>
      </c>
      <c r="O63" s="13">
        <v>0</v>
      </c>
      <c r="P63" s="13">
        <v>-1.319</v>
      </c>
      <c r="Q63" s="13">
        <v>0</v>
      </c>
      <c r="R63" s="13">
        <v>0</v>
      </c>
    </row>
    <row r="64" ht="20.25" spans="1:18">
      <c r="A64" s="6" t="s">
        <v>232</v>
      </c>
      <c r="B64" s="6" t="s">
        <v>233</v>
      </c>
      <c r="C64" s="6">
        <v>6755.653</v>
      </c>
      <c r="D64" s="6">
        <v>8210.706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2.572</v>
      </c>
      <c r="K64" s="13">
        <v>0</v>
      </c>
      <c r="L64" s="13">
        <v>2</v>
      </c>
      <c r="M64" s="13">
        <v>0</v>
      </c>
      <c r="N64" s="13">
        <v>-1</v>
      </c>
      <c r="O64" s="13">
        <v>0</v>
      </c>
      <c r="P64" s="13">
        <v>-8.61</v>
      </c>
      <c r="Q64" s="13">
        <v>0</v>
      </c>
      <c r="R64" s="13">
        <v>0</v>
      </c>
    </row>
    <row r="65" ht="20.25" spans="1:18">
      <c r="A65" s="6" t="s">
        <v>234</v>
      </c>
      <c r="B65" s="6" t="s">
        <v>235</v>
      </c>
      <c r="C65" s="6">
        <v>2232.143</v>
      </c>
      <c r="D65" s="6">
        <v>2739.221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7.226</v>
      </c>
      <c r="K65" s="13">
        <v>1</v>
      </c>
      <c r="L65" s="13">
        <v>1</v>
      </c>
      <c r="M65" s="13">
        <v>-1</v>
      </c>
      <c r="N65" s="13">
        <v>1</v>
      </c>
      <c r="O65" s="13">
        <v>0</v>
      </c>
      <c r="P65" s="13">
        <v>-0.353</v>
      </c>
      <c r="Q65" s="13">
        <v>1</v>
      </c>
      <c r="R65" s="13">
        <v>0</v>
      </c>
    </row>
    <row r="66" ht="20.25" spans="1:18">
      <c r="A66" s="6" t="s">
        <v>236</v>
      </c>
      <c r="B66" s="6" t="s">
        <v>237</v>
      </c>
      <c r="C66" s="6">
        <v>4870.545</v>
      </c>
      <c r="D66" s="6">
        <v>5897.473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16.842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12.872</v>
      </c>
      <c r="Q66" s="13">
        <v>0</v>
      </c>
      <c r="R66" s="13">
        <v>0</v>
      </c>
    </row>
    <row r="67" ht="20.25" spans="1:18">
      <c r="A67" s="6" t="s">
        <v>238</v>
      </c>
      <c r="B67" s="6" t="s">
        <v>239</v>
      </c>
      <c r="C67" s="6">
        <v>1395.152</v>
      </c>
      <c r="D67" s="6">
        <v>1851.88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3.182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-0.914</v>
      </c>
      <c r="Q67" s="13">
        <v>0</v>
      </c>
      <c r="R67" s="13">
        <v>-1</v>
      </c>
    </row>
    <row r="68" ht="20.25" spans="1:18">
      <c r="A68" s="6" t="s">
        <v>240</v>
      </c>
      <c r="B68" s="6" t="s">
        <v>241</v>
      </c>
      <c r="C68" s="6">
        <v>5997.156</v>
      </c>
      <c r="D68" s="6">
        <v>6926.11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3.614</v>
      </c>
      <c r="K68" s="13">
        <v>0</v>
      </c>
      <c r="L68" s="13">
        <v>0</v>
      </c>
      <c r="M68" s="13">
        <v>0</v>
      </c>
      <c r="N68" s="13">
        <v>-1</v>
      </c>
      <c r="O68" s="13">
        <v>0</v>
      </c>
      <c r="P68" s="13">
        <v>1.577</v>
      </c>
      <c r="Q68" s="13">
        <v>0</v>
      </c>
      <c r="R68" s="13">
        <v>0</v>
      </c>
    </row>
    <row r="69" ht="20.25" spans="1:18">
      <c r="A69" s="6" t="s">
        <v>242</v>
      </c>
      <c r="B69" s="6" t="s">
        <v>243</v>
      </c>
      <c r="C69" s="6">
        <v>2507.788</v>
      </c>
      <c r="D69" s="6">
        <v>3160.508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10.913</v>
      </c>
      <c r="K69" s="13">
        <v>1</v>
      </c>
      <c r="L69" s="13">
        <v>2</v>
      </c>
      <c r="M69" s="13">
        <v>-1</v>
      </c>
      <c r="N69" s="13">
        <v>1</v>
      </c>
      <c r="O69" s="13">
        <v>0</v>
      </c>
      <c r="P69" s="13">
        <v>3.22</v>
      </c>
      <c r="Q69" s="13">
        <v>0</v>
      </c>
      <c r="R69" s="13">
        <v>0</v>
      </c>
    </row>
    <row r="70" ht="20.25" spans="1:18">
      <c r="A70" s="6" t="s">
        <v>244</v>
      </c>
      <c r="B70" s="6" t="s">
        <v>245</v>
      </c>
      <c r="C70" s="6">
        <v>5982.945</v>
      </c>
      <c r="D70" s="6">
        <v>6927.767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1.951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4.953</v>
      </c>
      <c r="Q70" s="13">
        <v>0</v>
      </c>
      <c r="R70" s="13">
        <v>0</v>
      </c>
    </row>
    <row r="71" ht="20.25" spans="1:18">
      <c r="A71" s="6" t="s">
        <v>246</v>
      </c>
      <c r="B71" s="6" t="s">
        <v>247</v>
      </c>
      <c r="C71" s="6">
        <v>5569.998</v>
      </c>
      <c r="D71" s="6">
        <v>6049.127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6.402</v>
      </c>
      <c r="K71" s="13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-1.488</v>
      </c>
      <c r="Q71" s="13">
        <v>0</v>
      </c>
      <c r="R71" s="13">
        <v>1</v>
      </c>
    </row>
    <row r="72" ht="20.25" spans="1:18">
      <c r="A72" s="6" t="s">
        <v>248</v>
      </c>
      <c r="B72" s="6" t="s">
        <v>249</v>
      </c>
      <c r="C72" s="6">
        <v>4733.976</v>
      </c>
      <c r="D72" s="6">
        <v>5676.515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2.553</v>
      </c>
      <c r="K72" s="13">
        <v>0</v>
      </c>
      <c r="L72" s="13">
        <v>1</v>
      </c>
      <c r="M72" s="13">
        <v>1</v>
      </c>
      <c r="N72" s="13">
        <v>-1</v>
      </c>
      <c r="O72" s="13">
        <v>0</v>
      </c>
      <c r="P72" s="13">
        <v>-7.826</v>
      </c>
      <c r="Q72" s="13">
        <v>0</v>
      </c>
      <c r="R72" s="13">
        <v>0</v>
      </c>
    </row>
    <row r="73" ht="20.25" spans="1:18">
      <c r="A73" s="6" t="s">
        <v>250</v>
      </c>
      <c r="B73" s="6" t="s">
        <v>251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252</v>
      </c>
      <c r="B74" s="6" t="s">
        <v>253</v>
      </c>
      <c r="C74" s="6">
        <v>4458.704</v>
      </c>
      <c r="D74" s="6">
        <v>6370.776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23.77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6.354</v>
      </c>
      <c r="Q74" s="13">
        <v>0</v>
      </c>
      <c r="R74" s="13">
        <v>1</v>
      </c>
    </row>
    <row r="75" ht="20.25" spans="1:18">
      <c r="A75" s="6" t="s">
        <v>254</v>
      </c>
      <c r="B75" s="6" t="s">
        <v>255</v>
      </c>
      <c r="C75" s="6">
        <v>3235.99</v>
      </c>
      <c r="D75" s="6">
        <v>4503.112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19.169</v>
      </c>
      <c r="K75" s="13">
        <v>3</v>
      </c>
      <c r="L75" s="13">
        <v>1</v>
      </c>
      <c r="M75" s="13">
        <v>0</v>
      </c>
      <c r="N75" s="13">
        <v>0</v>
      </c>
      <c r="O75" s="13">
        <v>0</v>
      </c>
      <c r="P75" s="13">
        <v>2.481</v>
      </c>
      <c r="Q75" s="13">
        <v>0</v>
      </c>
      <c r="R75" s="13">
        <v>0</v>
      </c>
    </row>
    <row r="76" ht="20.25" spans="1:18">
      <c r="A76" s="6" t="s">
        <v>256</v>
      </c>
      <c r="B76" s="6" t="s">
        <v>257</v>
      </c>
      <c r="C76" s="6">
        <v>2262.374</v>
      </c>
      <c r="D76" s="6">
        <v>3101.14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17.074</v>
      </c>
      <c r="K76" s="13">
        <v>1</v>
      </c>
      <c r="L76" s="13">
        <v>1</v>
      </c>
      <c r="M76" s="13">
        <v>0</v>
      </c>
      <c r="N76" s="13">
        <v>0</v>
      </c>
      <c r="O76" s="13">
        <v>0</v>
      </c>
      <c r="P76" s="13">
        <v>2.21</v>
      </c>
      <c r="Q76" s="13">
        <v>0</v>
      </c>
      <c r="R76" s="13">
        <v>0</v>
      </c>
    </row>
    <row r="77" ht="20.25" spans="1:18">
      <c r="A77" s="6" t="s">
        <v>258</v>
      </c>
      <c r="B77" s="6" t="s">
        <v>259</v>
      </c>
      <c r="C77" s="6">
        <v>4337.561</v>
      </c>
      <c r="D77" s="6">
        <v>6340.564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28.397</v>
      </c>
      <c r="K77" s="13">
        <v>3</v>
      </c>
      <c r="L77" s="13">
        <v>2</v>
      </c>
      <c r="M77" s="13">
        <v>0</v>
      </c>
      <c r="N77" s="13">
        <v>0</v>
      </c>
      <c r="O77" s="13">
        <v>0</v>
      </c>
      <c r="P77" s="13">
        <v>6.513</v>
      </c>
      <c r="Q77" s="13">
        <v>0</v>
      </c>
      <c r="R77" s="13">
        <v>0</v>
      </c>
    </row>
    <row r="78" ht="20.25" spans="1:18">
      <c r="A78" s="9" t="s">
        <v>260</v>
      </c>
      <c r="B78" s="9" t="s">
        <v>261</v>
      </c>
      <c r="C78" s="9">
        <v>64150.797</v>
      </c>
      <c r="D78" s="9">
        <v>71175.695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1.955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4.492</v>
      </c>
      <c r="Q78" s="13">
        <v>0</v>
      </c>
      <c r="R78" s="13">
        <v>0</v>
      </c>
    </row>
    <row r="79" ht="20.25" spans="1:18">
      <c r="A79" s="9" t="s">
        <v>262</v>
      </c>
      <c r="B79" s="9" t="s">
        <v>263</v>
      </c>
      <c r="C79" s="9">
        <v>1483.884</v>
      </c>
      <c r="D79" s="9">
        <v>3359.967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33.681</v>
      </c>
      <c r="K79" s="13">
        <v>1</v>
      </c>
      <c r="L79" s="13">
        <v>0</v>
      </c>
      <c r="M79" s="13">
        <v>1</v>
      </c>
      <c r="N79" s="13">
        <v>-1</v>
      </c>
      <c r="O79" s="13">
        <v>0</v>
      </c>
      <c r="P79" s="13">
        <v>-16.791</v>
      </c>
      <c r="Q79" s="13">
        <v>0</v>
      </c>
      <c r="R79" s="13">
        <v>0</v>
      </c>
    </row>
    <row r="80" ht="20.25" spans="1:18">
      <c r="A80" s="9" t="s">
        <v>264</v>
      </c>
      <c r="B80" s="9" t="s">
        <v>265</v>
      </c>
      <c r="C80" s="9">
        <v>3553.78</v>
      </c>
      <c r="D80" s="9">
        <v>4122.672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10.687</v>
      </c>
      <c r="K80" s="13">
        <v>1</v>
      </c>
      <c r="L80" s="13">
        <v>1</v>
      </c>
      <c r="M80" s="13">
        <v>0</v>
      </c>
      <c r="N80" s="13">
        <v>0</v>
      </c>
      <c r="O80" s="13">
        <v>0</v>
      </c>
      <c r="P80" s="13">
        <v>-1.165</v>
      </c>
      <c r="Q80" s="13">
        <v>0</v>
      </c>
      <c r="R80" s="13">
        <v>0</v>
      </c>
    </row>
    <row r="81" ht="20.25" spans="1:18">
      <c r="A81" s="9" t="s">
        <v>266</v>
      </c>
      <c r="B81" s="9" t="s">
        <v>267</v>
      </c>
      <c r="C81" s="9">
        <v>12971.678</v>
      </c>
      <c r="D81" s="9">
        <v>15617.907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12.766</v>
      </c>
      <c r="K81" s="13">
        <v>3</v>
      </c>
      <c r="L81" s="13">
        <v>2</v>
      </c>
      <c r="M81" s="13">
        <v>0</v>
      </c>
      <c r="N81" s="13">
        <v>0</v>
      </c>
      <c r="O81" s="13">
        <v>0</v>
      </c>
      <c r="P81" s="13">
        <v>28.474</v>
      </c>
      <c r="Q81" s="13">
        <v>0</v>
      </c>
      <c r="R81" s="13">
        <v>0</v>
      </c>
    </row>
    <row r="82" ht="20.25" spans="1:18">
      <c r="A82" s="9" t="s">
        <v>268</v>
      </c>
      <c r="B82" s="9" t="s">
        <v>269</v>
      </c>
      <c r="C82" s="9">
        <v>490.361</v>
      </c>
      <c r="D82" s="9">
        <v>578.891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11.199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-0.387</v>
      </c>
      <c r="Q82" s="13">
        <v>0</v>
      </c>
      <c r="R82" s="13">
        <v>0</v>
      </c>
    </row>
    <row r="83" ht="20.25" spans="1:18">
      <c r="A83" s="9" t="s">
        <v>270</v>
      </c>
      <c r="B83" s="9" t="s">
        <v>271</v>
      </c>
      <c r="C83" s="9">
        <v>74052.781</v>
      </c>
      <c r="D83" s="9">
        <v>92656.156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5.448</v>
      </c>
      <c r="K83" s="13">
        <v>0</v>
      </c>
      <c r="L83" s="13">
        <v>1</v>
      </c>
      <c r="M83" s="13">
        <v>0</v>
      </c>
      <c r="N83" s="13">
        <v>-1</v>
      </c>
      <c r="O83" s="13">
        <v>0</v>
      </c>
      <c r="P83" s="13">
        <v>230.897</v>
      </c>
      <c r="Q83" s="13">
        <v>0</v>
      </c>
      <c r="R83" s="13">
        <v>0</v>
      </c>
    </row>
    <row r="84" ht="20.25" spans="1:18">
      <c r="A84" s="15" t="s">
        <v>272</v>
      </c>
      <c r="B84" s="15" t="s">
        <v>273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106.574</v>
      </c>
      <c r="Q84" s="13">
        <v>1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2024-12-30T15:11:44Z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878D786E91F14E59BFC76FF9383F6400_13</vt:lpwstr>
  </property>
  <property fmtid="{D5CDD505-2E9C-101B-9397-08002B2CF9AE}" pid="3" name="KSOProductBuildVer">
    <vt:lpwstr>2052-12.1.0.15712</vt:lpwstr>
  </property>
</Properties>
</file>