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<sst xmlns="http://schemas.openxmlformats.org/spreadsheetml/2006/main" count="315" uniqueCount="282">
  <si>
    <t>京沪深强转弱</t>
  </si>
  <si>
    <t>京沪深弱转强</t>
  </si>
  <si>
    <t>代码</t>
  </si>
  <si>
    <t>简称</t>
  </si>
  <si>
    <t>总市值</t>
  </si>
  <si>
    <t>低空经济</t>
  </si>
  <si>
    <t>40595.08亿</t>
  </si>
  <si>
    <t>绩优股</t>
  </si>
  <si>
    <t>141257.09亿</t>
  </si>
  <si>
    <t>全指能源</t>
  </si>
  <si>
    <t>40008.03亿</t>
  </si>
  <si>
    <t>中小综指</t>
  </si>
  <si>
    <t>113965.43亿</t>
  </si>
  <si>
    <t>酿酒</t>
  </si>
  <si>
    <t>35881.21亿</t>
  </si>
  <si>
    <t>红利指数</t>
  </si>
  <si>
    <t>83813.99亿</t>
  </si>
  <si>
    <t>近期强势</t>
  </si>
  <si>
    <t>19952.53亿</t>
  </si>
  <si>
    <t>全指材料</t>
  </si>
  <si>
    <t>51884.65亿</t>
  </si>
  <si>
    <t>山西板块</t>
  </si>
  <si>
    <t>8161.96亿</t>
  </si>
  <si>
    <t>QFII重仓</t>
  </si>
  <si>
    <t>40334.80亿</t>
  </si>
  <si>
    <t>日用化工</t>
  </si>
  <si>
    <t>1624.70亿</t>
  </si>
  <si>
    <t>医药</t>
  </si>
  <si>
    <t>38240.93亿</t>
  </si>
  <si>
    <t>农业主题</t>
  </si>
  <si>
    <t>--</t>
  </si>
  <si>
    <t>近期新高</t>
  </si>
  <si>
    <t>29503.79亿</t>
  </si>
  <si>
    <t>创医药</t>
  </si>
  <si>
    <t>电力</t>
  </si>
  <si>
    <t>29099.22亿</t>
  </si>
  <si>
    <t>配股预案</t>
  </si>
  <si>
    <t>有色</t>
  </si>
  <si>
    <t>25339.97亿</t>
  </si>
  <si>
    <t>科创生物</t>
  </si>
  <si>
    <t>石油</t>
  </si>
  <si>
    <t>25205.61亿</t>
  </si>
  <si>
    <t>保险新进</t>
  </si>
  <si>
    <t>14157.15亿</t>
  </si>
  <si>
    <t>河南板块</t>
  </si>
  <si>
    <t>14018.04亿</t>
  </si>
  <si>
    <t>农林牧渔</t>
  </si>
  <si>
    <t>10475.86亿</t>
  </si>
  <si>
    <t>车路云</t>
  </si>
  <si>
    <t>10405.82亿</t>
  </si>
  <si>
    <t>发可转债</t>
  </si>
  <si>
    <t>8096.83亿</t>
  </si>
  <si>
    <t>猪肉</t>
  </si>
  <si>
    <t>7651.40亿</t>
  </si>
  <si>
    <t>建材</t>
  </si>
  <si>
    <t>7476.28亿</t>
  </si>
  <si>
    <t>POE胶膜</t>
  </si>
  <si>
    <t>7042.12亿</t>
  </si>
  <si>
    <t>股东增持</t>
  </si>
  <si>
    <t>6883.87亿</t>
  </si>
  <si>
    <t>融资增加</t>
  </si>
  <si>
    <t>4429.60亿</t>
  </si>
  <si>
    <t>化纤</t>
  </si>
  <si>
    <t>4423.67亿</t>
  </si>
  <si>
    <t>船舶</t>
  </si>
  <si>
    <t>4191.90亿</t>
  </si>
  <si>
    <t>鸡肉</t>
  </si>
  <si>
    <t>3093.11亿</t>
  </si>
  <si>
    <t>近期弱势</t>
  </si>
  <si>
    <t>1927.28亿</t>
  </si>
  <si>
    <t>宁夏板块</t>
  </si>
  <si>
    <t>1880.95亿</t>
  </si>
  <si>
    <t>机构吸筹</t>
  </si>
  <si>
    <t>1544.36亿</t>
  </si>
  <si>
    <t>酒店餐饮</t>
  </si>
  <si>
    <t>727.55亿</t>
  </si>
  <si>
    <t>深证治理</t>
  </si>
  <si>
    <t>业绩预降</t>
  </si>
  <si>
    <t>深次新股</t>
  </si>
  <si>
    <t>绿色电力</t>
  </si>
  <si>
    <t>投资时钟</t>
  </si>
  <si>
    <t>中盘价值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</si>
  <si>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</si>
  <si>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</si>
  <si>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</si>
  <si>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</si>
  <si>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</si>
  <si>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</si>
  <si>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</si>
  <si>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</si>
  <si>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</si>
  <si>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</si>
  <si>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</si>
  <si>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</si>
  <si>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</si>
  <si>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</si>
  <si>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</si>
  <si>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</si>
  <si>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</si>
  <si>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</si>
  <si>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</si>
  <si>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</si>
  <si>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</si>
  <si>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</si>
  <si>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</si>
  <si>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</si>
  <si>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</si>
  <si>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</si>
  <si>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</si>
  <si>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</si>
  <si>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公司债指</t>
  </si>
  <si>
    <t>碳中和债</t>
  </si>
  <si>
    <t>深信中高</t>
  </si>
  <si>
    <t>深信中低</t>
  </si>
  <si>
    <t>深信用债</t>
  </si>
  <si>
    <t>深公司债</t>
  </si>
  <si>
    <t>新硬件</t>
  </si>
  <si>
    <t>专利领先</t>
  </si>
  <si>
    <t>智能家居</t>
  </si>
  <si>
    <t>【数据引擎：奇衡DK阿赖耶识系统】情绪值</t>
  </si>
  <si>
    <t>PK00</t>
  </si>
  <si>
    <t>花生连续</t>
  </si>
  <si>
    <t>AO00</t>
  </si>
  <si>
    <t>氧化铝连续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</si>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</sst>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36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"880522"</f>
        <v>880522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"000986"</f>
        <v>000986</v>
      </c>
      <c r="B4" s="31" t="s">
        <v>9</v>
      </c>
      <c r="C4" s="31" t="s">
        <v>10</v>
      </c>
      <c r="D4" s="31" t="str">
        <f>"399101"</f>
        <v>399101</v>
      </c>
      <c r="E4" s="31" t="s">
        <v>11</v>
      </c>
      <c r="F4" s="31" t="s">
        <v>12</v>
      </c>
    </row>
    <row r="5" ht="16.5" spans="1:6">
      <c r="A5" s="31" t="str">
        <f>"880380"</f>
        <v>880380</v>
      </c>
      <c r="B5" s="31" t="s">
        <v>13</v>
      </c>
      <c r="C5" s="31" t="s">
        <v>14</v>
      </c>
      <c r="D5" s="31" t="str">
        <f>"000015"</f>
        <v>000015</v>
      </c>
      <c r="E5" s="31" t="s">
        <v>15</v>
      </c>
      <c r="F5" s="31" t="s">
        <v>16</v>
      </c>
    </row>
    <row r="6" ht="16.5" spans="1:6">
      <c r="A6" s="31" t="str">
        <f>"880880"</f>
        <v>880880</v>
      </c>
      <c r="B6" s="31" t="s">
        <v>17</v>
      </c>
      <c r="C6" s="31" t="s">
        <v>18</v>
      </c>
      <c r="D6" s="31" t="str">
        <f>"000987"</f>
        <v>000987</v>
      </c>
      <c r="E6" s="31" t="s">
        <v>19</v>
      </c>
      <c r="F6" s="31" t="s">
        <v>20</v>
      </c>
    </row>
    <row r="7" ht="16.5" spans="1:6">
      <c r="A7" s="31" t="str">
        <f>"880217"</f>
        <v>880217</v>
      </c>
      <c r="B7" s="31" t="s">
        <v>21</v>
      </c>
      <c r="C7" s="31" t="s">
        <v>22</v>
      </c>
      <c r="D7" s="31" t="str">
        <f>"880802"</f>
        <v>880802</v>
      </c>
      <c r="E7" s="31" t="s">
        <v>23</v>
      </c>
      <c r="F7" s="31" t="s">
        <v>24</v>
      </c>
    </row>
    <row r="8" ht="16.5" spans="1:6">
      <c r="A8" s="31" t="str">
        <f>"880355"</f>
        <v>880355</v>
      </c>
      <c r="B8" s="31" t="s">
        <v>25</v>
      </c>
      <c r="C8" s="31" t="s">
        <v>26</v>
      </c>
      <c r="D8" s="31" t="str">
        <f>"880400"</f>
        <v>880400</v>
      </c>
      <c r="E8" s="31" t="s">
        <v>27</v>
      </c>
      <c r="F8" s="31" t="s">
        <v>28</v>
      </c>
    </row>
    <row r="9" ht="16.5" spans="1:6">
      <c r="A9" s="31" t="str">
        <f>"000122"</f>
        <v>000122</v>
      </c>
      <c r="B9" s="31" t="s">
        <v>29</v>
      </c>
      <c r="C9" s="31" t="s">
        <v>30</v>
      </c>
      <c r="D9" s="31" t="str">
        <f>"880865"</f>
        <v>880865</v>
      </c>
      <c r="E9" s="31" t="s">
        <v>31</v>
      </c>
      <c r="F9" s="31" t="s">
        <v>32</v>
      </c>
    </row>
    <row r="10" ht="16.5" spans="1:6">
      <c r="A10" s="31" t="str">
        <f>"399275"</f>
        <v>399275</v>
      </c>
      <c r="B10" s="31" t="s">
        <v>33</v>
      </c>
      <c r="C10" s="31" t="s">
        <v>30</v>
      </c>
      <c r="D10" s="31" t="str">
        <f>"880305"</f>
        <v>880305</v>
      </c>
      <c r="E10" s="31" t="s">
        <v>34</v>
      </c>
      <c r="F10" s="31" t="s">
        <v>35</v>
      </c>
    </row>
    <row r="11" ht="16.5" spans="1:6">
      <c r="A11" s="31" t="str">
        <f>"880890"</f>
        <v>880890</v>
      </c>
      <c r="B11" s="31" t="s">
        <v>36</v>
      </c>
      <c r="C11" s="31" t="s">
        <v>30</v>
      </c>
      <c r="D11" s="31" t="str">
        <f>"880324"</f>
        <v>880324</v>
      </c>
      <c r="E11" s="31" t="s">
        <v>37</v>
      </c>
      <c r="F11" s="31" t="s">
        <v>38</v>
      </c>
    </row>
    <row r="12" ht="16.5" spans="1:6">
      <c r="A12" s="31" t="str">
        <f>"000683"</f>
        <v>000683</v>
      </c>
      <c r="B12" s="31" t="s">
        <v>39</v>
      </c>
      <c r="C12" s="31" t="s">
        <v>30</v>
      </c>
      <c r="D12" s="31" t="str">
        <f>"880310"</f>
        <v>880310</v>
      </c>
      <c r="E12" s="31" t="s">
        <v>40</v>
      </c>
      <c r="F12" s="31" t="s">
        <v>41</v>
      </c>
    </row>
    <row r="13" ht="16.5" spans="1:6">
      <c r="A13" s="17"/>
      <c r="B13" s="17"/>
      <c r="C13" s="17"/>
      <c r="D13" s="31" t="str">
        <f>"880782"</f>
        <v>880782</v>
      </c>
      <c r="E13" s="31" t="s">
        <v>42</v>
      </c>
      <c r="F13" s="31" t="s">
        <v>43</v>
      </c>
    </row>
    <row r="14" ht="16.5" spans="1:6">
      <c r="A14" s="17"/>
      <c r="B14" s="17"/>
      <c r="C14" s="17"/>
      <c r="D14" s="31" t="str">
        <f>"880213"</f>
        <v>880213</v>
      </c>
      <c r="E14" s="31" t="s">
        <v>44</v>
      </c>
      <c r="F14" s="31" t="s">
        <v>45</v>
      </c>
    </row>
    <row r="15" ht="16.5" spans="1:6">
      <c r="A15" s="17"/>
      <c r="B15" s="17"/>
      <c r="C15" s="17"/>
      <c r="D15" s="31" t="str">
        <f>"880360"</f>
        <v>880360</v>
      </c>
      <c r="E15" s="31" t="s">
        <v>46</v>
      </c>
      <c r="F15" s="31" t="s">
        <v>47</v>
      </c>
    </row>
    <row r="16" ht="16.5" spans="1:6">
      <c r="A16" s="17"/>
      <c r="B16" s="17"/>
      <c r="C16" s="17"/>
      <c r="D16" s="31" t="str">
        <f>"880552"</f>
        <v>880552</v>
      </c>
      <c r="E16" s="31" t="s">
        <v>48</v>
      </c>
      <c r="F16" s="31" t="s">
        <v>49</v>
      </c>
    </row>
    <row r="17" ht="16.5" spans="1:6">
      <c r="A17" s="17"/>
      <c r="B17" s="17"/>
      <c r="C17" s="17"/>
      <c r="D17" s="31" t="str">
        <f>"880723"</f>
        <v>880723</v>
      </c>
      <c r="E17" s="31" t="s">
        <v>50</v>
      </c>
      <c r="F17" s="31" t="s">
        <v>51</v>
      </c>
    </row>
    <row r="18" ht="16.5" spans="1:6">
      <c r="A18" s="17"/>
      <c r="B18" s="17"/>
      <c r="C18" s="17"/>
      <c r="D18" s="31" t="str">
        <f>"880936"</f>
        <v>880936</v>
      </c>
      <c r="E18" s="31" t="s">
        <v>52</v>
      </c>
      <c r="F18" s="31" t="s">
        <v>53</v>
      </c>
    </row>
    <row r="19" ht="17.25" spans="1:6">
      <c r="A19" s="32"/>
      <c r="B19" s="32"/>
      <c r="C19" s="32"/>
      <c r="D19" s="31" t="str">
        <f>"880344"</f>
        <v>880344</v>
      </c>
      <c r="E19" s="31" t="s">
        <v>54</v>
      </c>
      <c r="F19" s="31" t="s">
        <v>55</v>
      </c>
    </row>
    <row r="20" ht="17.25" spans="1:6">
      <c r="A20" s="32"/>
      <c r="B20" s="32"/>
      <c r="C20" s="32"/>
      <c r="D20" s="31" t="str">
        <f>"880649"</f>
        <v>880649</v>
      </c>
      <c r="E20" s="31" t="s">
        <v>56</v>
      </c>
      <c r="F20" s="31" t="s">
        <v>57</v>
      </c>
    </row>
    <row r="21" ht="17.25" spans="1:6">
      <c r="A21" s="32"/>
      <c r="B21" s="32"/>
      <c r="C21" s="32"/>
      <c r="D21" s="31" t="str">
        <f>"880807"</f>
        <v>880807</v>
      </c>
      <c r="E21" s="31" t="s">
        <v>58</v>
      </c>
      <c r="F21" s="31" t="s">
        <v>59</v>
      </c>
    </row>
    <row r="22" ht="17.25" spans="1:6">
      <c r="A22" s="32"/>
      <c r="B22" s="32"/>
      <c r="C22" s="32"/>
      <c r="D22" s="31" t="str">
        <f>"880780"</f>
        <v>880780</v>
      </c>
      <c r="E22" s="31" t="s">
        <v>60</v>
      </c>
      <c r="F22" s="31" t="s">
        <v>61</v>
      </c>
    </row>
    <row r="23" ht="17.25" spans="1:6">
      <c r="A23" s="32"/>
      <c r="B23" s="32"/>
      <c r="C23" s="32"/>
      <c r="D23" s="31" t="str">
        <f>"880330"</f>
        <v>880330</v>
      </c>
      <c r="E23" s="31" t="s">
        <v>62</v>
      </c>
      <c r="F23" s="31" t="s">
        <v>63</v>
      </c>
    </row>
    <row r="24" ht="17.25" spans="1:6">
      <c r="A24" s="32"/>
      <c r="B24" s="32"/>
      <c r="C24" s="32"/>
      <c r="D24" s="31" t="str">
        <f>"880431"</f>
        <v>880431</v>
      </c>
      <c r="E24" s="31" t="s">
        <v>64</v>
      </c>
      <c r="F24" s="31" t="s">
        <v>65</v>
      </c>
    </row>
    <row r="25" ht="17.25" spans="1:6">
      <c r="A25" s="32"/>
      <c r="B25" s="32"/>
      <c r="C25" s="32"/>
      <c r="D25" s="31" t="str">
        <f>"880764"</f>
        <v>880764</v>
      </c>
      <c r="E25" s="31" t="s">
        <v>66</v>
      </c>
      <c r="F25" s="31" t="s">
        <v>67</v>
      </c>
    </row>
    <row r="26" ht="17.25" spans="1:6">
      <c r="A26" s="32"/>
      <c r="B26" s="32"/>
      <c r="C26" s="32"/>
      <c r="D26" s="31" t="str">
        <f>"880881"</f>
        <v>880881</v>
      </c>
      <c r="E26" s="31" t="s">
        <v>68</v>
      </c>
      <c r="F26" s="31" t="s">
        <v>69</v>
      </c>
    </row>
    <row r="27" ht="17.25" spans="1:6">
      <c r="A27" s="32"/>
      <c r="B27" s="32"/>
      <c r="C27" s="32"/>
      <c r="D27" s="31" t="str">
        <f>"880214"</f>
        <v>880214</v>
      </c>
      <c r="E27" s="31" t="s">
        <v>70</v>
      </c>
      <c r="F27" s="31" t="s">
        <v>71</v>
      </c>
    </row>
    <row r="28" ht="17.25" spans="1:6">
      <c r="A28" s="32"/>
      <c r="B28" s="32"/>
      <c r="C28" s="32"/>
      <c r="D28" s="31" t="str">
        <f>"880756"</f>
        <v>880756</v>
      </c>
      <c r="E28" s="31" t="s">
        <v>72</v>
      </c>
      <c r="F28" s="31" t="s">
        <v>73</v>
      </c>
    </row>
    <row r="29" ht="17.25" spans="1:6">
      <c r="A29" s="32"/>
      <c r="B29" s="32"/>
      <c r="C29" s="32"/>
      <c r="D29" s="31" t="str">
        <f>"880423"</f>
        <v>880423</v>
      </c>
      <c r="E29" s="31" t="s">
        <v>74</v>
      </c>
      <c r="F29" s="31" t="s">
        <v>75</v>
      </c>
    </row>
    <row r="30" ht="17.25" spans="1:6">
      <c r="A30" s="32"/>
      <c r="B30" s="32"/>
      <c r="C30" s="32"/>
      <c r="D30" s="31" t="str">
        <f>"399328"</f>
        <v>399328</v>
      </c>
      <c r="E30" s="31" t="s">
        <v>76</v>
      </c>
      <c r="F30" s="31" t="s">
        <v>30</v>
      </c>
    </row>
    <row r="31" ht="17.25" spans="1:6">
      <c r="A31" s="32"/>
      <c r="B31" s="32"/>
      <c r="C31" s="32"/>
      <c r="D31" s="31" t="str">
        <f>"880843"</f>
        <v>880843</v>
      </c>
      <c r="E31" s="31" t="s">
        <v>77</v>
      </c>
      <c r="F31" s="31" t="s">
        <v>30</v>
      </c>
    </row>
    <row r="32" ht="17.25" spans="1:6">
      <c r="A32" s="32"/>
      <c r="B32" s="32"/>
      <c r="C32" s="32"/>
      <c r="D32" s="31" t="str">
        <f>"399678"</f>
        <v>399678</v>
      </c>
      <c r="E32" s="31" t="s">
        <v>78</v>
      </c>
      <c r="F32" s="31" t="s">
        <v>30</v>
      </c>
    </row>
    <row r="33" ht="17.25" spans="1:6">
      <c r="A33" s="32"/>
      <c r="B33" s="32"/>
      <c r="C33" s="32"/>
      <c r="D33" s="31" t="str">
        <f>"399438"</f>
        <v>399438</v>
      </c>
      <c r="E33" s="31" t="s">
        <v>79</v>
      </c>
      <c r="F33" s="31" t="s">
        <v>30</v>
      </c>
    </row>
    <row r="34" ht="17.25" spans="1:6">
      <c r="A34" s="32"/>
      <c r="B34" s="32"/>
      <c r="C34" s="32"/>
      <c r="D34" s="31" t="str">
        <f>"399391"</f>
        <v>399391</v>
      </c>
      <c r="E34" s="31" t="s">
        <v>80</v>
      </c>
      <c r="F34" s="31" t="s">
        <v>30</v>
      </c>
    </row>
    <row r="35" ht="17.25" spans="1:6">
      <c r="A35" s="32"/>
      <c r="B35" s="32"/>
      <c r="C35" s="32"/>
      <c r="D35" s="31" t="str">
        <f>"399375"</f>
        <v>399375</v>
      </c>
      <c r="E35" s="31" t="s">
        <v>81</v>
      </c>
      <c r="F35" s="31" t="s">
        <v>30</v>
      </c>
    </row>
    <row r="36" ht="17.25" spans="1:6">
      <c r="A36" s="32"/>
      <c r="B36" s="32"/>
      <c r="C36" s="32"/>
      <c r="D36" s="31" t="str">
        <f>"399365"</f>
        <v>399365</v>
      </c>
      <c r="E36" s="31" t="s">
        <v>82</v>
      </c>
      <c r="F36" s="31" t="s">
        <v>30</v>
      </c>
    </row>
    <row r="37" ht="17.25" spans="1:6">
      <c r="A37" s="32"/>
      <c r="B37" s="32"/>
      <c r="C37" s="32"/>
      <c r="D37" s="17"/>
      <c r="E37" s="17"/>
      <c r="F37" s="17"/>
    </row>
    <row r="38" ht="17.25" spans="1:6">
      <c r="A38" s="32"/>
      <c r="B38" s="32"/>
      <c r="C38" s="32"/>
      <c r="D38" s="17"/>
      <c r="E38" s="17"/>
      <c r="F38" s="17"/>
    </row>
    <row r="39" ht="17.25" spans="1:6">
      <c r="A39" s="32"/>
      <c r="B39" s="32"/>
      <c r="C39" s="32"/>
      <c r="D39" s="17"/>
      <c r="E39" s="17"/>
      <c r="F39" s="17"/>
    </row>
    <row r="40" ht="17.25" spans="1:6">
      <c r="A40" s="32"/>
      <c r="B40" s="32"/>
      <c r="C40" s="32"/>
      <c r="D40" s="17"/>
      <c r="E40" s="17"/>
      <c r="F40" s="17"/>
    </row>
    <row r="41" ht="17.25" spans="1:6">
      <c r="A41" s="32"/>
      <c r="B41" s="32"/>
      <c r="C41" s="32"/>
      <c r="D41" s="17"/>
      <c r="E41" s="17"/>
      <c r="F41" s="17"/>
    </row>
    <row r="42" ht="17.25" spans="1:6">
      <c r="A42" s="32"/>
      <c r="B42" s="32"/>
      <c r="C42" s="32"/>
      <c r="D42" s="17"/>
      <c r="E42" s="17"/>
      <c r="F42" s="17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17"/>
      <c r="B46" s="17"/>
      <c r="C46" s="17"/>
      <c r="D46" s="17"/>
      <c r="E46" s="17"/>
      <c r="F46" s="17"/>
    </row>
    <row r="47" ht="16.5" spans="1:6">
      <c r="A47" s="17"/>
      <c r="B47" s="17"/>
      <c r="C47" s="17"/>
      <c r="D47" s="17"/>
      <c r="E47" s="17"/>
      <c r="F47" s="17"/>
    </row>
    <row r="48" ht="16.5" spans="1:6">
      <c r="A48" s="17"/>
      <c r="B48" s="17"/>
      <c r="C48" s="17"/>
      <c r="D48" s="17"/>
      <c r="E48" s="17"/>
      <c r="F48" s="17"/>
    </row>
    <row r="49" ht="16.5" spans="1:6">
      <c r="A49" s="17"/>
      <c r="B49" s="17"/>
      <c r="C49" s="17"/>
      <c r="D49" s="17"/>
      <c r="E49" s="17"/>
      <c r="F49" s="17"/>
    </row>
    <row r="50" ht="16.5" spans="1:6">
      <c r="A50" s="17"/>
      <c r="B50" s="17"/>
      <c r="C50" s="17"/>
      <c r="D50" s="17"/>
      <c r="E50" s="17"/>
      <c r="F50" s="17"/>
    </row>
    <row r="51" ht="16.5" spans="1:6">
      <c r="A51" s="17"/>
      <c r="B51" s="17"/>
      <c r="C51" s="17"/>
      <c r="D51" s="17"/>
      <c r="E51" s="17"/>
      <c r="F51" s="17"/>
    </row>
    <row r="52" ht="16.5" spans="1:6">
      <c r="A52" s="17"/>
      <c r="B52" s="17"/>
      <c r="C52" s="17"/>
      <c r="D52" s="17"/>
      <c r="E52" s="17"/>
      <c r="F52" s="17"/>
    </row>
    <row r="53" ht="16.5" spans="1:6">
      <c r="A53" s="17"/>
      <c r="B53" s="17"/>
      <c r="C53" s="17"/>
      <c r="D53" s="17"/>
      <c r="E53" s="17"/>
      <c r="F53" s="17"/>
    </row>
    <row r="54" ht="16.5" spans="1:6">
      <c r="A54" s="17"/>
      <c r="B54" s="17"/>
      <c r="C54" s="17"/>
      <c r="D54" s="17"/>
      <c r="E54" s="17"/>
      <c r="F54" s="17"/>
    </row>
    <row r="55" ht="16.5" spans="1:6">
      <c r="A55" s="17"/>
      <c r="B55" s="17"/>
      <c r="C55" s="17"/>
      <c r="D55" s="17"/>
      <c r="E55" s="17"/>
      <c r="F55" s="17"/>
    </row>
    <row r="56" ht="16.5" spans="1:6">
      <c r="A56" s="17"/>
      <c r="B56" s="17"/>
      <c r="C56" s="17"/>
      <c r="D56" s="17"/>
      <c r="E56" s="17"/>
      <c r="F56" s="17"/>
    </row>
    <row r="57" ht="16.5" spans="1:6">
      <c r="A57" s="17"/>
      <c r="B57" s="17"/>
      <c r="C57" s="17"/>
      <c r="D57" s="17"/>
      <c r="E57" s="17"/>
      <c r="F57" s="17"/>
    </row>
    <row r="58" ht="16.5" spans="1:6">
      <c r="A58" s="17"/>
      <c r="B58" s="17"/>
      <c r="C58" s="17"/>
      <c r="D58" s="17"/>
      <c r="E58" s="17"/>
      <c r="F58" s="17"/>
    </row>
    <row r="59" ht="16.5" spans="1:6">
      <c r="A59" s="17"/>
      <c r="B59" s="17"/>
      <c r="C59" s="17"/>
      <c r="D59" s="17"/>
      <c r="E59" s="17"/>
      <c r="F59" s="17"/>
    </row>
    <row r="60" ht="16.5" spans="1:6">
      <c r="A60" s="17"/>
      <c r="B60" s="17"/>
      <c r="C60" s="17"/>
      <c r="D60" s="17"/>
      <c r="E60" s="17"/>
      <c r="F60" s="17"/>
    </row>
    <row r="61" ht="16.5" spans="1:6">
      <c r="A61" s="17"/>
      <c r="B61" s="17"/>
      <c r="C61" s="17"/>
      <c r="D61" s="17"/>
      <c r="E61" s="17"/>
      <c r="F61" s="17"/>
    </row>
    <row r="62" ht="16.5" spans="1:6">
      <c r="A62" s="17"/>
      <c r="B62" s="17"/>
      <c r="C62" s="17"/>
      <c r="D62" s="17"/>
      <c r="E62" s="17"/>
      <c r="F62" s="17"/>
    </row>
    <row r="63" ht="16.5" spans="1:6">
      <c r="A63" s="17"/>
      <c r="B63" s="17"/>
      <c r="C63" s="17"/>
      <c r="D63" s="17"/>
      <c r="E63" s="17"/>
      <c r="F63" s="17"/>
    </row>
    <row r="64" ht="16.5" spans="1:6">
      <c r="A64" s="17"/>
      <c r="B64" s="17"/>
      <c r="C64" s="17"/>
      <c r="D64" s="17"/>
      <c r="E64" s="17"/>
      <c r="F64" s="17"/>
    </row>
    <row r="65" ht="16.5" spans="1:6">
      <c r="A65" s="17"/>
      <c r="B65" s="17"/>
      <c r="C65" s="17"/>
      <c r="D65" s="17"/>
      <c r="E65" s="17"/>
      <c r="F65" s="17"/>
    </row>
    <row r="66" ht="16.5" spans="1:6">
      <c r="A66" s="17"/>
      <c r="B66" s="17"/>
      <c r="C66" s="17"/>
      <c r="D66" s="17"/>
      <c r="E66" s="17"/>
      <c r="F66" s="17"/>
    </row>
    <row r="67" ht="16.5" spans="1:6">
      <c r="A67" s="17"/>
      <c r="B67" s="17"/>
      <c r="C67" s="17"/>
      <c r="D67" s="17"/>
      <c r="E67" s="17"/>
      <c r="F67" s="17"/>
    </row>
    <row r="68" ht="16.5" spans="1:6">
      <c r="A68" s="17"/>
      <c r="B68" s="17"/>
      <c r="C68" s="17"/>
      <c r="D68" s="17"/>
      <c r="E68" s="17"/>
      <c r="F68" s="17"/>
    </row>
    <row r="69" ht="16.5" spans="1:6">
      <c r="A69" s="17"/>
      <c r="B69" s="17"/>
      <c r="C69" s="17"/>
      <c r="D69" s="17"/>
      <c r="E69" s="17"/>
      <c r="F69" s="17"/>
    </row>
    <row r="70" ht="16.5" spans="1:6">
      <c r="A70" s="17"/>
      <c r="B70" s="17"/>
      <c r="C70" s="17"/>
      <c r="D70" s="17"/>
      <c r="E70" s="17"/>
      <c r="F70" s="17"/>
    </row>
    <row r="71" ht="16.5" spans="1:6">
      <c r="A71" s="17"/>
      <c r="B71" s="17"/>
      <c r="C71" s="17"/>
      <c r="D71" s="17"/>
      <c r="E71" s="17"/>
      <c r="F71" s="17"/>
    </row>
    <row r="72" ht="16.5" spans="1:6">
      <c r="A72" s="17"/>
      <c r="B72" s="17"/>
      <c r="C72" s="17"/>
      <c r="D72" s="17"/>
      <c r="E72" s="17"/>
      <c r="F72" s="17"/>
    </row>
    <row r="73" ht="16.5" spans="1:6">
      <c r="A73" s="17"/>
      <c r="B73" s="17"/>
      <c r="C73" s="17"/>
      <c r="D73" s="17"/>
      <c r="E73" s="17"/>
      <c r="F73" s="17"/>
    </row>
    <row r="74" ht="16.5" spans="1:6">
      <c r="A74" s="17"/>
      <c r="B74" s="17"/>
      <c r="C74" s="17"/>
      <c r="D74" s="17"/>
      <c r="E74" s="17"/>
      <c r="F74" s="17"/>
    </row>
    <row r="75" ht="16.5" spans="1:6">
      <c r="A75" s="17"/>
      <c r="B75" s="17"/>
      <c r="C75" s="17"/>
      <c r="D75" s="17"/>
      <c r="E75" s="17"/>
      <c r="F75" s="17"/>
    </row>
    <row r="76" ht="16.5" spans="1:6">
      <c r="A76" s="17"/>
      <c r="B76" s="17"/>
      <c r="C76" s="17"/>
      <c r="D76" s="17"/>
      <c r="E76" s="17"/>
      <c r="F76" s="17"/>
    </row>
    <row r="77" ht="16.5" spans="1:6">
      <c r="A77" s="17"/>
      <c r="B77" s="17"/>
      <c r="C77" s="17"/>
      <c r="D77" s="17"/>
      <c r="E77" s="17"/>
      <c r="F77" s="17"/>
    </row>
    <row r="78" ht="16.5" spans="1:6">
      <c r="A78" s="17"/>
      <c r="B78" s="17"/>
      <c r="C78" s="17"/>
      <c r="D78" s="17"/>
      <c r="E78" s="17"/>
      <c r="F78" s="17"/>
    </row>
    <row r="79" ht="16.5" spans="1:6">
      <c r="A79" s="17"/>
      <c r="B79" s="17"/>
      <c r="C79" s="17"/>
      <c r="D79" s="17"/>
      <c r="E79" s="17"/>
      <c r="F79" s="17"/>
    </row>
    <row r="80" ht="16.5" spans="1:6">
      <c r="A80" s="17"/>
      <c r="B80" s="17"/>
      <c r="C80" s="17"/>
      <c r="D80" s="17"/>
      <c r="E80" s="17"/>
      <c r="F80" s="17"/>
    </row>
    <row r="81" ht="16.5" spans="1:6">
      <c r="A81" s="17"/>
      <c r="B81" s="17"/>
      <c r="C81" s="17"/>
      <c r="D81" s="17"/>
      <c r="E81" s="17"/>
      <c r="F81" s="17"/>
    </row>
    <row r="82" ht="16.5" spans="1:6">
      <c r="A82" s="17"/>
      <c r="B82" s="17"/>
      <c r="C82" s="17"/>
      <c r="D82" s="17"/>
      <c r="E82" s="17"/>
      <c r="F82" s="17"/>
    </row>
    <row r="83" ht="16.5" spans="1:6">
      <c r="A83" s="17"/>
      <c r="B83" s="17"/>
      <c r="C83" s="17"/>
      <c r="D83" s="17"/>
      <c r="E83" s="17"/>
      <c r="F83" s="17"/>
    </row>
    <row r="84" ht="16.5" spans="1:6">
      <c r="A84" s="17"/>
      <c r="B84" s="17"/>
      <c r="C84" s="17"/>
      <c r="D84" s="17"/>
      <c r="E84" s="17"/>
      <c r="F84" s="17"/>
    </row>
    <row r="85" ht="16.5" spans="1:6">
      <c r="A85" s="17"/>
      <c r="B85" s="17"/>
      <c r="C85" s="17"/>
      <c r="D85" s="17"/>
      <c r="E85" s="17"/>
      <c r="F85" s="17"/>
    </row>
    <row r="86" ht="16.5" spans="1:6">
      <c r="A86" s="17"/>
      <c r="B86" s="17"/>
      <c r="C86" s="17"/>
      <c r="D86" s="17"/>
      <c r="E86" s="17"/>
      <c r="F86" s="17"/>
    </row>
    <row r="87" ht="16.5" spans="1:6">
      <c r="A87" s="17"/>
      <c r="B87" s="17"/>
      <c r="C87" s="17"/>
      <c r="D87" s="17"/>
      <c r="E87" s="17"/>
      <c r="F87" s="17"/>
    </row>
    <row r="88" ht="16.5" spans="1:6">
      <c r="A88" s="17"/>
      <c r="B88" s="17"/>
      <c r="C88" s="17"/>
      <c r="D88" s="17"/>
      <c r="E88" s="17"/>
      <c r="F88" s="17"/>
    </row>
    <row r="89" ht="16.5" spans="1:6">
      <c r="A89" s="17"/>
      <c r="B89" s="17"/>
      <c r="C89" s="17"/>
      <c r="D89" s="17"/>
      <c r="E89" s="17"/>
      <c r="F89" s="17"/>
    </row>
    <row r="90" ht="16.5" spans="1:6">
      <c r="A90" s="17"/>
      <c r="B90" s="17"/>
      <c r="C90" s="17"/>
      <c r="D90" s="17"/>
      <c r="E90" s="17"/>
      <c r="F90" s="17"/>
    </row>
    <row r="91" ht="16.5" spans="1:6">
      <c r="A91" s="17"/>
      <c r="B91" s="17"/>
      <c r="C91" s="17"/>
      <c r="D91" s="17"/>
      <c r="E91" s="17"/>
      <c r="F91" s="17"/>
    </row>
    <row r="92" ht="16.5" spans="1:6">
      <c r="A92" s="17"/>
      <c r="B92" s="17"/>
      <c r="C92" s="17"/>
      <c r="D92" s="17"/>
      <c r="E92" s="17"/>
      <c r="F92" s="17"/>
    </row>
    <row r="93" ht="16.5" spans="1:6">
      <c r="A93" s="17"/>
      <c r="B93" s="17"/>
      <c r="C93" s="17"/>
      <c r="D93" s="17"/>
      <c r="E93" s="17"/>
      <c r="F93" s="17"/>
    </row>
    <row r="94" ht="16.5" spans="1:6">
      <c r="A94" s="17"/>
      <c r="B94" s="17"/>
      <c r="C94" s="17"/>
      <c r="D94" s="17"/>
      <c r="E94" s="17"/>
      <c r="F94" s="17"/>
    </row>
    <row r="95" ht="16.5" spans="1:6">
      <c r="A95" s="17"/>
      <c r="B95" s="17"/>
      <c r="C95" s="17"/>
      <c r="D95" s="17"/>
      <c r="E95" s="17"/>
      <c r="F95" s="17"/>
    </row>
    <row r="96" ht="16.5" spans="1:6">
      <c r="A96" s="17"/>
      <c r="B96" s="17"/>
      <c r="C96" s="17"/>
      <c r="D96" s="17"/>
      <c r="E96" s="17"/>
      <c r="F96" s="17"/>
    </row>
    <row r="97" ht="16.5" spans="1:6">
      <c r="A97" s="17"/>
      <c r="B97" s="17"/>
      <c r="C97" s="17"/>
      <c r="D97" s="17"/>
      <c r="E97" s="17"/>
      <c r="F97" s="17"/>
    </row>
    <row r="98" ht="16.5" spans="1:6">
      <c r="A98" s="17"/>
      <c r="B98" s="17"/>
      <c r="C98" s="17"/>
      <c r="D98" s="17"/>
      <c r="E98" s="17"/>
      <c r="F98" s="17"/>
    </row>
    <row r="99" ht="16.5" spans="1:6">
      <c r="A99" s="17"/>
      <c r="B99" s="17"/>
      <c r="C99" s="17"/>
      <c r="D99" s="17"/>
      <c r="E99" s="17"/>
      <c r="F99" s="17"/>
    </row>
    <row r="100" ht="16.5" spans="1:6">
      <c r="A100" s="17"/>
      <c r="B100" s="17"/>
      <c r="C100" s="17"/>
      <c r="D100" s="17"/>
      <c r="E100" s="17"/>
      <c r="F100" s="17"/>
    </row>
    <row r="101" ht="16.5" spans="1:6">
      <c r="A101" s="17"/>
      <c r="B101" s="17"/>
      <c r="C101" s="17"/>
      <c r="D101" s="17"/>
      <c r="E101" s="17"/>
      <c r="F101" s="17"/>
    </row>
    <row r="102" ht="16.5" spans="1:6">
      <c r="A102" s="17"/>
      <c r="B102" s="17"/>
      <c r="C102" s="17"/>
      <c r="D102" s="17"/>
      <c r="E102" s="17"/>
      <c r="F102" s="17"/>
    </row>
    <row r="103" ht="16.5" spans="1:6">
      <c r="A103" s="17"/>
      <c r="B103" s="17"/>
      <c r="C103" s="17"/>
      <c r="D103" s="17"/>
      <c r="E103" s="17"/>
      <c r="F103" s="17"/>
    </row>
    <row r="104" ht="16.5" spans="1:6">
      <c r="A104" s="17"/>
      <c r="B104" s="17"/>
      <c r="C104" s="17"/>
      <c r="D104" s="17"/>
      <c r="E104" s="17"/>
      <c r="F104" s="17"/>
    </row>
    <row r="105" ht="16.5" spans="1:6">
      <c r="A105" s="17"/>
      <c r="B105" s="17"/>
      <c r="C105" s="17"/>
      <c r="D105" s="17"/>
      <c r="E105" s="17"/>
      <c r="F105" s="17"/>
    </row>
    <row r="106" ht="16.5" spans="1:6">
      <c r="A106" s="17"/>
      <c r="B106" s="17"/>
      <c r="C106" s="17"/>
      <c r="D106" s="17"/>
      <c r="E106" s="17"/>
      <c r="F106" s="17"/>
    </row>
    <row r="107" ht="16.5" spans="1:6">
      <c r="A107" s="17"/>
      <c r="B107" s="17"/>
      <c r="C107" s="17"/>
      <c r="D107" s="17"/>
      <c r="E107" s="17"/>
      <c r="F107" s="17"/>
    </row>
    <row r="108" ht="16.5" spans="1:6">
      <c r="A108" s="17"/>
      <c r="B108" s="17"/>
      <c r="C108" s="17"/>
      <c r="D108" s="17"/>
      <c r="E108" s="17"/>
      <c r="F108" s="17"/>
    </row>
    <row r="109" ht="16.5" spans="1:6">
      <c r="A109" s="17"/>
      <c r="B109" s="17"/>
      <c r="C109" s="17"/>
      <c r="D109" s="17"/>
      <c r="E109" s="17"/>
      <c r="F109" s="17"/>
    </row>
    <row r="110" ht="16.5" spans="1:6">
      <c r="A110" s="17"/>
      <c r="B110" s="17"/>
      <c r="C110" s="17"/>
      <c r="D110" s="17"/>
      <c r="E110" s="17"/>
      <c r="F110" s="17"/>
    </row>
    <row r="111" ht="16.5" spans="1:6">
      <c r="A111" s="17"/>
      <c r="B111" s="17"/>
      <c r="C111" s="17"/>
      <c r="D111" s="17"/>
      <c r="E111" s="17"/>
      <c r="F111" s="17"/>
    </row>
    <row r="112" ht="16.5" spans="1:6">
      <c r="A112" s="17"/>
      <c r="B112" s="17"/>
      <c r="C112" s="17"/>
      <c r="D112" s="17"/>
      <c r="E112" s="17"/>
      <c r="F112" s="17"/>
    </row>
    <row r="113" ht="16.5" spans="1:6">
      <c r="A113" s="17"/>
      <c r="B113" s="17"/>
      <c r="C113" s="17"/>
      <c r="D113" s="17"/>
      <c r="E113" s="17"/>
      <c r="F113" s="17"/>
    </row>
    <row r="114" ht="16.5" spans="1:6">
      <c r="A114" s="17"/>
      <c r="B114" s="17"/>
      <c r="C114" s="17"/>
      <c r="D114" s="17"/>
      <c r="E114" s="17"/>
      <c r="F114" s="17"/>
    </row>
    <row r="115" ht="16.5" spans="1:6">
      <c r="A115" s="17"/>
      <c r="B115" s="17"/>
      <c r="C115" s="17"/>
      <c r="D115" s="17"/>
      <c r="E115" s="17"/>
      <c r="F115" s="17"/>
    </row>
    <row r="116" ht="16.5" spans="1:6">
      <c r="A116" s="17"/>
      <c r="B116" s="17"/>
      <c r="C116" s="17"/>
      <c r="D116" s="17"/>
      <c r="E116" s="17"/>
      <c r="F116" s="17"/>
    </row>
    <row r="117" ht="16.5" spans="1:6">
      <c r="A117" s="17"/>
      <c r="B117" s="17"/>
      <c r="C117" s="17"/>
      <c r="D117" s="17"/>
      <c r="E117" s="17"/>
      <c r="F117" s="17"/>
    </row>
    <row r="118" ht="16.5" spans="1:6">
      <c r="A118" s="17"/>
      <c r="B118" s="17"/>
      <c r="C118" s="17"/>
      <c r="D118" s="17"/>
      <c r="E118" s="17"/>
      <c r="F118" s="17"/>
    </row>
    <row r="119" ht="16.5" spans="1:6">
      <c r="A119" s="17"/>
      <c r="B119" s="17"/>
      <c r="C119" s="17"/>
      <c r="D119" s="17"/>
      <c r="E119" s="17"/>
      <c r="F119" s="17"/>
    </row>
    <row r="120" ht="16.5" spans="1:6">
      <c r="A120" s="17"/>
      <c r="B120" s="17"/>
      <c r="C120" s="17"/>
      <c r="D120" s="17"/>
      <c r="E120" s="17"/>
      <c r="F120" s="17"/>
    </row>
    <row r="121" ht="16.5" spans="1:6">
      <c r="A121" s="17"/>
      <c r="B121" s="17"/>
      <c r="C121" s="17"/>
      <c r="D121" s="17"/>
      <c r="E121" s="17"/>
      <c r="F121" s="17"/>
    </row>
    <row r="122" ht="16.5" spans="1:6">
      <c r="A122" s="17"/>
      <c r="B122" s="17"/>
      <c r="C122" s="17"/>
      <c r="D122" s="17"/>
      <c r="E122" s="17"/>
      <c r="F122" s="17"/>
    </row>
    <row r="123" ht="16.5" spans="1:6">
      <c r="A123" s="17"/>
      <c r="B123" s="17"/>
      <c r="C123" s="17"/>
      <c r="D123" s="17"/>
      <c r="E123" s="17"/>
      <c r="F123" s="17"/>
    </row>
    <row r="124" ht="16.5" spans="1:6">
      <c r="A124" s="17"/>
      <c r="B124" s="17"/>
      <c r="C124" s="17"/>
      <c r="D124" s="17"/>
      <c r="E124" s="17"/>
      <c r="F124" s="17"/>
    </row>
    <row r="125" ht="16.5" spans="1:6">
      <c r="A125" s="17"/>
      <c r="B125" s="17"/>
      <c r="C125" s="17"/>
      <c r="D125" s="17"/>
      <c r="E125" s="17"/>
      <c r="F125" s="17"/>
    </row>
    <row r="126" ht="16.5" spans="1:6">
      <c r="A126" s="17"/>
      <c r="B126" s="17"/>
      <c r="C126" s="17"/>
      <c r="D126" s="17"/>
      <c r="E126" s="17"/>
      <c r="F126" s="17"/>
    </row>
    <row r="127" ht="16.5" spans="1:3">
      <c r="A127" s="17"/>
      <c r="B127" s="17"/>
      <c r="C127" s="17"/>
    </row>
    <row r="128" ht="16.5" spans="1:3">
      <c r="A128" s="17"/>
      <c r="B128" s="17"/>
      <c r="C128" s="17"/>
    </row>
    <row r="129" ht="16.5" spans="1:3">
      <c r="A129" s="17"/>
      <c r="B129" s="17"/>
      <c r="C129" s="17"/>
    </row>
    <row r="130" ht="16.5" spans="1:3">
      <c r="A130" s="17"/>
      <c r="B130" s="17"/>
      <c r="C130" s="17"/>
    </row>
    <row r="131" ht="16.5" spans="1:3">
      <c r="A131" s="17"/>
      <c r="B131" s="17"/>
      <c r="C131" s="17"/>
    </row>
    <row r="132" ht="16.5" spans="1:3">
      <c r="A132" s="17"/>
      <c r="B132" s="17"/>
      <c r="C132" s="17"/>
    </row>
    <row r="133" ht="16.5" spans="1:3">
      <c r="A133" s="17"/>
      <c r="B133" s="17"/>
      <c r="C133" s="17"/>
    </row>
    <row r="134" ht="16.5" spans="1:3">
      <c r="A134" s="17"/>
      <c r="B134" s="17"/>
      <c r="C134" s="17"/>
    </row>
    <row r="135" ht="16.5" spans="1:3">
      <c r="A135" s="17"/>
      <c r="B135" s="17"/>
      <c r="C135" s="17"/>
    </row>
    <row r="136" ht="16.5" spans="1:3">
      <c r="A136" s="17"/>
      <c r="B136" s="17"/>
      <c r="C136" s="17"/>
    </row>
    <row r="137" ht="16.5" spans="1:3">
      <c r="A137" s="17"/>
      <c r="B137" s="17"/>
      <c r="C137" s="17"/>
    </row>
    <row r="138" ht="16.5" spans="1:3">
      <c r="A138" s="17"/>
      <c r="B138" s="17"/>
      <c r="C138" s="17"/>
    </row>
    <row r="139" ht="16.5" spans="1:3">
      <c r="A139" s="17"/>
      <c r="B139" s="17"/>
      <c r="C139" s="17"/>
    </row>
    <row r="140" ht="16.5" spans="1:3">
      <c r="A140" s="17"/>
      <c r="B140" s="17"/>
      <c r="C140" s="17"/>
    </row>
    <row r="141" ht="16.5" spans="1:3">
      <c r="A141" s="17"/>
      <c r="B141" s="17"/>
      <c r="C141" s="17"/>
    </row>
    <row r="142" ht="16.5" spans="1:3">
      <c r="A142" s="17"/>
      <c r="B142" s="17"/>
      <c r="C142" s="17"/>
    </row>
    <row r="143" ht="16.5" spans="1:3">
      <c r="A143" s="17"/>
      <c r="B143" s="17"/>
      <c r="C143" s="17"/>
    </row>
    <row r="144" ht="16.5" spans="1:3">
      <c r="A144" s="17"/>
      <c r="B144" s="17"/>
      <c r="C144" s="17"/>
    </row>
    <row r="145" ht="16.5" spans="1:3">
      <c r="A145" s="17"/>
      <c r="B145" s="17"/>
      <c r="C145" s="17"/>
    </row>
    <row r="146" ht="16.5" spans="1:3">
      <c r="A146" s="17"/>
      <c r="B146" s="17"/>
      <c r="C146" s="17"/>
    </row>
    <row r="147" ht="16.5" spans="1:3">
      <c r="A147" s="17"/>
      <c r="B147" s="17"/>
      <c r="C147" s="17"/>
    </row>
    <row r="148" ht="16.5" spans="1:3">
      <c r="A148" s="17"/>
      <c r="B148" s="17"/>
      <c r="C148" s="17"/>
    </row>
    <row r="149" ht="16.5" spans="1:3">
      <c r="A149" s="17"/>
      <c r="B149" s="17"/>
      <c r="C149" s="17"/>
    </row>
    <row r="150" ht="16.5" spans="1:3">
      <c r="A150" s="17"/>
      <c r="B150" s="17"/>
      <c r="C150" s="17"/>
    </row>
    <row r="151" ht="16.5" spans="1:3">
      <c r="A151" s="17"/>
      <c r="B151" s="17"/>
      <c r="C151" s="17"/>
    </row>
    <row r="152" ht="16.5" spans="1:3">
      <c r="A152" s="17"/>
      <c r="B152" s="17"/>
      <c r="C152" s="17"/>
    </row>
    <row r="153" ht="16.5" spans="1:3">
      <c r="A153" s="17"/>
      <c r="B153" s="17"/>
      <c r="C153" s="17"/>
    </row>
    <row r="154" ht="16.5" spans="1:3">
      <c r="A154" s="17"/>
      <c r="B154" s="17"/>
      <c r="C154" s="17"/>
    </row>
    <row r="155" ht="16.5" spans="1:3">
      <c r="A155" s="17"/>
      <c r="B155" s="17"/>
      <c r="C155" s="17"/>
    </row>
    <row r="156" ht="16.5" spans="1:3">
      <c r="A156" s="17"/>
      <c r="B156" s="17"/>
      <c r="C156" s="17"/>
    </row>
    <row r="157" ht="16.5" spans="1:3">
      <c r="A157" s="17"/>
      <c r="B157" s="17"/>
      <c r="C157" s="17"/>
    </row>
    <row r="158" ht="16.5" spans="1:3">
      <c r="A158" s="17"/>
      <c r="B158" s="17"/>
      <c r="C158" s="17"/>
    </row>
    <row r="159" ht="16.5" spans="1:3">
      <c r="A159" s="17"/>
      <c r="B159" s="17"/>
      <c r="C159" s="17"/>
    </row>
    <row r="160" ht="16.5" spans="1:3">
      <c r="A160" s="17"/>
      <c r="B160" s="17"/>
      <c r="C160" s="1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18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19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16.5" spans="1:18">
      <c r="A3" s="15">
        <v>12</v>
      </c>
      <c r="B3" s="15" t="s">
        <v>103</v>
      </c>
      <c r="C3" s="15">
        <v>215.83</v>
      </c>
      <c r="D3" s="15">
        <v>219.253</v>
      </c>
      <c r="E3" s="15">
        <v>0</v>
      </c>
      <c r="F3" s="15">
        <v>0</v>
      </c>
      <c r="G3" s="15">
        <v>0</v>
      </c>
      <c r="H3" s="15">
        <v>1</v>
      </c>
      <c r="I3" s="20">
        <v>1.35</v>
      </c>
      <c r="J3" s="20">
        <v>2.89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-0.736</v>
      </c>
      <c r="Q3" s="21">
        <v>0</v>
      </c>
      <c r="R3" s="21">
        <v>0</v>
      </c>
    </row>
    <row r="4" ht="16.5" spans="1:18">
      <c r="A4" s="15">
        <v>13</v>
      </c>
      <c r="B4" s="15" t="s">
        <v>104</v>
      </c>
      <c r="C4" s="15">
        <v>289.67</v>
      </c>
      <c r="D4" s="15">
        <v>292.021</v>
      </c>
      <c r="E4" s="15">
        <v>0</v>
      </c>
      <c r="F4" s="15">
        <v>0</v>
      </c>
      <c r="G4" s="15">
        <v>0</v>
      </c>
      <c r="H4" s="15">
        <v>1</v>
      </c>
      <c r="I4" s="20">
        <v>0.476</v>
      </c>
      <c r="J4" s="20">
        <v>1.278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-0.752</v>
      </c>
      <c r="Q4" s="21">
        <v>0</v>
      </c>
      <c r="R4" s="21">
        <v>0</v>
      </c>
    </row>
    <row r="5" ht="16.5" spans="1:18">
      <c r="A5" s="15">
        <v>22</v>
      </c>
      <c r="B5" s="15" t="s">
        <v>105</v>
      </c>
      <c r="C5" s="15">
        <v>243.082</v>
      </c>
      <c r="D5" s="15">
        <v>245.099</v>
      </c>
      <c r="E5" s="15">
        <v>0</v>
      </c>
      <c r="F5" s="15">
        <v>0</v>
      </c>
      <c r="G5" s="15">
        <v>0</v>
      </c>
      <c r="H5" s="15">
        <v>1</v>
      </c>
      <c r="I5" s="20">
        <v>0.464</v>
      </c>
      <c r="J5" s="20">
        <v>1.283</v>
      </c>
      <c r="K5" s="21">
        <v>1</v>
      </c>
      <c r="L5" s="21">
        <v>0</v>
      </c>
      <c r="M5" s="21">
        <v>1</v>
      </c>
      <c r="N5" s="21">
        <v>-1</v>
      </c>
      <c r="O5" s="21">
        <v>0</v>
      </c>
      <c r="P5" s="21">
        <v>-0.87</v>
      </c>
      <c r="Q5" s="21">
        <v>0</v>
      </c>
      <c r="R5" s="21">
        <v>0</v>
      </c>
    </row>
    <row r="6" ht="16.5" spans="1:18">
      <c r="A6" s="15">
        <v>61</v>
      </c>
      <c r="B6" s="15" t="s">
        <v>106</v>
      </c>
      <c r="C6" s="15">
        <v>171.844</v>
      </c>
      <c r="D6" s="15">
        <v>175.013</v>
      </c>
      <c r="E6" s="15">
        <v>0</v>
      </c>
      <c r="F6" s="15">
        <v>0</v>
      </c>
      <c r="G6" s="15">
        <v>0</v>
      </c>
      <c r="H6" s="15">
        <v>1</v>
      </c>
      <c r="I6" s="20">
        <v>0.71</v>
      </c>
      <c r="J6" s="20">
        <v>2.508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-1.435</v>
      </c>
      <c r="Q6" s="21">
        <v>0</v>
      </c>
      <c r="R6" s="21">
        <v>0</v>
      </c>
    </row>
    <row r="7" ht="16.5" spans="1:18">
      <c r="A7" s="15">
        <v>101</v>
      </c>
      <c r="B7" s="15" t="s">
        <v>107</v>
      </c>
      <c r="C7" s="15">
        <v>241.232</v>
      </c>
      <c r="D7" s="15">
        <v>243.123</v>
      </c>
      <c r="E7" s="15">
        <v>0</v>
      </c>
      <c r="F7" s="15">
        <v>0</v>
      </c>
      <c r="G7" s="15">
        <v>0</v>
      </c>
      <c r="H7" s="15">
        <v>1</v>
      </c>
      <c r="I7" s="20">
        <v>0.486</v>
      </c>
      <c r="J7" s="20">
        <v>1.26</v>
      </c>
      <c r="K7" s="21">
        <v>4</v>
      </c>
      <c r="L7" s="21">
        <v>0</v>
      </c>
      <c r="M7" s="21">
        <v>1</v>
      </c>
      <c r="N7" s="21">
        <v>0</v>
      </c>
      <c r="O7" s="21">
        <v>0</v>
      </c>
      <c r="P7" s="21">
        <v>-2.964</v>
      </c>
      <c r="Q7" s="21">
        <v>0</v>
      </c>
      <c r="R7" s="21">
        <v>0</v>
      </c>
    </row>
    <row r="8" ht="16.5" spans="1:18">
      <c r="A8" s="15">
        <v>116</v>
      </c>
      <c r="B8" s="15" t="s">
        <v>108</v>
      </c>
      <c r="C8" s="15">
        <v>192.259</v>
      </c>
      <c r="D8" s="15">
        <v>193.286</v>
      </c>
      <c r="E8" s="15">
        <v>0</v>
      </c>
      <c r="F8" s="15">
        <v>0</v>
      </c>
      <c r="G8" s="15">
        <v>0</v>
      </c>
      <c r="H8" s="15">
        <v>1</v>
      </c>
      <c r="I8" s="20">
        <v>0.487</v>
      </c>
      <c r="J8" s="20">
        <v>1.015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4.014</v>
      </c>
      <c r="Q8" s="21">
        <v>0</v>
      </c>
      <c r="R8" s="21">
        <v>0</v>
      </c>
    </row>
    <row r="9" ht="16.5" spans="1:18">
      <c r="A9" s="15">
        <v>131</v>
      </c>
      <c r="B9" s="15" t="s">
        <v>109</v>
      </c>
      <c r="C9" s="15">
        <v>1520.221</v>
      </c>
      <c r="D9" s="15">
        <v>2487.719</v>
      </c>
      <c r="E9" s="15">
        <v>0</v>
      </c>
      <c r="F9" s="15">
        <v>0</v>
      </c>
      <c r="G9" s="15">
        <v>0</v>
      </c>
      <c r="H9" s="15">
        <v>1</v>
      </c>
      <c r="I9" s="20">
        <v>0.318</v>
      </c>
      <c r="J9" s="20">
        <v>39.085</v>
      </c>
      <c r="K9" s="21">
        <v>3</v>
      </c>
      <c r="L9" s="21">
        <v>0</v>
      </c>
      <c r="M9" s="21">
        <v>1</v>
      </c>
      <c r="N9" s="21">
        <v>-1</v>
      </c>
      <c r="O9" s="21">
        <v>0</v>
      </c>
      <c r="P9" s="21">
        <v>-1.802</v>
      </c>
      <c r="Q9" s="21">
        <v>0</v>
      </c>
      <c r="R9" s="21">
        <v>0</v>
      </c>
    </row>
    <row r="10" ht="16.5" spans="1:18">
      <c r="A10" s="15">
        <v>923</v>
      </c>
      <c r="B10" s="15" t="s">
        <v>110</v>
      </c>
      <c r="C10" s="15">
        <v>243.798</v>
      </c>
      <c r="D10" s="15">
        <v>245.636</v>
      </c>
      <c r="E10" s="15">
        <v>0</v>
      </c>
      <c r="F10" s="15">
        <v>0</v>
      </c>
      <c r="G10" s="15">
        <v>0</v>
      </c>
      <c r="H10" s="15">
        <v>1</v>
      </c>
      <c r="I10" s="20">
        <v>0.483</v>
      </c>
      <c r="J10" s="20">
        <v>1.228</v>
      </c>
      <c r="K10" s="21">
        <v>4</v>
      </c>
      <c r="L10" s="21">
        <v>0</v>
      </c>
      <c r="M10" s="21">
        <v>0</v>
      </c>
      <c r="N10" s="21">
        <v>-1</v>
      </c>
      <c r="O10" s="21">
        <v>0</v>
      </c>
      <c r="P10" s="21">
        <v>1.755</v>
      </c>
      <c r="Q10" s="21">
        <v>0</v>
      </c>
      <c r="R10" s="21">
        <v>0</v>
      </c>
    </row>
    <row r="11" ht="16.5" spans="1:18">
      <c r="A11" s="15">
        <v>399289</v>
      </c>
      <c r="B11" s="15" t="s">
        <v>111</v>
      </c>
      <c r="C11" s="15">
        <v>115.592</v>
      </c>
      <c r="D11" s="15">
        <v>116.875</v>
      </c>
      <c r="E11" s="15">
        <v>0</v>
      </c>
      <c r="F11" s="15">
        <v>0</v>
      </c>
      <c r="G11" s="15">
        <v>0</v>
      </c>
      <c r="H11" s="15">
        <v>1</v>
      </c>
      <c r="I11" s="20">
        <v>0.472</v>
      </c>
      <c r="J11" s="20">
        <v>1.564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-3.611</v>
      </c>
      <c r="Q11" s="21">
        <v>0</v>
      </c>
      <c r="R11" s="21">
        <v>0</v>
      </c>
    </row>
    <row r="12" ht="16.5" spans="1:18">
      <c r="A12" s="15">
        <v>399298</v>
      </c>
      <c r="B12" s="15" t="s">
        <v>112</v>
      </c>
      <c r="C12" s="15">
        <v>205.171</v>
      </c>
      <c r="D12" s="15">
        <v>206.498</v>
      </c>
      <c r="E12" s="15">
        <v>0</v>
      </c>
      <c r="F12" s="15">
        <v>0</v>
      </c>
      <c r="G12" s="15">
        <v>0</v>
      </c>
      <c r="H12" s="15">
        <v>1</v>
      </c>
      <c r="I12" s="20">
        <v>0.457</v>
      </c>
      <c r="J12" s="20">
        <v>1.097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8.658</v>
      </c>
      <c r="Q12" s="21">
        <v>0</v>
      </c>
      <c r="R12" s="21">
        <v>0</v>
      </c>
    </row>
    <row r="13" ht="16.5" spans="1:18">
      <c r="A13" s="15">
        <v>399299</v>
      </c>
      <c r="B13" s="15" t="s">
        <v>113</v>
      </c>
      <c r="C13" s="15">
        <v>236.57</v>
      </c>
      <c r="D13" s="15">
        <v>237.986</v>
      </c>
      <c r="E13" s="15">
        <v>0</v>
      </c>
      <c r="F13" s="15">
        <v>0</v>
      </c>
      <c r="G13" s="15">
        <v>0</v>
      </c>
      <c r="H13" s="15">
        <v>1</v>
      </c>
      <c r="I13" s="20">
        <v>0.485</v>
      </c>
      <c r="J13" s="20">
        <v>1.077</v>
      </c>
      <c r="K13" s="21">
        <v>2</v>
      </c>
      <c r="L13" s="21">
        <v>1</v>
      </c>
      <c r="M13" s="21">
        <v>0</v>
      </c>
      <c r="N13" s="21">
        <v>0</v>
      </c>
      <c r="O13" s="21">
        <v>0</v>
      </c>
      <c r="P13" s="21">
        <v>5.899</v>
      </c>
      <c r="Q13" s="21">
        <v>0</v>
      </c>
      <c r="R13" s="21">
        <v>0</v>
      </c>
    </row>
    <row r="14" ht="16.5" spans="1:18">
      <c r="A14" s="15">
        <v>399301</v>
      </c>
      <c r="B14" s="15" t="s">
        <v>114</v>
      </c>
      <c r="C14" s="15">
        <v>208.874</v>
      </c>
      <c r="D14" s="15">
        <v>210.225</v>
      </c>
      <c r="E14" s="15">
        <v>0</v>
      </c>
      <c r="F14" s="15">
        <v>0</v>
      </c>
      <c r="G14" s="15">
        <v>0</v>
      </c>
      <c r="H14" s="15">
        <v>1</v>
      </c>
      <c r="I14" s="20">
        <v>0.457</v>
      </c>
      <c r="J14" s="20">
        <v>1.097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-0.024</v>
      </c>
      <c r="Q14" s="21">
        <v>0</v>
      </c>
      <c r="R14" s="21">
        <v>0</v>
      </c>
    </row>
    <row r="15" ht="16.5" spans="1:18">
      <c r="A15" s="15">
        <v>399302</v>
      </c>
      <c r="B15" s="15" t="s">
        <v>115</v>
      </c>
      <c r="C15" s="15">
        <v>213.171</v>
      </c>
      <c r="D15" s="15">
        <v>214.393</v>
      </c>
      <c r="E15" s="15">
        <v>0</v>
      </c>
      <c r="F15" s="15">
        <v>0</v>
      </c>
      <c r="G15" s="15">
        <v>0</v>
      </c>
      <c r="H15" s="15">
        <v>1</v>
      </c>
      <c r="I15" s="20">
        <v>0.488</v>
      </c>
      <c r="J15" s="20">
        <v>1.055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-0.006</v>
      </c>
      <c r="Q15" s="21">
        <v>0</v>
      </c>
      <c r="R15" s="21">
        <v>0</v>
      </c>
    </row>
    <row r="16" ht="16.5" spans="1:18">
      <c r="A16" s="15">
        <v>399360</v>
      </c>
      <c r="B16" s="15" t="s">
        <v>116</v>
      </c>
      <c r="C16" s="15">
        <v>3580.638</v>
      </c>
      <c r="D16" s="15">
        <v>5705.8</v>
      </c>
      <c r="E16" s="15">
        <v>0</v>
      </c>
      <c r="F16" s="15">
        <v>0</v>
      </c>
      <c r="G16" s="15">
        <v>0</v>
      </c>
      <c r="H16" s="15">
        <v>1</v>
      </c>
      <c r="I16" s="20">
        <v>1.429</v>
      </c>
      <c r="J16" s="20">
        <v>38.143</v>
      </c>
      <c r="K16" s="21">
        <v>4</v>
      </c>
      <c r="L16" s="21">
        <v>0</v>
      </c>
      <c r="M16" s="21">
        <v>0</v>
      </c>
      <c r="N16" s="21">
        <v>-1</v>
      </c>
      <c r="O16" s="21">
        <v>0</v>
      </c>
      <c r="P16" s="21">
        <v>-2.947</v>
      </c>
      <c r="Q16" s="21">
        <v>0</v>
      </c>
      <c r="R16" s="21">
        <v>0</v>
      </c>
    </row>
    <row r="17" ht="16.5" spans="1:18">
      <c r="A17" s="15">
        <v>399427</v>
      </c>
      <c r="B17" s="15" t="s">
        <v>117</v>
      </c>
      <c r="C17" s="15">
        <v>2139.628</v>
      </c>
      <c r="D17" s="15">
        <v>2475.492</v>
      </c>
      <c r="E17" s="15">
        <v>0</v>
      </c>
      <c r="F17" s="15">
        <v>0</v>
      </c>
      <c r="G17" s="15">
        <v>0</v>
      </c>
      <c r="H17" s="15">
        <v>1</v>
      </c>
      <c r="I17" s="20">
        <v>1.685</v>
      </c>
      <c r="J17" s="20">
        <v>15.024</v>
      </c>
      <c r="K17" s="21">
        <v>2</v>
      </c>
      <c r="L17" s="21">
        <v>0</v>
      </c>
      <c r="M17" s="21">
        <v>0</v>
      </c>
      <c r="N17" s="21">
        <v>0</v>
      </c>
      <c r="O17" s="21">
        <v>0</v>
      </c>
      <c r="P17" s="21">
        <v>3.737</v>
      </c>
      <c r="Q17" s="21">
        <v>0</v>
      </c>
      <c r="R17" s="21">
        <v>0</v>
      </c>
    </row>
    <row r="18" ht="16.5" spans="1:18">
      <c r="A18" s="15">
        <v>399481</v>
      </c>
      <c r="B18" s="15" t="s">
        <v>104</v>
      </c>
      <c r="C18" s="15">
        <v>127.537</v>
      </c>
      <c r="D18" s="15">
        <v>127.662</v>
      </c>
      <c r="E18" s="15">
        <v>0</v>
      </c>
      <c r="F18" s="15">
        <v>0</v>
      </c>
      <c r="G18" s="15">
        <v>0</v>
      </c>
      <c r="H18" s="15">
        <v>1</v>
      </c>
      <c r="I18" s="20">
        <v>0.024</v>
      </c>
      <c r="J18" s="20">
        <v>0.122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-0.61</v>
      </c>
      <c r="Q18" s="21">
        <v>0</v>
      </c>
      <c r="R18" s="21">
        <v>0</v>
      </c>
    </row>
    <row r="19" ht="16.5" spans="1:18">
      <c r="A19" s="15">
        <v>399996</v>
      </c>
      <c r="B19" s="15" t="s">
        <v>118</v>
      </c>
      <c r="C19" s="15">
        <v>2153.821</v>
      </c>
      <c r="D19" s="15">
        <v>3333.706</v>
      </c>
      <c r="E19" s="15">
        <v>0</v>
      </c>
      <c r="F19" s="15">
        <v>0</v>
      </c>
      <c r="G19" s="15">
        <v>0</v>
      </c>
      <c r="H19" s="15">
        <v>1</v>
      </c>
      <c r="I19" s="20">
        <v>2.187</v>
      </c>
      <c r="J19" s="20">
        <v>36.805</v>
      </c>
      <c r="K19" s="21">
        <v>2</v>
      </c>
      <c r="L19" s="21">
        <v>0</v>
      </c>
      <c r="M19" s="21">
        <v>0</v>
      </c>
      <c r="N19" s="21">
        <v>-1</v>
      </c>
      <c r="O19" s="21">
        <v>0</v>
      </c>
      <c r="P19" s="21">
        <v>7.257</v>
      </c>
      <c r="Q19" s="21">
        <v>0</v>
      </c>
      <c r="R19" s="21">
        <v>0</v>
      </c>
    </row>
    <row r="20" ht="16.5" spans="1:18">
      <c r="A20" s="16"/>
      <c r="B20" s="16"/>
      <c r="C20" s="16"/>
      <c r="D20" s="16"/>
      <c r="E20" s="16"/>
      <c r="F20" s="16"/>
      <c r="G20" s="16"/>
      <c r="H20" s="16"/>
      <c r="I20" s="22"/>
      <c r="J20" s="22"/>
      <c r="K20" s="23"/>
      <c r="L20" s="23"/>
      <c r="M20" s="23"/>
      <c r="N20" s="23"/>
      <c r="O20" s="23"/>
      <c r="P20" s="23"/>
      <c r="Q20" s="23"/>
      <c r="R20" s="23"/>
    </row>
    <row r="21" ht="16.5" spans="1:18">
      <c r="A21" s="16"/>
      <c r="B21" s="16"/>
      <c r="C21" s="16"/>
      <c r="D21" s="16"/>
      <c r="E21" s="16"/>
      <c r="F21" s="16"/>
      <c r="G21" s="16"/>
      <c r="H21" s="16"/>
      <c r="I21" s="22"/>
      <c r="J21" s="22"/>
      <c r="K21" s="23"/>
      <c r="L21" s="23"/>
      <c r="M21" s="23"/>
      <c r="N21" s="23"/>
      <c r="O21" s="23"/>
      <c r="P21" s="23"/>
      <c r="Q21" s="23"/>
      <c r="R21" s="23"/>
    </row>
    <row r="22" ht="16.5" spans="1:18">
      <c r="A22" s="16"/>
      <c r="B22" s="16"/>
      <c r="C22" s="16"/>
      <c r="D22" s="16"/>
      <c r="E22" s="16"/>
      <c r="F22" s="16"/>
      <c r="G22" s="16"/>
      <c r="H22" s="16"/>
      <c r="I22" s="22"/>
      <c r="J22" s="22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6"/>
      <c r="B23" s="16"/>
      <c r="C23" s="16"/>
      <c r="D23" s="16"/>
      <c r="E23" s="16"/>
      <c r="F23" s="16"/>
      <c r="G23" s="16"/>
      <c r="H23" s="16"/>
      <c r="I23" s="22"/>
      <c r="J23" s="22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6"/>
      <c r="B24" s="16"/>
      <c r="C24" s="16"/>
      <c r="D24" s="16"/>
      <c r="E24" s="16"/>
      <c r="F24" s="16"/>
      <c r="G24" s="16"/>
      <c r="H24" s="16"/>
      <c r="I24" s="22"/>
      <c r="J24" s="22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6"/>
      <c r="B25" s="16"/>
      <c r="C25" s="16"/>
      <c r="D25" s="16"/>
      <c r="E25" s="16"/>
      <c r="F25" s="16"/>
      <c r="G25" s="16"/>
      <c r="H25" s="16"/>
      <c r="I25" s="22"/>
      <c r="J25" s="22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6"/>
      <c r="B26" s="16"/>
      <c r="C26" s="16"/>
      <c r="D26" s="16"/>
      <c r="E26" s="16"/>
      <c r="F26" s="16"/>
      <c r="G26" s="16"/>
      <c r="H26" s="16"/>
      <c r="I26" s="22"/>
      <c r="J26" s="22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6"/>
      <c r="B27" s="16"/>
      <c r="C27" s="16"/>
      <c r="D27" s="16"/>
      <c r="E27" s="16"/>
      <c r="F27" s="16"/>
      <c r="G27" s="16"/>
      <c r="H27" s="16"/>
      <c r="I27" s="22"/>
      <c r="J27" s="22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6"/>
      <c r="B28" s="16"/>
      <c r="C28" s="16"/>
      <c r="D28" s="16"/>
      <c r="E28" s="16"/>
      <c r="F28" s="16"/>
      <c r="G28" s="16"/>
      <c r="H28" s="16"/>
      <c r="I28" s="22"/>
      <c r="J28" s="22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6"/>
      <c r="B29" s="16"/>
      <c r="C29" s="16"/>
      <c r="D29" s="16"/>
      <c r="E29" s="16"/>
      <c r="F29" s="16"/>
      <c r="G29" s="16"/>
      <c r="H29" s="16"/>
      <c r="I29" s="22"/>
      <c r="J29" s="22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6"/>
      <c r="B30" s="16"/>
      <c r="C30" s="16"/>
      <c r="D30" s="16"/>
      <c r="E30" s="16"/>
      <c r="F30" s="16"/>
      <c r="G30" s="16"/>
      <c r="H30" s="16"/>
      <c r="I30" s="22"/>
      <c r="J30" s="22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6"/>
      <c r="B31" s="16"/>
      <c r="C31" s="16"/>
      <c r="D31" s="16"/>
      <c r="E31" s="16"/>
      <c r="F31" s="16"/>
      <c r="G31" s="16"/>
      <c r="H31" s="16"/>
      <c r="I31" s="22"/>
      <c r="J31" s="22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6"/>
      <c r="B32" s="16"/>
      <c r="C32" s="16"/>
      <c r="D32" s="16"/>
      <c r="E32" s="16"/>
      <c r="F32" s="16"/>
      <c r="G32" s="16"/>
      <c r="H32" s="16"/>
      <c r="I32" s="22"/>
      <c r="J32" s="22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6"/>
      <c r="B33" s="16"/>
      <c r="C33" s="16"/>
      <c r="D33" s="16"/>
      <c r="E33" s="16"/>
      <c r="F33" s="16"/>
      <c r="G33" s="16"/>
      <c r="H33" s="16"/>
      <c r="I33" s="22"/>
      <c r="J33" s="22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6"/>
      <c r="B34" s="16"/>
      <c r="C34" s="16"/>
      <c r="D34" s="16"/>
      <c r="E34" s="16"/>
      <c r="F34" s="16"/>
      <c r="G34" s="16"/>
      <c r="H34" s="16"/>
      <c r="I34" s="22"/>
      <c r="J34" s="22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24"/>
      <c r="L35" s="24"/>
      <c r="M35" s="24"/>
      <c r="N35" s="24"/>
      <c r="O35" s="24"/>
      <c r="P35" s="24"/>
      <c r="Q35" s="24"/>
      <c r="R35" s="24"/>
    </row>
    <row r="36" ht="16.5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4"/>
      <c r="L36" s="24"/>
      <c r="M36" s="24"/>
      <c r="N36" s="24"/>
      <c r="O36" s="24"/>
      <c r="P36" s="24"/>
      <c r="Q36" s="24"/>
      <c r="R36" s="24"/>
    </row>
    <row r="37" ht="16.5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4"/>
      <c r="L37" s="24"/>
      <c r="M37" s="24"/>
      <c r="N37" s="24"/>
      <c r="O37" s="24"/>
      <c r="P37" s="24"/>
      <c r="Q37" s="24"/>
      <c r="R37" s="24"/>
    </row>
    <row r="38" ht="16.5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4"/>
      <c r="L38" s="24"/>
      <c r="M38" s="24"/>
      <c r="N38" s="24"/>
      <c r="O38" s="24"/>
      <c r="P38" s="24"/>
      <c r="Q38" s="24"/>
      <c r="R38" s="24"/>
    </row>
    <row r="39" ht="16.5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4"/>
      <c r="L39" s="24"/>
      <c r="M39" s="24"/>
      <c r="N39" s="24"/>
      <c r="O39" s="24"/>
      <c r="P39" s="24"/>
      <c r="Q39" s="24"/>
      <c r="R39" s="24"/>
    </row>
    <row r="40" ht="16.5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4"/>
      <c r="L40" s="24"/>
      <c r="M40" s="24"/>
      <c r="N40" s="24"/>
      <c r="O40" s="24"/>
      <c r="P40" s="24"/>
      <c r="Q40" s="24"/>
      <c r="R40" s="24"/>
    </row>
    <row r="41" ht="16.5" spans="1:1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24"/>
      <c r="L41" s="24"/>
      <c r="M41" s="24"/>
      <c r="N41" s="24"/>
      <c r="O41" s="24"/>
      <c r="P41" s="24"/>
      <c r="Q41" s="24"/>
      <c r="R41" s="24"/>
    </row>
    <row r="42" ht="16.5" spans="1:1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24"/>
      <c r="L42" s="24"/>
      <c r="M42" s="24"/>
      <c r="N42" s="24"/>
      <c r="O42" s="24"/>
      <c r="P42" s="24"/>
      <c r="Q42" s="24"/>
      <c r="R42" s="24"/>
    </row>
    <row r="43" ht="16.5" spans="1:1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24"/>
      <c r="L43" s="24"/>
      <c r="M43" s="24"/>
      <c r="N43" s="24"/>
      <c r="O43" s="24"/>
      <c r="P43" s="24"/>
      <c r="Q43" s="24"/>
      <c r="R43" s="24"/>
    </row>
    <row r="44" ht="16.5" spans="1:1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4"/>
      <c r="L44" s="24"/>
      <c r="M44" s="24"/>
      <c r="N44" s="24"/>
      <c r="O44" s="24"/>
      <c r="P44" s="24"/>
      <c r="Q44" s="24"/>
      <c r="R44" s="24"/>
    </row>
    <row r="45" ht="16.5" spans="1:1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24"/>
      <c r="L48" s="24"/>
      <c r="M48" s="24"/>
      <c r="N48" s="24"/>
      <c r="O48" s="24"/>
      <c r="P48" s="24"/>
      <c r="Q48" s="24"/>
      <c r="R48" s="24"/>
    </row>
    <row r="49" ht="16.5" spans="1:1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4"/>
      <c r="L49" s="24"/>
      <c r="M49" s="24"/>
      <c r="N49" s="24"/>
      <c r="O49" s="24"/>
      <c r="P49" s="24"/>
      <c r="Q49" s="24"/>
      <c r="R49" s="24"/>
    </row>
    <row r="50" ht="16.5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4"/>
      <c r="L50" s="24"/>
      <c r="M50" s="24"/>
      <c r="N50" s="24"/>
      <c r="O50" s="24"/>
      <c r="P50" s="24"/>
      <c r="Q50" s="24"/>
      <c r="R50" s="24"/>
    </row>
    <row r="51" ht="16.5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0" t="s">
        <v>119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20.25" spans="1:18">
      <c r="A3" s="5" t="s">
        <v>120</v>
      </c>
      <c r="B3" s="5" t="s">
        <v>121</v>
      </c>
      <c r="C3" s="5">
        <v>7782.718</v>
      </c>
      <c r="D3" s="5">
        <v>8512.735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0.068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8.595</v>
      </c>
      <c r="Q3" s="13">
        <v>0</v>
      </c>
      <c r="R3" s="13">
        <v>1</v>
      </c>
    </row>
    <row r="4" ht="20.25" spans="1:18">
      <c r="A4" s="7" t="s">
        <v>122</v>
      </c>
      <c r="B4" s="7" t="s">
        <v>123</v>
      </c>
      <c r="C4" s="7">
        <v>3314.478</v>
      </c>
      <c r="D4" s="7">
        <v>4756.01</v>
      </c>
      <c r="E4" s="7">
        <v>0</v>
      </c>
      <c r="F4" s="7">
        <v>0</v>
      </c>
      <c r="G4" s="7">
        <v>0</v>
      </c>
      <c r="H4" s="7">
        <v>1</v>
      </c>
      <c r="I4" s="6">
        <v>0.251</v>
      </c>
      <c r="J4" s="6">
        <v>30.485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-2.597</v>
      </c>
      <c r="Q4" s="13">
        <v>0</v>
      </c>
      <c r="R4" s="13">
        <v>0</v>
      </c>
    </row>
    <row r="5" ht="20.25" spans="1:18">
      <c r="A5" s="7" t="s">
        <v>124</v>
      </c>
      <c r="B5" s="7" t="s">
        <v>125</v>
      </c>
      <c r="C5" s="7">
        <v>2949.205</v>
      </c>
      <c r="D5" s="7">
        <v>3510.161</v>
      </c>
      <c r="E5" s="7">
        <v>0</v>
      </c>
      <c r="F5" s="7">
        <v>0</v>
      </c>
      <c r="G5" s="7">
        <v>0</v>
      </c>
      <c r="H5" s="7">
        <v>1</v>
      </c>
      <c r="I5" s="6">
        <v>0.166</v>
      </c>
      <c r="J5" s="6">
        <v>16.12</v>
      </c>
      <c r="K5" s="13">
        <v>2</v>
      </c>
      <c r="L5" s="13">
        <v>2</v>
      </c>
      <c r="M5" s="13">
        <v>0</v>
      </c>
      <c r="N5" s="13">
        <v>1</v>
      </c>
      <c r="O5" s="13">
        <v>0</v>
      </c>
      <c r="P5" s="13">
        <v>1.018</v>
      </c>
      <c r="Q5" s="13">
        <v>0</v>
      </c>
      <c r="R5" s="13">
        <v>0</v>
      </c>
    </row>
    <row r="6" ht="20.25" spans="1:18">
      <c r="A6" s="7" t="s">
        <v>126</v>
      </c>
      <c r="B6" s="7" t="s">
        <v>127</v>
      </c>
      <c r="C6" s="7">
        <v>2496.494</v>
      </c>
      <c r="D6" s="7">
        <v>3160.142</v>
      </c>
      <c r="E6" s="7">
        <v>0</v>
      </c>
      <c r="F6" s="7">
        <v>0</v>
      </c>
      <c r="G6" s="7">
        <v>0</v>
      </c>
      <c r="H6" s="7">
        <v>1</v>
      </c>
      <c r="I6" s="6">
        <v>2.102</v>
      </c>
      <c r="J6" s="6">
        <v>22.661</v>
      </c>
      <c r="K6" s="13">
        <v>1</v>
      </c>
      <c r="L6" s="13">
        <v>2</v>
      </c>
      <c r="M6" s="13">
        <v>0</v>
      </c>
      <c r="N6" s="13">
        <v>0</v>
      </c>
      <c r="O6" s="13">
        <v>0</v>
      </c>
      <c r="P6" s="13">
        <v>-1.058</v>
      </c>
      <c r="Q6" s="13">
        <v>0</v>
      </c>
      <c r="R6" s="13">
        <v>0</v>
      </c>
    </row>
    <row r="7" ht="20.25" spans="1:18">
      <c r="A7" s="7" t="s">
        <v>128</v>
      </c>
      <c r="B7" s="7" t="s">
        <v>129</v>
      </c>
      <c r="C7" s="7">
        <v>104.787</v>
      </c>
      <c r="D7" s="7">
        <v>107.532</v>
      </c>
      <c r="E7" s="7">
        <v>0</v>
      </c>
      <c r="F7" s="7">
        <v>0</v>
      </c>
      <c r="G7" s="7">
        <v>0</v>
      </c>
      <c r="H7" s="7">
        <v>1</v>
      </c>
      <c r="I7" s="6">
        <v>1.125</v>
      </c>
      <c r="J7" s="6">
        <v>3.649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-0.03</v>
      </c>
      <c r="Q7" s="13">
        <v>0</v>
      </c>
      <c r="R7" s="13">
        <v>0</v>
      </c>
    </row>
    <row r="8" ht="20.25" spans="1:18">
      <c r="A8" s="7" t="s">
        <v>130</v>
      </c>
      <c r="B8" s="7" t="s">
        <v>131</v>
      </c>
      <c r="C8" s="7">
        <v>104.204</v>
      </c>
      <c r="D8" s="7">
        <v>105.761</v>
      </c>
      <c r="E8" s="7">
        <v>0</v>
      </c>
      <c r="F8" s="7">
        <v>0</v>
      </c>
      <c r="G8" s="7">
        <v>0</v>
      </c>
      <c r="H8" s="7">
        <v>1</v>
      </c>
      <c r="I8" s="6">
        <v>0.778</v>
      </c>
      <c r="J8" s="6">
        <v>2.238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-0.024</v>
      </c>
      <c r="Q8" s="13">
        <v>0</v>
      </c>
      <c r="R8" s="13">
        <v>1</v>
      </c>
    </row>
    <row r="9" ht="20.25" spans="1:18">
      <c r="A9" s="7" t="s">
        <v>132</v>
      </c>
      <c r="B9" s="7" t="s">
        <v>133</v>
      </c>
      <c r="C9" s="7">
        <v>108.642</v>
      </c>
      <c r="D9" s="7">
        <v>116.468</v>
      </c>
      <c r="E9" s="7">
        <v>0</v>
      </c>
      <c r="F9" s="7">
        <v>0</v>
      </c>
      <c r="G9" s="7">
        <v>0</v>
      </c>
      <c r="H9" s="7">
        <v>1</v>
      </c>
      <c r="I9" s="6">
        <v>1.374</v>
      </c>
      <c r="J9" s="6">
        <v>8.001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-0.104</v>
      </c>
      <c r="Q9" s="13">
        <v>0</v>
      </c>
      <c r="R9" s="13">
        <v>0</v>
      </c>
    </row>
    <row r="10" ht="20.25" spans="1:18">
      <c r="A10" s="7" t="s">
        <v>134</v>
      </c>
      <c r="B10" s="7" t="s">
        <v>135</v>
      </c>
      <c r="C10" s="7">
        <v>102.073</v>
      </c>
      <c r="D10" s="7">
        <v>102.723</v>
      </c>
      <c r="E10" s="7">
        <v>0</v>
      </c>
      <c r="F10" s="7">
        <v>0</v>
      </c>
      <c r="G10" s="7">
        <v>0</v>
      </c>
      <c r="H10" s="7">
        <v>1</v>
      </c>
      <c r="I10" s="6">
        <v>0.284</v>
      </c>
      <c r="J10" s="6">
        <v>0.915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-0.005</v>
      </c>
      <c r="Q10" s="13">
        <v>0</v>
      </c>
      <c r="R10" s="13">
        <v>0</v>
      </c>
    </row>
    <row r="11" ht="20.25" spans="1:18">
      <c r="A11" s="8" t="s">
        <v>136</v>
      </c>
      <c r="B11" s="8" t="s">
        <v>137</v>
      </c>
      <c r="C11" s="8">
        <v>13172.401</v>
      </c>
      <c r="D11" s="8">
        <v>14640.073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12.953</v>
      </c>
      <c r="Q11" s="13">
        <v>0</v>
      </c>
      <c r="R11" s="13">
        <v>1</v>
      </c>
    </row>
    <row r="12" ht="20.25" spans="1:18">
      <c r="A12" s="8" t="s">
        <v>138</v>
      </c>
      <c r="B12" s="8" t="s">
        <v>139</v>
      </c>
      <c r="C12" s="8">
        <v>3936.146</v>
      </c>
      <c r="D12" s="8">
        <v>4416.356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4.965</v>
      </c>
      <c r="Q12" s="13">
        <v>0</v>
      </c>
      <c r="R12" s="13">
        <v>0</v>
      </c>
    </row>
    <row r="13" ht="20.25" spans="1:18">
      <c r="A13" s="8" t="s">
        <v>140</v>
      </c>
      <c r="B13" s="8" t="s">
        <v>141</v>
      </c>
      <c r="C13" s="8">
        <v>3282.572</v>
      </c>
      <c r="D13" s="8">
        <v>3714.298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4.029</v>
      </c>
      <c r="Q13" s="13">
        <v>0</v>
      </c>
      <c r="R13" s="13">
        <v>0</v>
      </c>
    </row>
    <row r="14" ht="20.25" spans="1:18">
      <c r="A14" s="8" t="s">
        <v>142</v>
      </c>
      <c r="B14" s="8" t="s">
        <v>143</v>
      </c>
      <c r="C14" s="8">
        <v>175</v>
      </c>
      <c r="D14" s="8">
        <v>236.359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4</v>
      </c>
      <c r="L14" s="13">
        <v>0</v>
      </c>
      <c r="M14" s="13">
        <v>-1</v>
      </c>
      <c r="N14" s="13">
        <v>0</v>
      </c>
      <c r="O14" s="13">
        <v>0</v>
      </c>
      <c r="P14" s="13">
        <v>0.007</v>
      </c>
      <c r="Q14" s="13">
        <v>0</v>
      </c>
      <c r="R14" s="13">
        <v>0</v>
      </c>
    </row>
    <row r="15" ht="20.25" spans="1:18">
      <c r="A15" s="8" t="s">
        <v>144</v>
      </c>
      <c r="B15" s="8" t="s">
        <v>145</v>
      </c>
      <c r="C15" s="8">
        <v>2204.942</v>
      </c>
      <c r="D15" s="8">
        <v>2458.795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1.202</v>
      </c>
      <c r="Q15" s="13">
        <v>0</v>
      </c>
      <c r="R15" s="13">
        <v>0</v>
      </c>
    </row>
    <row r="16" ht="20.25" spans="1:18">
      <c r="A16" s="8" t="s">
        <v>146</v>
      </c>
      <c r="B16" s="8" t="s">
        <v>147</v>
      </c>
      <c r="C16" s="8">
        <v>2458.502</v>
      </c>
      <c r="D16" s="8">
        <v>2696.809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1.012</v>
      </c>
      <c r="Q16" s="13">
        <v>0</v>
      </c>
      <c r="R16" s="13">
        <v>0</v>
      </c>
    </row>
    <row r="17" ht="20.25" spans="1:18">
      <c r="A17" s="8" t="s">
        <v>148</v>
      </c>
      <c r="B17" s="8" t="s">
        <v>149</v>
      </c>
      <c r="C17" s="8">
        <v>1229.155</v>
      </c>
      <c r="D17" s="8">
        <v>1705.594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1.109</v>
      </c>
      <c r="Q17" s="13">
        <v>0</v>
      </c>
      <c r="R17" s="13">
        <v>0</v>
      </c>
    </row>
    <row r="18" ht="20.25" spans="1:18">
      <c r="A18" s="8" t="s">
        <v>150</v>
      </c>
      <c r="B18" s="8" t="s">
        <v>151</v>
      </c>
      <c r="C18" s="8">
        <v>13472.958</v>
      </c>
      <c r="D18" s="8">
        <v>15413.1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1</v>
      </c>
      <c r="N18" s="13">
        <v>-1</v>
      </c>
      <c r="O18" s="13">
        <v>0</v>
      </c>
      <c r="P18" s="13">
        <v>39.046</v>
      </c>
      <c r="Q18" s="13">
        <v>0</v>
      </c>
      <c r="R18" s="13">
        <v>0</v>
      </c>
    </row>
    <row r="19" ht="20.25" spans="1:18">
      <c r="A19" s="8" t="s">
        <v>152</v>
      </c>
      <c r="B19" s="8" t="s">
        <v>153</v>
      </c>
      <c r="C19" s="8">
        <v>2715.802</v>
      </c>
      <c r="D19" s="8">
        <v>3049.482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4.8</v>
      </c>
      <c r="Q19" s="13">
        <v>0</v>
      </c>
      <c r="R19" s="13">
        <v>0</v>
      </c>
    </row>
    <row r="20" ht="20.25" spans="1:18">
      <c r="A20" s="8" t="s">
        <v>154</v>
      </c>
      <c r="B20" s="8" t="s">
        <v>155</v>
      </c>
      <c r="C20" s="8">
        <v>3493.428</v>
      </c>
      <c r="D20" s="8">
        <v>3655.418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-2.524</v>
      </c>
      <c r="Q20" s="13">
        <v>0</v>
      </c>
      <c r="R20" s="13">
        <v>-1</v>
      </c>
    </row>
    <row r="21" ht="20.25" spans="1:18">
      <c r="A21" s="8" t="s">
        <v>156</v>
      </c>
      <c r="B21" s="8" t="s">
        <v>157</v>
      </c>
      <c r="C21" s="8">
        <v>5419.817</v>
      </c>
      <c r="D21" s="8">
        <v>6368.281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4.883</v>
      </c>
      <c r="Q21" s="13">
        <v>0</v>
      </c>
      <c r="R21" s="13">
        <v>0</v>
      </c>
    </row>
    <row r="22" ht="20.25" spans="1:18">
      <c r="A22" s="8" t="s">
        <v>158</v>
      </c>
      <c r="B22" s="8" t="s">
        <v>159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160</v>
      </c>
      <c r="B23" s="8" t="s">
        <v>161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162</v>
      </c>
      <c r="B24" s="8" t="s">
        <v>163</v>
      </c>
      <c r="C24" s="8">
        <v>1756.836</v>
      </c>
      <c r="D24" s="8">
        <v>1999.874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0</v>
      </c>
      <c r="N24" s="13">
        <v>0</v>
      </c>
      <c r="O24" s="13">
        <v>1</v>
      </c>
      <c r="P24" s="13">
        <v>3.804</v>
      </c>
      <c r="Q24" s="13">
        <v>0</v>
      </c>
      <c r="R24" s="13">
        <v>0</v>
      </c>
    </row>
    <row r="25" ht="20.25" spans="1:18">
      <c r="A25" s="8" t="s">
        <v>164</v>
      </c>
      <c r="B25" s="8" t="s">
        <v>165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166</v>
      </c>
      <c r="B26" s="8" t="s">
        <v>167</v>
      </c>
      <c r="C26" s="8">
        <v>11974.055</v>
      </c>
      <c r="D26" s="8">
        <v>13834.724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19.978</v>
      </c>
      <c r="Q26" s="13">
        <v>0</v>
      </c>
      <c r="R26" s="13">
        <v>0</v>
      </c>
    </row>
    <row r="27" ht="20.25" spans="1:18">
      <c r="A27" s="6" t="s">
        <v>168</v>
      </c>
      <c r="B27" s="6" t="s">
        <v>169</v>
      </c>
      <c r="C27" s="6">
        <v>7002.069</v>
      </c>
      <c r="D27" s="6">
        <v>8419.742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7.208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9.144</v>
      </c>
      <c r="Q27" s="13">
        <v>0</v>
      </c>
      <c r="R27" s="13">
        <v>0</v>
      </c>
    </row>
    <row r="28" ht="20.25" spans="1:18">
      <c r="A28" s="6" t="s">
        <v>170</v>
      </c>
      <c r="B28" s="6" t="s">
        <v>171</v>
      </c>
      <c r="C28" s="6">
        <v>19211.564</v>
      </c>
      <c r="D28" s="6">
        <v>21559.854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3.143</v>
      </c>
      <c r="K28" s="13">
        <v>0</v>
      </c>
      <c r="L28" s="13">
        <v>2</v>
      </c>
      <c r="M28" s="13">
        <v>1</v>
      </c>
      <c r="N28" s="13">
        <v>0</v>
      </c>
      <c r="O28" s="13">
        <v>0</v>
      </c>
      <c r="P28" s="13">
        <v>0.655</v>
      </c>
      <c r="Q28" s="13">
        <v>0</v>
      </c>
      <c r="R28" s="13">
        <v>0</v>
      </c>
    </row>
    <row r="29" ht="20.25" spans="1:18">
      <c r="A29" s="6" t="s">
        <v>172</v>
      </c>
      <c r="B29" s="6" t="s">
        <v>173</v>
      </c>
      <c r="C29" s="6">
        <v>567.055</v>
      </c>
      <c r="D29" s="6">
        <v>635.99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8.026</v>
      </c>
      <c r="K29" s="13">
        <v>3</v>
      </c>
      <c r="L29" s="13">
        <v>2</v>
      </c>
      <c r="M29" s="13">
        <v>0</v>
      </c>
      <c r="N29" s="13">
        <v>0</v>
      </c>
      <c r="O29" s="13">
        <v>0</v>
      </c>
      <c r="P29" s="13">
        <v>0.341</v>
      </c>
      <c r="Q29" s="13">
        <v>0</v>
      </c>
      <c r="R29" s="13">
        <v>1</v>
      </c>
    </row>
    <row r="30" ht="20.25" spans="1:18">
      <c r="A30" s="6" t="s">
        <v>174</v>
      </c>
      <c r="B30" s="6" t="s">
        <v>175</v>
      </c>
      <c r="C30" s="6">
        <v>13159.81</v>
      </c>
      <c r="D30" s="6">
        <v>16546.854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2.52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13.311</v>
      </c>
      <c r="Q30" s="13">
        <v>0</v>
      </c>
      <c r="R30" s="13">
        <v>1</v>
      </c>
    </row>
    <row r="31" ht="20.25" spans="1:18">
      <c r="A31" s="6" t="s">
        <v>176</v>
      </c>
      <c r="B31" s="6" t="s">
        <v>177</v>
      </c>
      <c r="C31" s="6">
        <v>71671.703</v>
      </c>
      <c r="D31" s="6">
        <v>79560.32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2.91</v>
      </c>
      <c r="K31" s="13">
        <v>4</v>
      </c>
      <c r="L31" s="13">
        <v>1</v>
      </c>
      <c r="M31" s="13">
        <v>0</v>
      </c>
      <c r="N31" s="13">
        <v>0</v>
      </c>
      <c r="O31" s="13">
        <v>0</v>
      </c>
      <c r="P31" s="13">
        <v>14.358</v>
      </c>
      <c r="Q31" s="13">
        <v>0</v>
      </c>
      <c r="R31" s="13">
        <v>1</v>
      </c>
    </row>
    <row r="32" ht="20.25" spans="1:18">
      <c r="A32" s="6" t="s">
        <v>178</v>
      </c>
      <c r="B32" s="6" t="s">
        <v>179</v>
      </c>
      <c r="C32" s="6">
        <v>3108.447</v>
      </c>
      <c r="D32" s="6">
        <v>3921.797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8.87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0.562</v>
      </c>
      <c r="Q32" s="13">
        <v>0</v>
      </c>
      <c r="R32" s="13">
        <v>0</v>
      </c>
    </row>
    <row r="33" ht="20.25" spans="1:18">
      <c r="A33" s="6" t="s">
        <v>180</v>
      </c>
      <c r="B33" s="6" t="s">
        <v>181</v>
      </c>
      <c r="C33" s="6">
        <v>120581.477</v>
      </c>
      <c r="D33" s="6">
        <v>139359.406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2.992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3">
        <v>185.343</v>
      </c>
      <c r="Q33" s="13">
        <v>0</v>
      </c>
      <c r="R33" s="13">
        <v>0</v>
      </c>
    </row>
    <row r="34" ht="20.25" spans="1:18">
      <c r="A34" s="6" t="s">
        <v>182</v>
      </c>
      <c r="B34" s="6" t="s">
        <v>183</v>
      </c>
      <c r="C34" s="6">
        <v>16395.502</v>
      </c>
      <c r="D34" s="6">
        <v>18281.18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6.231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15.932</v>
      </c>
      <c r="Q34" s="13">
        <v>0</v>
      </c>
      <c r="R34" s="13">
        <v>0</v>
      </c>
    </row>
    <row r="35" ht="20.25" spans="1:18">
      <c r="A35" s="6" t="s">
        <v>184</v>
      </c>
      <c r="B35" s="6" t="s">
        <v>185</v>
      </c>
      <c r="C35" s="6">
        <v>3081.723</v>
      </c>
      <c r="D35" s="6">
        <v>3845.947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6.131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0.243</v>
      </c>
      <c r="Q35" s="13">
        <v>0</v>
      </c>
      <c r="R35" s="13">
        <v>0</v>
      </c>
    </row>
    <row r="36" ht="20.25" spans="1:18">
      <c r="A36" s="6" t="s">
        <v>186</v>
      </c>
      <c r="B36" s="6" t="s">
        <v>187</v>
      </c>
      <c r="C36" s="6">
        <v>16273.904</v>
      </c>
      <c r="D36" s="6">
        <v>20118.109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6.953</v>
      </c>
      <c r="K36" s="13">
        <v>2</v>
      </c>
      <c r="L36" s="13">
        <v>2</v>
      </c>
      <c r="M36" s="13">
        <v>1</v>
      </c>
      <c r="N36" s="13">
        <v>-1</v>
      </c>
      <c r="O36" s="13">
        <v>0</v>
      </c>
      <c r="P36" s="13">
        <v>-8.545</v>
      </c>
      <c r="Q36" s="13">
        <v>0</v>
      </c>
      <c r="R36" s="13">
        <v>0</v>
      </c>
    </row>
    <row r="37" ht="20.25" spans="1:18">
      <c r="A37" s="6" t="s">
        <v>188</v>
      </c>
      <c r="B37" s="6" t="s">
        <v>189</v>
      </c>
      <c r="C37" s="6">
        <v>237578.234</v>
      </c>
      <c r="D37" s="6">
        <v>272173.344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2.017</v>
      </c>
      <c r="K37" s="13">
        <v>2</v>
      </c>
      <c r="L37" s="13">
        <v>1</v>
      </c>
      <c r="M37" s="13">
        <v>0</v>
      </c>
      <c r="N37" s="13">
        <v>0</v>
      </c>
      <c r="O37" s="13">
        <v>0</v>
      </c>
      <c r="P37" s="13">
        <v>-232.755</v>
      </c>
      <c r="Q37" s="13">
        <v>0</v>
      </c>
      <c r="R37" s="13">
        <v>1</v>
      </c>
    </row>
    <row r="38" ht="20.25" spans="1:18">
      <c r="A38" s="6" t="s">
        <v>190</v>
      </c>
      <c r="B38" s="6" t="s">
        <v>191</v>
      </c>
      <c r="C38" s="6">
        <v>5634.132</v>
      </c>
      <c r="D38" s="6">
        <v>6080.842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3.293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6.767</v>
      </c>
      <c r="Q38" s="13">
        <v>0</v>
      </c>
      <c r="R38" s="13">
        <v>1</v>
      </c>
    </row>
    <row r="39" ht="20.25" spans="1:18">
      <c r="A39" s="6" t="s">
        <v>192</v>
      </c>
      <c r="B39" s="6" t="s">
        <v>193</v>
      </c>
      <c r="C39" s="6">
        <v>3140.218</v>
      </c>
      <c r="D39" s="6">
        <v>3914.836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11.092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0.058</v>
      </c>
      <c r="Q39" s="13">
        <v>0</v>
      </c>
      <c r="R39" s="13">
        <v>0</v>
      </c>
    </row>
    <row r="40" ht="20.25" spans="1:18">
      <c r="A40" s="6" t="s">
        <v>194</v>
      </c>
      <c r="B40" s="6" t="s">
        <v>195</v>
      </c>
      <c r="C40" s="6">
        <v>21927.814</v>
      </c>
      <c r="D40" s="6">
        <v>25591.754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12.148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-6.512</v>
      </c>
      <c r="Q40" s="13">
        <v>0</v>
      </c>
      <c r="R40" s="13">
        <v>0</v>
      </c>
    </row>
    <row r="41" ht="20.25" spans="1:18">
      <c r="A41" s="6" t="s">
        <v>196</v>
      </c>
      <c r="B41" s="6" t="s">
        <v>197</v>
      </c>
      <c r="C41" s="6">
        <v>8074.597</v>
      </c>
      <c r="D41" s="6">
        <v>9096.199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4.544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-3.723</v>
      </c>
      <c r="Q41" s="13">
        <v>0</v>
      </c>
      <c r="R41" s="13">
        <v>0</v>
      </c>
    </row>
    <row r="42" ht="20.25" spans="1:18">
      <c r="A42" s="6" t="s">
        <v>198</v>
      </c>
      <c r="B42" s="6" t="s">
        <v>199</v>
      </c>
      <c r="C42" s="6">
        <v>4427.302</v>
      </c>
      <c r="D42" s="6">
        <v>5005.374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6.931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1.455</v>
      </c>
      <c r="Q42" s="13">
        <v>0</v>
      </c>
      <c r="R42" s="13">
        <v>0</v>
      </c>
    </row>
    <row r="43" ht="20.25" spans="1:18">
      <c r="A43" s="6" t="s">
        <v>200</v>
      </c>
      <c r="B43" s="6" t="s">
        <v>201</v>
      </c>
      <c r="C43" s="6">
        <v>1258.636</v>
      </c>
      <c r="D43" s="6">
        <v>1381.438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4.649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0.936</v>
      </c>
      <c r="Q43" s="13">
        <v>0</v>
      </c>
      <c r="R43" s="13">
        <v>0</v>
      </c>
    </row>
    <row r="44" ht="20.25" spans="1:18">
      <c r="A44" s="6" t="s">
        <v>202</v>
      </c>
      <c r="B44" s="6" t="s">
        <v>203</v>
      </c>
      <c r="C44" s="6">
        <v>658.551</v>
      </c>
      <c r="D44" s="6">
        <v>836.469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14.861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-0.03</v>
      </c>
      <c r="Q44" s="13">
        <v>0</v>
      </c>
      <c r="R44" s="13">
        <v>0</v>
      </c>
    </row>
    <row r="45" ht="20.25" spans="1:18">
      <c r="A45" s="6" t="s">
        <v>204</v>
      </c>
      <c r="B45" s="6" t="s">
        <v>205</v>
      </c>
      <c r="C45" s="6">
        <v>1735.855</v>
      </c>
      <c r="D45" s="6">
        <v>2318.561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1.874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0.181</v>
      </c>
      <c r="Q45" s="13">
        <v>0</v>
      </c>
      <c r="R45" s="13">
        <v>0</v>
      </c>
    </row>
    <row r="46" ht="20.25" spans="1:18">
      <c r="A46" s="6" t="s">
        <v>206</v>
      </c>
      <c r="B46" s="6" t="s">
        <v>207</v>
      </c>
      <c r="C46" s="6">
        <v>3183.171</v>
      </c>
      <c r="D46" s="6">
        <v>3495.927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7.547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-0.188</v>
      </c>
      <c r="Q46" s="13">
        <v>0</v>
      </c>
      <c r="R46" s="13">
        <v>1</v>
      </c>
    </row>
    <row r="47" ht="20.25" spans="1:18">
      <c r="A47" s="6" t="s">
        <v>208</v>
      </c>
      <c r="B47" s="6" t="s">
        <v>209</v>
      </c>
      <c r="C47" s="6">
        <v>7661.153</v>
      </c>
      <c r="D47" s="6">
        <v>8253.01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5.172</v>
      </c>
      <c r="K47" s="13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-0.662</v>
      </c>
      <c r="Q47" s="13">
        <v>0</v>
      </c>
      <c r="R47" s="13">
        <v>0</v>
      </c>
    </row>
    <row r="48" ht="20.25" spans="1:18">
      <c r="A48" s="6" t="s">
        <v>210</v>
      </c>
      <c r="B48" s="6" t="s">
        <v>211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3">
        <v>1</v>
      </c>
      <c r="L48" s="13">
        <v>1</v>
      </c>
      <c r="M48" s="13">
        <v>0</v>
      </c>
      <c r="N48" s="13">
        <v>1</v>
      </c>
      <c r="O48" s="13">
        <v>0</v>
      </c>
      <c r="P48" s="13">
        <v>1.005</v>
      </c>
      <c r="Q48" s="13">
        <v>0</v>
      </c>
      <c r="R48" s="13">
        <v>0</v>
      </c>
    </row>
    <row r="49" ht="20.25" spans="1:18">
      <c r="A49" s="6" t="s">
        <v>212</v>
      </c>
      <c r="B49" s="6" t="s">
        <v>213</v>
      </c>
      <c r="C49" s="6">
        <v>7096.721</v>
      </c>
      <c r="D49" s="6">
        <v>9265.871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19.172</v>
      </c>
      <c r="K49" s="13">
        <v>2</v>
      </c>
      <c r="L49" s="13">
        <v>2</v>
      </c>
      <c r="M49" s="13">
        <v>0</v>
      </c>
      <c r="N49" s="13">
        <v>0</v>
      </c>
      <c r="O49" s="13">
        <v>0</v>
      </c>
      <c r="P49" s="13">
        <v>1.688</v>
      </c>
      <c r="Q49" s="13">
        <v>0</v>
      </c>
      <c r="R49" s="13">
        <v>0</v>
      </c>
    </row>
    <row r="50" ht="20.25" spans="1:18">
      <c r="A50" s="6" t="s">
        <v>214</v>
      </c>
      <c r="B50" s="6" t="s">
        <v>215</v>
      </c>
      <c r="C50" s="6">
        <v>4185.144</v>
      </c>
      <c r="D50" s="6">
        <v>4816.483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2.171</v>
      </c>
      <c r="K50" s="13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2.991</v>
      </c>
      <c r="Q50" s="13">
        <v>0</v>
      </c>
      <c r="R50" s="13">
        <v>0</v>
      </c>
    </row>
    <row r="51" ht="20.25" spans="1:18">
      <c r="A51" s="6" t="s">
        <v>216</v>
      </c>
      <c r="B51" s="6" t="s">
        <v>217</v>
      </c>
      <c r="C51" s="6">
        <v>7228.074</v>
      </c>
      <c r="D51" s="6">
        <v>7803.047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2.521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6.674</v>
      </c>
      <c r="Q51" s="13">
        <v>0</v>
      </c>
      <c r="R51" s="13">
        <v>1</v>
      </c>
    </row>
    <row r="52" ht="20.25" spans="1:18">
      <c r="A52" s="6" t="s">
        <v>218</v>
      </c>
      <c r="B52" s="6" t="s">
        <v>219</v>
      </c>
      <c r="C52" s="6">
        <v>7271.212</v>
      </c>
      <c r="D52" s="6">
        <v>8648.803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4.251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3.77</v>
      </c>
      <c r="Q52" s="13">
        <v>0</v>
      </c>
      <c r="R52" s="13">
        <v>0</v>
      </c>
    </row>
    <row r="53" ht="20.25" spans="1:18">
      <c r="A53" s="6" t="s">
        <v>220</v>
      </c>
      <c r="B53" s="6" t="s">
        <v>221</v>
      </c>
      <c r="C53" s="6">
        <v>6706.393</v>
      </c>
      <c r="D53" s="6">
        <v>7957.835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5.384</v>
      </c>
      <c r="K53" s="13">
        <v>0</v>
      </c>
      <c r="L53" s="13">
        <v>2</v>
      </c>
      <c r="M53" s="13">
        <v>1</v>
      </c>
      <c r="N53" s="13">
        <v>0</v>
      </c>
      <c r="O53" s="13">
        <v>0</v>
      </c>
      <c r="P53" s="13">
        <v>-20.653</v>
      </c>
      <c r="Q53" s="13">
        <v>0</v>
      </c>
      <c r="R53" s="13">
        <v>0</v>
      </c>
    </row>
    <row r="54" ht="20.25" spans="1:18">
      <c r="A54" s="6" t="s">
        <v>222</v>
      </c>
      <c r="B54" s="6" t="s">
        <v>223</v>
      </c>
      <c r="C54" s="6">
        <v>13293.316</v>
      </c>
      <c r="D54" s="6">
        <v>14783.72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1.312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22.402</v>
      </c>
      <c r="Q54" s="13">
        <v>0</v>
      </c>
      <c r="R54" s="13">
        <v>0</v>
      </c>
    </row>
    <row r="55" ht="20.25" spans="1:18">
      <c r="A55" s="6" t="s">
        <v>224</v>
      </c>
      <c r="B55" s="6" t="s">
        <v>225</v>
      </c>
      <c r="C55" s="6">
        <v>9105.649</v>
      </c>
      <c r="D55" s="6">
        <v>10880.272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3.644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16.923</v>
      </c>
      <c r="Q55" s="13">
        <v>0</v>
      </c>
      <c r="R55" s="13">
        <v>0</v>
      </c>
    </row>
    <row r="56" ht="20.25" spans="1:18">
      <c r="A56" s="6" t="s">
        <v>226</v>
      </c>
      <c r="B56" s="6" t="s">
        <v>227</v>
      </c>
      <c r="C56" s="6">
        <v>19183.287</v>
      </c>
      <c r="D56" s="6">
        <v>21196.777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1.193</v>
      </c>
      <c r="K56" s="13">
        <v>0</v>
      </c>
      <c r="L56" s="13">
        <v>1</v>
      </c>
      <c r="M56" s="13">
        <v>1</v>
      </c>
      <c r="N56" s="13">
        <v>0</v>
      </c>
      <c r="O56" s="13">
        <v>0</v>
      </c>
      <c r="P56" s="13">
        <v>11.043</v>
      </c>
      <c r="Q56" s="13">
        <v>0</v>
      </c>
      <c r="R56" s="13">
        <v>0</v>
      </c>
    </row>
    <row r="57" ht="20.25" spans="1:18">
      <c r="A57" s="6" t="s">
        <v>228</v>
      </c>
      <c r="B57" s="6" t="s">
        <v>229</v>
      </c>
      <c r="C57" s="6">
        <v>1156.407</v>
      </c>
      <c r="D57" s="6">
        <v>1632.572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15.652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-0.138</v>
      </c>
      <c r="Q57" s="13">
        <v>0</v>
      </c>
      <c r="R57" s="13">
        <v>0</v>
      </c>
    </row>
    <row r="58" ht="20.25" spans="1:18">
      <c r="A58" s="6" t="s">
        <v>230</v>
      </c>
      <c r="B58" s="6" t="s">
        <v>231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232</v>
      </c>
      <c r="B59" s="6" t="s">
        <v>233</v>
      </c>
      <c r="C59" s="6">
        <v>2323.088</v>
      </c>
      <c r="D59" s="6">
        <v>2648.154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11.871</v>
      </c>
      <c r="K59" s="13">
        <v>4</v>
      </c>
      <c r="L59" s="13">
        <v>2</v>
      </c>
      <c r="M59" s="13">
        <v>0</v>
      </c>
      <c r="N59" s="13">
        <v>1</v>
      </c>
      <c r="O59" s="13">
        <v>0</v>
      </c>
      <c r="P59" s="13">
        <v>2.853</v>
      </c>
      <c r="Q59" s="13">
        <v>0</v>
      </c>
      <c r="R59" s="13">
        <v>1</v>
      </c>
    </row>
    <row r="60" ht="20.25" spans="1:18">
      <c r="A60" s="6" t="s">
        <v>234</v>
      </c>
      <c r="B60" s="6" t="s">
        <v>235</v>
      </c>
      <c r="C60" s="6">
        <v>8226.303</v>
      </c>
      <c r="D60" s="6">
        <v>10038.269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7.973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0.153</v>
      </c>
      <c r="Q60" s="13">
        <v>0</v>
      </c>
      <c r="R60" s="13">
        <v>0</v>
      </c>
    </row>
    <row r="61" ht="20.25" spans="1:18">
      <c r="A61" s="6" t="s">
        <v>236</v>
      </c>
      <c r="B61" s="6" t="s">
        <v>237</v>
      </c>
      <c r="C61" s="6">
        <v>6432.845</v>
      </c>
      <c r="D61" s="6">
        <v>7442.768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7.067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-9.388</v>
      </c>
      <c r="Q61" s="13">
        <v>0</v>
      </c>
      <c r="R61" s="13">
        <v>0</v>
      </c>
    </row>
    <row r="62" ht="20.25" spans="1:18">
      <c r="A62" s="6" t="s">
        <v>238</v>
      </c>
      <c r="B62" s="6" t="s">
        <v>239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240</v>
      </c>
      <c r="B63" s="6" t="s">
        <v>241</v>
      </c>
      <c r="C63" s="6">
        <v>5795.236</v>
      </c>
      <c r="D63" s="6">
        <v>6815.6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6.859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0.937</v>
      </c>
      <c r="Q63" s="13">
        <v>0</v>
      </c>
      <c r="R63" s="13">
        <v>0</v>
      </c>
    </row>
    <row r="64" ht="20.25" spans="1:18">
      <c r="A64" s="6" t="s">
        <v>242</v>
      </c>
      <c r="B64" s="6" t="s">
        <v>243</v>
      </c>
      <c r="C64" s="6">
        <v>6764.29</v>
      </c>
      <c r="D64" s="6">
        <v>8311.92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3.971</v>
      </c>
      <c r="K64" s="13">
        <v>1</v>
      </c>
      <c r="L64" s="13">
        <v>2</v>
      </c>
      <c r="M64" s="13">
        <v>0</v>
      </c>
      <c r="N64" s="13">
        <v>1</v>
      </c>
      <c r="O64" s="13">
        <v>0</v>
      </c>
      <c r="P64" s="13">
        <v>0.587</v>
      </c>
      <c r="Q64" s="13">
        <v>0</v>
      </c>
      <c r="R64" s="13">
        <v>0</v>
      </c>
    </row>
    <row r="65" ht="20.25" spans="1:18">
      <c r="A65" s="6" t="s">
        <v>244</v>
      </c>
      <c r="B65" s="6" t="s">
        <v>245</v>
      </c>
      <c r="C65" s="6">
        <v>2230.842</v>
      </c>
      <c r="D65" s="6">
        <v>2752.747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3.926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1.927</v>
      </c>
      <c r="Q65" s="13">
        <v>0</v>
      </c>
      <c r="R65" s="13">
        <v>0</v>
      </c>
    </row>
    <row r="66" ht="20.25" spans="1:18">
      <c r="A66" s="6" t="s">
        <v>246</v>
      </c>
      <c r="B66" s="6" t="s">
        <v>247</v>
      </c>
      <c r="C66" s="6">
        <v>4861.636</v>
      </c>
      <c r="D66" s="6">
        <v>5849.745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13.877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7.808</v>
      </c>
      <c r="Q66" s="13">
        <v>0</v>
      </c>
      <c r="R66" s="13">
        <v>0</v>
      </c>
    </row>
    <row r="67" ht="20.25" spans="1:18">
      <c r="A67" s="6" t="s">
        <v>248</v>
      </c>
      <c r="B67" s="6" t="s">
        <v>249</v>
      </c>
      <c r="C67" s="6">
        <v>1391.89</v>
      </c>
      <c r="D67" s="6">
        <v>1887.55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3.742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1.83</v>
      </c>
      <c r="Q67" s="13">
        <v>0</v>
      </c>
      <c r="R67" s="13">
        <v>0</v>
      </c>
    </row>
    <row r="68" ht="20.25" spans="1:18">
      <c r="A68" s="6" t="s">
        <v>250</v>
      </c>
      <c r="B68" s="6" t="s">
        <v>251</v>
      </c>
      <c r="C68" s="6">
        <v>5978.726</v>
      </c>
      <c r="D68" s="6">
        <v>6965.988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3.941</v>
      </c>
      <c r="K68" s="13">
        <v>0</v>
      </c>
      <c r="L68" s="13">
        <v>0</v>
      </c>
      <c r="M68" s="13">
        <v>0</v>
      </c>
      <c r="N68" s="13">
        <v>-1</v>
      </c>
      <c r="O68" s="13">
        <v>0</v>
      </c>
      <c r="P68" s="13">
        <v>-2.39</v>
      </c>
      <c r="Q68" s="13">
        <v>0</v>
      </c>
      <c r="R68" s="13">
        <v>0</v>
      </c>
    </row>
    <row r="69" ht="20.25" spans="1:18">
      <c r="A69" s="6" t="s">
        <v>252</v>
      </c>
      <c r="B69" s="6" t="s">
        <v>253</v>
      </c>
      <c r="C69" s="6">
        <v>2499.563</v>
      </c>
      <c r="D69" s="6">
        <v>3138.147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9.73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3">
        <v>13.264</v>
      </c>
      <c r="Q69" s="13">
        <v>0</v>
      </c>
      <c r="R69" s="13">
        <v>0</v>
      </c>
    </row>
    <row r="70" ht="20.25" spans="1:18">
      <c r="A70" s="6" t="s">
        <v>254</v>
      </c>
      <c r="B70" s="6" t="s">
        <v>255</v>
      </c>
      <c r="C70" s="6">
        <v>5968.855</v>
      </c>
      <c r="D70" s="6">
        <v>7004.093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3.26</v>
      </c>
      <c r="K70" s="13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1.441</v>
      </c>
      <c r="Q70" s="13">
        <v>0</v>
      </c>
      <c r="R70" s="13">
        <v>0</v>
      </c>
    </row>
    <row r="71" ht="20.25" spans="1:18">
      <c r="A71" s="6" t="s">
        <v>256</v>
      </c>
      <c r="B71" s="6" t="s">
        <v>257</v>
      </c>
      <c r="C71" s="6">
        <v>5544.79</v>
      </c>
      <c r="D71" s="6">
        <v>6035.221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6.433</v>
      </c>
      <c r="K71" s="13">
        <v>3</v>
      </c>
      <c r="L71" s="13">
        <v>1</v>
      </c>
      <c r="M71" s="13">
        <v>0</v>
      </c>
      <c r="N71" s="13">
        <v>0</v>
      </c>
      <c r="O71" s="13">
        <v>0</v>
      </c>
      <c r="P71" s="13">
        <v>0.551</v>
      </c>
      <c r="Q71" s="13">
        <v>0</v>
      </c>
      <c r="R71" s="13">
        <v>0</v>
      </c>
    </row>
    <row r="72" ht="20.25" spans="1:18">
      <c r="A72" s="6" t="s">
        <v>258</v>
      </c>
      <c r="B72" s="6" t="s">
        <v>259</v>
      </c>
      <c r="C72" s="6">
        <v>4733.049</v>
      </c>
      <c r="D72" s="6">
        <v>5737.468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4.537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-0.033</v>
      </c>
      <c r="Q72" s="13">
        <v>0</v>
      </c>
      <c r="R72" s="13">
        <v>0</v>
      </c>
    </row>
    <row r="73" ht="20.25" spans="1:18">
      <c r="A73" s="6" t="s">
        <v>260</v>
      </c>
      <c r="B73" s="6" t="s">
        <v>261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262</v>
      </c>
      <c r="B74" s="6" t="s">
        <v>263</v>
      </c>
      <c r="C74" s="6">
        <v>4365.655</v>
      </c>
      <c r="D74" s="6">
        <v>6384.124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24.239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-5.143</v>
      </c>
      <c r="Q74" s="13">
        <v>0</v>
      </c>
      <c r="R74" s="13">
        <v>0</v>
      </c>
    </row>
    <row r="75" ht="20.25" spans="1:18">
      <c r="A75" s="6" t="s">
        <v>264</v>
      </c>
      <c r="B75" s="6" t="s">
        <v>265</v>
      </c>
      <c r="C75" s="6">
        <v>3178.024</v>
      </c>
      <c r="D75" s="6">
        <v>4530.466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19.286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3.39</v>
      </c>
      <c r="Q75" s="13">
        <v>0</v>
      </c>
      <c r="R75" s="13">
        <v>0</v>
      </c>
    </row>
    <row r="76" ht="20.25" spans="1:18">
      <c r="A76" s="6" t="s">
        <v>266</v>
      </c>
      <c r="B76" s="6" t="s">
        <v>267</v>
      </c>
      <c r="C76" s="6">
        <v>2227.999</v>
      </c>
      <c r="D76" s="6">
        <v>3125.002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16.748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4.805</v>
      </c>
      <c r="Q76" s="13">
        <v>0</v>
      </c>
      <c r="R76" s="13">
        <v>0</v>
      </c>
    </row>
    <row r="77" ht="20.25" spans="1:18">
      <c r="A77" s="6" t="s">
        <v>268</v>
      </c>
      <c r="B77" s="6" t="s">
        <v>269</v>
      </c>
      <c r="C77" s="6">
        <v>4244.925</v>
      </c>
      <c r="D77" s="6">
        <v>6320.785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29.098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-8.901</v>
      </c>
      <c r="Q77" s="13">
        <v>0</v>
      </c>
      <c r="R77" s="13">
        <v>1</v>
      </c>
    </row>
    <row r="78" ht="20.25" spans="1:18">
      <c r="A78" s="9" t="s">
        <v>270</v>
      </c>
      <c r="B78" s="9" t="s">
        <v>271</v>
      </c>
      <c r="C78" s="9">
        <v>63928.301</v>
      </c>
      <c r="D78" s="9">
        <v>71213.922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1.8</v>
      </c>
      <c r="K78" s="13">
        <v>1</v>
      </c>
      <c r="L78" s="13">
        <v>1</v>
      </c>
      <c r="M78" s="13">
        <v>0</v>
      </c>
      <c r="N78" s="13">
        <v>0</v>
      </c>
      <c r="O78" s="13">
        <v>0</v>
      </c>
      <c r="P78" s="13">
        <v>6.874</v>
      </c>
      <c r="Q78" s="13">
        <v>0</v>
      </c>
      <c r="R78" s="13">
        <v>0</v>
      </c>
    </row>
    <row r="79" ht="20.25" spans="1:18">
      <c r="A79" s="9" t="s">
        <v>272</v>
      </c>
      <c r="B79" s="9" t="s">
        <v>273</v>
      </c>
      <c r="C79" s="9">
        <v>1431.723</v>
      </c>
      <c r="D79" s="9">
        <v>3363.39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44.597</v>
      </c>
      <c r="K79" s="13">
        <v>2</v>
      </c>
      <c r="L79" s="13">
        <v>0</v>
      </c>
      <c r="M79" s="13">
        <v>0</v>
      </c>
      <c r="N79" s="13">
        <v>0</v>
      </c>
      <c r="O79" s="13">
        <v>0</v>
      </c>
      <c r="P79" s="13">
        <v>12.007</v>
      </c>
      <c r="Q79" s="13">
        <v>0</v>
      </c>
      <c r="R79" s="13">
        <v>0</v>
      </c>
    </row>
    <row r="80" ht="20.25" spans="1:18">
      <c r="A80" s="9" t="s">
        <v>274</v>
      </c>
      <c r="B80" s="9" t="s">
        <v>275</v>
      </c>
      <c r="C80" s="9">
        <v>3534.759</v>
      </c>
      <c r="D80" s="9">
        <v>4127.597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8.544</v>
      </c>
      <c r="K80" s="13">
        <v>1</v>
      </c>
      <c r="L80" s="13">
        <v>2</v>
      </c>
      <c r="M80" s="13">
        <v>0</v>
      </c>
      <c r="N80" s="13">
        <v>1</v>
      </c>
      <c r="O80" s="13">
        <v>0</v>
      </c>
      <c r="P80" s="13">
        <v>-1.428</v>
      </c>
      <c r="Q80" s="13">
        <v>0</v>
      </c>
      <c r="R80" s="13">
        <v>0</v>
      </c>
    </row>
    <row r="81" ht="20.25" spans="1:18">
      <c r="A81" s="9" t="s">
        <v>276</v>
      </c>
      <c r="B81" s="9" t="s">
        <v>277</v>
      </c>
      <c r="C81" s="9">
        <v>12833.529</v>
      </c>
      <c r="D81" s="9">
        <v>15576.809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10.754</v>
      </c>
      <c r="K81" s="13">
        <v>2</v>
      </c>
      <c r="L81" s="13">
        <v>2</v>
      </c>
      <c r="M81" s="13">
        <v>1</v>
      </c>
      <c r="N81" s="13">
        <v>-1</v>
      </c>
      <c r="O81" s="13">
        <v>0</v>
      </c>
      <c r="P81" s="13">
        <v>-6.616</v>
      </c>
      <c r="Q81" s="13">
        <v>0</v>
      </c>
      <c r="R81" s="13">
        <v>0</v>
      </c>
    </row>
    <row r="82" ht="20.25" spans="1:18">
      <c r="A82" s="9" t="s">
        <v>278</v>
      </c>
      <c r="B82" s="9" t="s">
        <v>279</v>
      </c>
      <c r="C82" s="9">
        <v>488.502</v>
      </c>
      <c r="D82" s="9">
        <v>582.328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9.268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-0.314</v>
      </c>
      <c r="Q82" s="13">
        <v>0</v>
      </c>
      <c r="R82" s="13">
        <v>0</v>
      </c>
    </row>
    <row r="83" ht="20.25" spans="1:18">
      <c r="A83" s="9" t="s">
        <v>280</v>
      </c>
      <c r="B83" s="9" t="s">
        <v>281</v>
      </c>
      <c r="C83" s="9">
        <v>74227.523</v>
      </c>
      <c r="D83" s="9">
        <v>93375.195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3.825</v>
      </c>
      <c r="K83" s="13">
        <v>0</v>
      </c>
      <c r="L83" s="13">
        <v>2</v>
      </c>
      <c r="M83" s="13">
        <v>1</v>
      </c>
      <c r="N83" s="13">
        <v>0</v>
      </c>
      <c r="O83" s="13">
        <v>0</v>
      </c>
      <c r="P83" s="13">
        <v>127.316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2024-12-23T19:14:01Z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77A115AC1D1F449D98E39482F9385FC1_13</vt:lpwstr>
  </property>
  <property fmtid="{D5CDD505-2E9C-101B-9397-08002B2CF9AE}" pid="3" name="KSOProductBuildVer">
    <vt:lpwstr>2052-12.1.0.15712</vt:lpwstr>
  </property>
</Properties>
</file>