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<sst xmlns="http://schemas.openxmlformats.org/spreadsheetml/2006/main" count="303" uniqueCount="270">
  <si>
    <t>京沪深强转弱</t>
  </si>
  <si>
    <t>京沪深弱转强</t>
  </si>
  <si>
    <t>代码</t>
  </si>
  <si>
    <t>简称</t>
  </si>
  <si>
    <t>总市值</t>
  </si>
  <si>
    <t>高分红股</t>
  </si>
  <si>
    <t>114565.17亿</t>
  </si>
  <si>
    <t>绩优股</t>
  </si>
  <si>
    <t>141413.02亿</t>
  </si>
  <si>
    <t>低空经济</t>
  </si>
  <si>
    <t>40525.36亿</t>
  </si>
  <si>
    <t>中小综指</t>
  </si>
  <si>
    <t>114178.30亿</t>
  </si>
  <si>
    <t>近期强势</t>
  </si>
  <si>
    <t>18624.05亿</t>
  </si>
  <si>
    <t>红利指数</t>
  </si>
  <si>
    <t>84832.30亿</t>
  </si>
  <si>
    <t>山西板块</t>
  </si>
  <si>
    <t>8350.78亿</t>
  </si>
  <si>
    <t>全指材料</t>
  </si>
  <si>
    <t>52650.13亿</t>
  </si>
  <si>
    <t>已高送转</t>
  </si>
  <si>
    <t>316.49亿</t>
  </si>
  <si>
    <t>医药</t>
  </si>
  <si>
    <t>38566.51亿</t>
  </si>
  <si>
    <t>创医药</t>
  </si>
  <si>
    <t>--</t>
  </si>
  <si>
    <t>QFII重仓</t>
  </si>
  <si>
    <t>33348.53亿</t>
  </si>
  <si>
    <t>配股预案</t>
  </si>
  <si>
    <t>石油</t>
  </si>
  <si>
    <t>25583.68亿</t>
  </si>
  <si>
    <t>医疗保健</t>
  </si>
  <si>
    <t>19531.44亿</t>
  </si>
  <si>
    <t>大基金持股</t>
  </si>
  <si>
    <t>18301.69亿</t>
  </si>
  <si>
    <t>稀缺资源</t>
  </si>
  <si>
    <t>16639.63亿</t>
  </si>
  <si>
    <t>煤炭</t>
  </si>
  <si>
    <t>16416.36亿</t>
  </si>
  <si>
    <t>户数增加</t>
  </si>
  <si>
    <t>15932.01亿</t>
  </si>
  <si>
    <t>保险新进</t>
  </si>
  <si>
    <t>14117.87亿</t>
  </si>
  <si>
    <t>即将解禁</t>
  </si>
  <si>
    <t>13942.01亿</t>
  </si>
  <si>
    <t>车路云</t>
  </si>
  <si>
    <t>10201.20亿</t>
  </si>
  <si>
    <t>发可转债</t>
  </si>
  <si>
    <t>8138.95亿</t>
  </si>
  <si>
    <t>船舶</t>
  </si>
  <si>
    <t>4123.53亿</t>
  </si>
  <si>
    <t>青海板块</t>
  </si>
  <si>
    <t>2068.83亿</t>
  </si>
  <si>
    <t>业绩预降</t>
  </si>
  <si>
    <t>农业主题</t>
  </si>
  <si>
    <t>深次新股</t>
  </si>
  <si>
    <t>绿色电力</t>
  </si>
  <si>
    <t>投资时钟</t>
  </si>
  <si>
    <t>中盘价值</t>
  </si>
  <si>
    <t>深证治理</t>
  </si>
  <si>
    <t>深证红利</t>
  </si>
  <si>
    <t>资源优势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</si>
  <si>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</si>
  <si>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</si>
  <si>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</si>
  <si>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</si>
  <si>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</si>
  <si>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</si>
  <si>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</si>
  <si>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</si>
  <si>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</si>
  <si>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</si>
  <si>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</si>
  <si>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</si>
  <si>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</si>
  <si>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</si>
  <si>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</si>
  <si>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</si>
  <si>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</si>
  <si>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</si>
  <si>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</si>
  <si>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</si>
  <si>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</si>
  <si>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</si>
  <si>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</si>
  <si>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</si>
  <si>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</si>
  <si>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</si>
  <si>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</si>
  <si>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批零指数</t>
  </si>
  <si>
    <t>餐饮指数</t>
  </si>
  <si>
    <t>商务指数</t>
  </si>
  <si>
    <t>综企指数</t>
  </si>
  <si>
    <t>碳中和债</t>
  </si>
  <si>
    <t>新浪100</t>
  </si>
  <si>
    <t>深信中高</t>
  </si>
  <si>
    <t>深信中低</t>
  </si>
  <si>
    <t>深信用债</t>
  </si>
  <si>
    <t>深公司债</t>
  </si>
  <si>
    <t>新硬件</t>
  </si>
  <si>
    <t>专利领先</t>
  </si>
  <si>
    <t>数字传媒</t>
  </si>
  <si>
    <t>深证文化</t>
  </si>
  <si>
    <t>中证体育</t>
  </si>
  <si>
    <t>CSSW传媒</t>
  </si>
  <si>
    <t>中证传媒</t>
  </si>
  <si>
    <t>【数据引擎：奇衡DK阿赖耶识系统】情绪值</t>
  </si>
  <si>
    <t>RS00</t>
  </si>
  <si>
    <t>菜籽连续</t>
  </si>
  <si>
    <t>AO00</t>
  </si>
  <si>
    <t>氧化铝连续</t>
  </si>
  <si>
    <t>FU00</t>
  </si>
  <si>
    <t>燃油连续</t>
  </si>
  <si>
    <t>P00</t>
  </si>
  <si>
    <t>棕榈连续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</si>
  <si>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</si>
  <si>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</si>
  <si>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</si>
  <si>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</si>
  <si>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</si>
  <si>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</si>
  <si>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</si>
  <si>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</si>
  <si>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SS00</t>
  </si>
  <si>
    <t>不锈钢连续</t>
  </si>
  <si>
    <t>AX00</t>
  </si>
  <si>
    <t>豆一连续</t>
  </si>
  <si>
    <t>BB00</t>
  </si>
  <si>
    <t>胶合板连续</t>
  </si>
  <si>
    <t>C00</t>
  </si>
  <si>
    <t>玉米连续</t>
  </si>
  <si>
    <t>CS00</t>
  </si>
  <si>
    <t>淀粉连续</t>
  </si>
  <si>
    <t>JM00</t>
  </si>
  <si>
    <t>焦煤连续</t>
  </si>
  <si>
    <t>LH00</t>
  </si>
  <si>
    <t>生猪连续</t>
  </si>
  <si>
    <t>M00</t>
  </si>
  <si>
    <t>豆粕连续</t>
  </si>
  <si>
    <t>RR00</t>
  </si>
  <si>
    <t>粳米连续</t>
  </si>
  <si>
    <t>V00</t>
  </si>
  <si>
    <t>聚氯乙烯连续</t>
  </si>
  <si>
    <t>LR00</t>
  </si>
  <si>
    <t>晚籼稻连续</t>
  </si>
  <si>
    <t>PK00</t>
  </si>
  <si>
    <t>花生连续</t>
  </si>
  <si>
    <t>RI00</t>
  </si>
  <si>
    <t>早籼稻连续</t>
  </si>
  <si>
    <t>UR00</t>
  </si>
  <si>
    <t>尿素连续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</si>
  <si>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</si>
  <si>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</si>
  <si>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</si>
  <si>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</si>
  <si>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</si>
  <si>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</si>
  <si>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</si>
  <si>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</si>
  <si>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</si>
  <si>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</si>
  <si>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</si>
  <si>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</si>
  <si>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</si>
  <si>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</si>
  <si>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</si>
  <si>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</si>
  <si>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</si>
  <si>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</si>
  <si>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</si>
  <si>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</si>
  <si>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</si>
  <si>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</si>
  <si>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</si>
  <si>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</si>
  <si>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</si>
  <si>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</si>
  <si>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</si>
  <si>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</si>
  <si>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</si>
  <si>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</si>
  <si>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</si>
  <si>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</si>
  <si>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</si>
  <si>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</si>
  <si>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</si>
  <si>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</si>
  <si>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</si>
  <si>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</si>
  <si>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</si>
  <si>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</si>
  <si>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</si>
  <si>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</si>
  <si>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</si>
  <si>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</si>
  <si>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</si>
  <si>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</si>
  <si>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</si>
  <si>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</si>
  <si>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L00</t>
  </si>
  <si>
    <t>塑料连续</t>
  </si>
  <si>
    <t>PG00</t>
  </si>
  <si>
    <t>液化气连续</t>
  </si>
  <si>
    <t>PP00</t>
  </si>
  <si>
    <t>聚丙烯连续</t>
  </si>
  <si>
    <t>Y00</t>
  </si>
  <si>
    <t>豆油连续</t>
  </si>
  <si>
    <t>LG00</t>
  </si>
  <si>
    <t>原木连续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</si>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</sst>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29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31" t="str">
        <f>"880526"</f>
        <v>880526</v>
      </c>
      <c r="B3" s="31" t="s">
        <v>5</v>
      </c>
      <c r="C3" s="31" t="s">
        <v>6</v>
      </c>
      <c r="D3" s="31" t="str">
        <f>"880835"</f>
        <v>880835</v>
      </c>
      <c r="E3" s="31" t="s">
        <v>7</v>
      </c>
      <c r="F3" s="31" t="s">
        <v>8</v>
      </c>
    </row>
    <row r="4" ht="16.5" spans="1:6">
      <c r="A4" s="31" t="str">
        <f>"880522"</f>
        <v>880522</v>
      </c>
      <c r="B4" s="31" t="s">
        <v>9</v>
      </c>
      <c r="C4" s="31" t="s">
        <v>10</v>
      </c>
      <c r="D4" s="31" t="str">
        <f>"399101"</f>
        <v>399101</v>
      </c>
      <c r="E4" s="31" t="s">
        <v>11</v>
      </c>
      <c r="F4" s="31" t="s">
        <v>12</v>
      </c>
    </row>
    <row r="5" ht="16.5" spans="1:6">
      <c r="A5" s="31" t="str">
        <f>"880880"</f>
        <v>880880</v>
      </c>
      <c r="B5" s="31" t="s">
        <v>13</v>
      </c>
      <c r="C5" s="31" t="s">
        <v>14</v>
      </c>
      <c r="D5" s="31" t="str">
        <f>"000015"</f>
        <v>000015</v>
      </c>
      <c r="E5" s="31" t="s">
        <v>15</v>
      </c>
      <c r="F5" s="31" t="s">
        <v>16</v>
      </c>
    </row>
    <row r="6" ht="16.5" spans="1:6">
      <c r="A6" s="31" t="str">
        <f>"880217"</f>
        <v>880217</v>
      </c>
      <c r="B6" s="31" t="s">
        <v>17</v>
      </c>
      <c r="C6" s="31" t="s">
        <v>18</v>
      </c>
      <c r="D6" s="31" t="str">
        <f>"000987"</f>
        <v>000987</v>
      </c>
      <c r="E6" s="31" t="s">
        <v>19</v>
      </c>
      <c r="F6" s="31" t="s">
        <v>20</v>
      </c>
    </row>
    <row r="7" ht="16.5" spans="1:6">
      <c r="A7" s="31" t="str">
        <f>"880851"</f>
        <v>880851</v>
      </c>
      <c r="B7" s="31" t="s">
        <v>21</v>
      </c>
      <c r="C7" s="31" t="s">
        <v>22</v>
      </c>
      <c r="D7" s="31" t="str">
        <f>"880400"</f>
        <v>880400</v>
      </c>
      <c r="E7" s="31" t="s">
        <v>23</v>
      </c>
      <c r="F7" s="31" t="s">
        <v>24</v>
      </c>
    </row>
    <row r="8" ht="16.5" spans="1:6">
      <c r="A8" s="31" t="str">
        <f>"399275"</f>
        <v>399275</v>
      </c>
      <c r="B8" s="31" t="s">
        <v>25</v>
      </c>
      <c r="C8" s="31" t="s">
        <v>26</v>
      </c>
      <c r="D8" s="31" t="str">
        <f>"880802"</f>
        <v>880802</v>
      </c>
      <c r="E8" s="31" t="s">
        <v>27</v>
      </c>
      <c r="F8" s="31" t="s">
        <v>28</v>
      </c>
    </row>
    <row r="9" ht="16.5" spans="1:6">
      <c r="A9" s="31" t="str">
        <f>"880890"</f>
        <v>880890</v>
      </c>
      <c r="B9" s="31" t="s">
        <v>29</v>
      </c>
      <c r="C9" s="31" t="s">
        <v>26</v>
      </c>
      <c r="D9" s="31" t="str">
        <f>"880310"</f>
        <v>880310</v>
      </c>
      <c r="E9" s="31" t="s">
        <v>30</v>
      </c>
      <c r="F9" s="31" t="s">
        <v>31</v>
      </c>
    </row>
    <row r="10" ht="16.5" spans="1:6">
      <c r="A10" s="17"/>
      <c r="B10" s="17"/>
      <c r="C10" s="17"/>
      <c r="D10" s="31" t="str">
        <f>"880398"</f>
        <v>880398</v>
      </c>
      <c r="E10" s="31" t="s">
        <v>32</v>
      </c>
      <c r="F10" s="31" t="s">
        <v>33</v>
      </c>
    </row>
    <row r="11" ht="16.5" spans="1:6">
      <c r="A11" s="17"/>
      <c r="B11" s="17"/>
      <c r="C11" s="17"/>
      <c r="D11" s="31" t="str">
        <f>"880551"</f>
        <v>880551</v>
      </c>
      <c r="E11" s="31" t="s">
        <v>34</v>
      </c>
      <c r="F11" s="31" t="s">
        <v>35</v>
      </c>
    </row>
    <row r="12" ht="16.5" spans="1:6">
      <c r="A12" s="17"/>
      <c r="B12" s="17"/>
      <c r="C12" s="17"/>
      <c r="D12" s="31" t="str">
        <f>"880505"</f>
        <v>880505</v>
      </c>
      <c r="E12" s="31" t="s">
        <v>36</v>
      </c>
      <c r="F12" s="31" t="s">
        <v>37</v>
      </c>
    </row>
    <row r="13" ht="16.5" spans="1:6">
      <c r="A13" s="17"/>
      <c r="B13" s="17"/>
      <c r="C13" s="17"/>
      <c r="D13" s="31" t="str">
        <f>"880301"</f>
        <v>880301</v>
      </c>
      <c r="E13" s="31" t="s">
        <v>38</v>
      </c>
      <c r="F13" s="31" t="s">
        <v>39</v>
      </c>
    </row>
    <row r="14" ht="16.5" spans="1:6">
      <c r="A14" s="17"/>
      <c r="B14" s="17"/>
      <c r="C14" s="17"/>
      <c r="D14" s="31" t="str">
        <f>"880876"</f>
        <v>880876</v>
      </c>
      <c r="E14" s="31" t="s">
        <v>40</v>
      </c>
      <c r="F14" s="31" t="s">
        <v>41</v>
      </c>
    </row>
    <row r="15" ht="16.5" spans="1:6">
      <c r="A15" s="17"/>
      <c r="B15" s="17"/>
      <c r="C15" s="17"/>
      <c r="D15" s="31" t="str">
        <f>"880782"</f>
        <v>880782</v>
      </c>
      <c r="E15" s="31" t="s">
        <v>42</v>
      </c>
      <c r="F15" s="31" t="s">
        <v>43</v>
      </c>
    </row>
    <row r="16" ht="16.5" spans="1:6">
      <c r="A16" s="17"/>
      <c r="B16" s="17"/>
      <c r="C16" s="17"/>
      <c r="D16" s="31" t="str">
        <f>"880897"</f>
        <v>880897</v>
      </c>
      <c r="E16" s="31" t="s">
        <v>44</v>
      </c>
      <c r="F16" s="31" t="s">
        <v>45</v>
      </c>
    </row>
    <row r="17" ht="16.5" spans="1:6">
      <c r="A17" s="17"/>
      <c r="B17" s="17"/>
      <c r="C17" s="17"/>
      <c r="D17" s="31" t="str">
        <f>"880552"</f>
        <v>880552</v>
      </c>
      <c r="E17" s="31" t="s">
        <v>46</v>
      </c>
      <c r="F17" s="31" t="s">
        <v>47</v>
      </c>
    </row>
    <row r="18" ht="16.5" spans="1:6">
      <c r="A18" s="17"/>
      <c r="B18" s="17"/>
      <c r="C18" s="17"/>
      <c r="D18" s="31" t="str">
        <f>"880723"</f>
        <v>880723</v>
      </c>
      <c r="E18" s="31" t="s">
        <v>48</v>
      </c>
      <c r="F18" s="31" t="s">
        <v>49</v>
      </c>
    </row>
    <row r="19" ht="17.25" spans="1:6">
      <c r="A19" s="32"/>
      <c r="B19" s="32"/>
      <c r="C19" s="32"/>
      <c r="D19" s="31" t="str">
        <f>"880431"</f>
        <v>880431</v>
      </c>
      <c r="E19" s="31" t="s">
        <v>50</v>
      </c>
      <c r="F19" s="31" t="s">
        <v>51</v>
      </c>
    </row>
    <row r="20" ht="17.25" spans="1:6">
      <c r="A20" s="32"/>
      <c r="B20" s="32"/>
      <c r="C20" s="32"/>
      <c r="D20" s="31" t="str">
        <f>"880206"</f>
        <v>880206</v>
      </c>
      <c r="E20" s="31" t="s">
        <v>52</v>
      </c>
      <c r="F20" s="31" t="s">
        <v>53</v>
      </c>
    </row>
    <row r="21" ht="17.25" spans="1:6">
      <c r="A21" s="32"/>
      <c r="B21" s="32"/>
      <c r="C21" s="32"/>
      <c r="D21" s="31" t="str">
        <f>"880843"</f>
        <v>880843</v>
      </c>
      <c r="E21" s="31" t="s">
        <v>54</v>
      </c>
      <c r="F21" s="31" t="s">
        <v>26</v>
      </c>
    </row>
    <row r="22" ht="17.25" spans="1:6">
      <c r="A22" s="32"/>
      <c r="B22" s="32"/>
      <c r="C22" s="32"/>
      <c r="D22" s="31" t="str">
        <f>"000122"</f>
        <v>000122</v>
      </c>
      <c r="E22" s="31" t="s">
        <v>55</v>
      </c>
      <c r="F22" s="31" t="s">
        <v>26</v>
      </c>
    </row>
    <row r="23" ht="17.25" spans="1:6">
      <c r="A23" s="32"/>
      <c r="B23" s="32"/>
      <c r="C23" s="32"/>
      <c r="D23" s="31" t="str">
        <f>"399678"</f>
        <v>399678</v>
      </c>
      <c r="E23" s="31" t="s">
        <v>56</v>
      </c>
      <c r="F23" s="31" t="s">
        <v>26</v>
      </c>
    </row>
    <row r="24" ht="17.25" spans="1:6">
      <c r="A24" s="32"/>
      <c r="B24" s="32"/>
      <c r="C24" s="32"/>
      <c r="D24" s="31" t="str">
        <f>"399438"</f>
        <v>399438</v>
      </c>
      <c r="E24" s="31" t="s">
        <v>57</v>
      </c>
      <c r="F24" s="31" t="s">
        <v>26</v>
      </c>
    </row>
    <row r="25" ht="17.25" spans="1:6">
      <c r="A25" s="32"/>
      <c r="B25" s="32"/>
      <c r="C25" s="32"/>
      <c r="D25" s="31" t="str">
        <f>"399391"</f>
        <v>399391</v>
      </c>
      <c r="E25" s="31" t="s">
        <v>58</v>
      </c>
      <c r="F25" s="31" t="s">
        <v>26</v>
      </c>
    </row>
    <row r="26" ht="17.25" spans="1:6">
      <c r="A26" s="32"/>
      <c r="B26" s="32"/>
      <c r="C26" s="32"/>
      <c r="D26" s="31" t="str">
        <f>"399375"</f>
        <v>399375</v>
      </c>
      <c r="E26" s="31" t="s">
        <v>59</v>
      </c>
      <c r="F26" s="31" t="s">
        <v>26</v>
      </c>
    </row>
    <row r="27" ht="17.25" spans="1:6">
      <c r="A27" s="32"/>
      <c r="B27" s="32"/>
      <c r="C27" s="32"/>
      <c r="D27" s="31" t="str">
        <f>"399328"</f>
        <v>399328</v>
      </c>
      <c r="E27" s="31" t="s">
        <v>60</v>
      </c>
      <c r="F27" s="31" t="s">
        <v>26</v>
      </c>
    </row>
    <row r="28" ht="17.25" spans="1:6">
      <c r="A28" s="32"/>
      <c r="B28" s="32"/>
      <c r="C28" s="32"/>
      <c r="D28" s="31" t="str">
        <f>"399324"</f>
        <v>399324</v>
      </c>
      <c r="E28" s="31" t="s">
        <v>61</v>
      </c>
      <c r="F28" s="31" t="s">
        <v>26</v>
      </c>
    </row>
    <row r="29" ht="17.25" spans="1:6">
      <c r="A29" s="32"/>
      <c r="B29" s="32"/>
      <c r="C29" s="32"/>
      <c r="D29" s="31" t="str">
        <f>"399319"</f>
        <v>399319</v>
      </c>
      <c r="E29" s="31" t="s">
        <v>62</v>
      </c>
      <c r="F29" s="31" t="s">
        <v>26</v>
      </c>
    </row>
    <row r="30" ht="17.25" spans="1:6">
      <c r="A30" s="32"/>
      <c r="B30" s="32"/>
      <c r="C30" s="32"/>
      <c r="D30" s="17"/>
      <c r="E30" s="17"/>
      <c r="F30" s="17"/>
    </row>
    <row r="31" ht="17.25" spans="1:6">
      <c r="A31" s="32"/>
      <c r="B31" s="32"/>
      <c r="C31" s="32"/>
      <c r="D31" s="17"/>
      <c r="E31" s="17"/>
      <c r="F31" s="17"/>
    </row>
    <row r="32" ht="17.25" spans="1:6">
      <c r="A32" s="32"/>
      <c r="B32" s="32"/>
      <c r="C32" s="32"/>
      <c r="D32" s="17"/>
      <c r="E32" s="17"/>
      <c r="F32" s="17"/>
    </row>
    <row r="33" ht="17.25" spans="1:6">
      <c r="A33" s="32"/>
      <c r="B33" s="32"/>
      <c r="C33" s="32"/>
      <c r="D33" s="17"/>
      <c r="E33" s="17"/>
      <c r="F33" s="17"/>
    </row>
    <row r="34" ht="17.25" spans="1:6">
      <c r="A34" s="32"/>
      <c r="B34" s="32"/>
      <c r="C34" s="32"/>
      <c r="D34" s="17"/>
      <c r="E34" s="17"/>
      <c r="F34" s="17"/>
    </row>
    <row r="35" ht="17.25" spans="1:6">
      <c r="A35" s="32"/>
      <c r="B35" s="32"/>
      <c r="C35" s="32"/>
      <c r="D35" s="17"/>
      <c r="E35" s="17"/>
      <c r="F35" s="17"/>
    </row>
    <row r="36" ht="17.25" spans="1:6">
      <c r="A36" s="32"/>
      <c r="B36" s="32"/>
      <c r="C36" s="32"/>
      <c r="D36" s="17"/>
      <c r="E36" s="17"/>
      <c r="F36" s="17"/>
    </row>
    <row r="37" ht="17.25" spans="1:6">
      <c r="A37" s="32"/>
      <c r="B37" s="32"/>
      <c r="C37" s="32"/>
      <c r="D37" s="17"/>
      <c r="E37" s="17"/>
      <c r="F37" s="17"/>
    </row>
    <row r="38" ht="17.25" spans="1:6">
      <c r="A38" s="32"/>
      <c r="B38" s="32"/>
      <c r="C38" s="32"/>
      <c r="D38" s="17"/>
      <c r="E38" s="17"/>
      <c r="F38" s="17"/>
    </row>
    <row r="39" ht="17.25" spans="1:6">
      <c r="A39" s="32"/>
      <c r="B39" s="32"/>
      <c r="C39" s="32"/>
      <c r="D39" s="17"/>
      <c r="E39" s="17"/>
      <c r="F39" s="17"/>
    </row>
    <row r="40" ht="17.25" spans="1:6">
      <c r="A40" s="32"/>
      <c r="B40" s="32"/>
      <c r="C40" s="32"/>
      <c r="D40" s="17"/>
      <c r="E40" s="17"/>
      <c r="F40" s="17"/>
    </row>
    <row r="41" ht="17.25" spans="1:6">
      <c r="A41" s="32"/>
      <c r="B41" s="32"/>
      <c r="C41" s="32"/>
      <c r="D41" s="17"/>
      <c r="E41" s="17"/>
      <c r="F41" s="17"/>
    </row>
    <row r="42" ht="17.25" spans="1:6">
      <c r="A42" s="32"/>
      <c r="B42" s="32"/>
      <c r="C42" s="32"/>
      <c r="D42" s="17"/>
      <c r="E42" s="17"/>
      <c r="F42" s="17"/>
    </row>
    <row r="43" ht="17.25" spans="1:6">
      <c r="A43" s="32"/>
      <c r="B43" s="32"/>
      <c r="C43" s="32"/>
      <c r="D43" s="32"/>
      <c r="E43" s="32"/>
      <c r="F43" s="32"/>
    </row>
    <row r="44" ht="17.25" spans="1:6">
      <c r="A44" s="32"/>
      <c r="B44" s="32"/>
      <c r="C44" s="32"/>
      <c r="D44" s="32"/>
      <c r="E44" s="32"/>
      <c r="F44" s="32"/>
    </row>
    <row r="45" ht="17.25" spans="1:6">
      <c r="A45" s="32"/>
      <c r="B45" s="32"/>
      <c r="C45" s="32"/>
      <c r="D45" s="32"/>
      <c r="E45" s="32"/>
      <c r="F45" s="32"/>
    </row>
    <row r="46" ht="16.5" spans="1:6">
      <c r="A46" s="17"/>
      <c r="B46" s="17"/>
      <c r="C46" s="17"/>
      <c r="D46" s="17"/>
      <c r="E46" s="17"/>
      <c r="F46" s="17"/>
    </row>
    <row r="47" ht="16.5" spans="1:6">
      <c r="A47" s="17"/>
      <c r="B47" s="17"/>
      <c r="C47" s="17"/>
      <c r="D47" s="17"/>
      <c r="E47" s="17"/>
      <c r="F47" s="17"/>
    </row>
    <row r="48" ht="16.5" spans="1:6">
      <c r="A48" s="17"/>
      <c r="B48" s="17"/>
      <c r="C48" s="17"/>
      <c r="D48" s="17"/>
      <c r="E48" s="17"/>
      <c r="F48" s="17"/>
    </row>
    <row r="49" ht="16.5" spans="1:6">
      <c r="A49" s="17"/>
      <c r="B49" s="17"/>
      <c r="C49" s="17"/>
      <c r="D49" s="17"/>
      <c r="E49" s="17"/>
      <c r="F49" s="17"/>
    </row>
    <row r="50" ht="16.5" spans="1:6">
      <c r="A50" s="17"/>
      <c r="B50" s="17"/>
      <c r="C50" s="17"/>
      <c r="D50" s="17"/>
      <c r="E50" s="17"/>
      <c r="F50" s="17"/>
    </row>
    <row r="51" ht="16.5" spans="1:6">
      <c r="A51" s="17"/>
      <c r="B51" s="17"/>
      <c r="C51" s="17"/>
      <c r="D51" s="17"/>
      <c r="E51" s="17"/>
      <c r="F51" s="17"/>
    </row>
    <row r="52" ht="16.5" spans="1:6">
      <c r="A52" s="17"/>
      <c r="B52" s="17"/>
      <c r="C52" s="17"/>
      <c r="D52" s="17"/>
      <c r="E52" s="17"/>
      <c r="F52" s="17"/>
    </row>
    <row r="53" ht="16.5" spans="1:6">
      <c r="A53" s="17"/>
      <c r="B53" s="17"/>
      <c r="C53" s="17"/>
      <c r="D53" s="17"/>
      <c r="E53" s="17"/>
      <c r="F53" s="17"/>
    </row>
    <row r="54" ht="16.5" spans="1:6">
      <c r="A54" s="17"/>
      <c r="B54" s="17"/>
      <c r="C54" s="17"/>
      <c r="D54" s="17"/>
      <c r="E54" s="17"/>
      <c r="F54" s="17"/>
    </row>
    <row r="55" ht="16.5" spans="1:6">
      <c r="A55" s="17"/>
      <c r="B55" s="17"/>
      <c r="C55" s="17"/>
      <c r="D55" s="17"/>
      <c r="E55" s="17"/>
      <c r="F55" s="17"/>
    </row>
    <row r="56" ht="16.5" spans="1:6">
      <c r="A56" s="17"/>
      <c r="B56" s="17"/>
      <c r="C56" s="17"/>
      <c r="D56" s="17"/>
      <c r="E56" s="17"/>
      <c r="F56" s="17"/>
    </row>
    <row r="57" ht="16.5" spans="1:6">
      <c r="A57" s="17"/>
      <c r="B57" s="17"/>
      <c r="C57" s="17"/>
      <c r="D57" s="17"/>
      <c r="E57" s="17"/>
      <c r="F57" s="17"/>
    </row>
    <row r="58" ht="16.5" spans="1:6">
      <c r="A58" s="17"/>
      <c r="B58" s="17"/>
      <c r="C58" s="17"/>
      <c r="D58" s="17"/>
      <c r="E58" s="17"/>
      <c r="F58" s="17"/>
    </row>
    <row r="59" ht="16.5" spans="1:6">
      <c r="A59" s="17"/>
      <c r="B59" s="17"/>
      <c r="C59" s="17"/>
      <c r="D59" s="17"/>
      <c r="E59" s="17"/>
      <c r="F59" s="17"/>
    </row>
    <row r="60" ht="16.5" spans="1:6">
      <c r="A60" s="17"/>
      <c r="B60" s="17"/>
      <c r="C60" s="17"/>
      <c r="D60" s="17"/>
      <c r="E60" s="17"/>
      <c r="F60" s="17"/>
    </row>
    <row r="61" ht="16.5" spans="1:6">
      <c r="A61" s="17"/>
      <c r="B61" s="17"/>
      <c r="C61" s="17"/>
      <c r="D61" s="17"/>
      <c r="E61" s="17"/>
      <c r="F61" s="17"/>
    </row>
    <row r="62" ht="16.5" spans="1:6">
      <c r="A62" s="17"/>
      <c r="B62" s="17"/>
      <c r="C62" s="17"/>
      <c r="D62" s="17"/>
      <c r="E62" s="17"/>
      <c r="F62" s="17"/>
    </row>
    <row r="63" ht="16.5" spans="1:6">
      <c r="A63" s="17"/>
      <c r="B63" s="17"/>
      <c r="C63" s="17"/>
      <c r="D63" s="17"/>
      <c r="E63" s="17"/>
      <c r="F63" s="17"/>
    </row>
    <row r="64" ht="16.5" spans="1:6">
      <c r="A64" s="17"/>
      <c r="B64" s="17"/>
      <c r="C64" s="17"/>
      <c r="D64" s="17"/>
      <c r="E64" s="17"/>
      <c r="F64" s="17"/>
    </row>
    <row r="65" ht="16.5" spans="1:6">
      <c r="A65" s="17"/>
      <c r="B65" s="17"/>
      <c r="C65" s="17"/>
      <c r="D65" s="17"/>
      <c r="E65" s="17"/>
      <c r="F65" s="17"/>
    </row>
    <row r="66" ht="16.5" spans="1:6">
      <c r="A66" s="17"/>
      <c r="B66" s="17"/>
      <c r="C66" s="17"/>
      <c r="D66" s="17"/>
      <c r="E66" s="17"/>
      <c r="F66" s="17"/>
    </row>
    <row r="67" ht="16.5" spans="1:6">
      <c r="A67" s="17"/>
      <c r="B67" s="17"/>
      <c r="C67" s="17"/>
      <c r="D67" s="17"/>
      <c r="E67" s="17"/>
      <c r="F67" s="17"/>
    </row>
    <row r="68" ht="16.5" spans="1:6">
      <c r="A68" s="17"/>
      <c r="B68" s="17"/>
      <c r="C68" s="17"/>
      <c r="D68" s="17"/>
      <c r="E68" s="17"/>
      <c r="F68" s="17"/>
    </row>
    <row r="69" ht="16.5" spans="1:6">
      <c r="A69" s="17"/>
      <c r="B69" s="17"/>
      <c r="C69" s="17"/>
      <c r="D69" s="17"/>
      <c r="E69" s="17"/>
      <c r="F69" s="17"/>
    </row>
    <row r="70" ht="16.5" spans="1:6">
      <c r="A70" s="17"/>
      <c r="B70" s="17"/>
      <c r="C70" s="17"/>
      <c r="D70" s="17"/>
      <c r="E70" s="17"/>
      <c r="F70" s="17"/>
    </row>
    <row r="71" ht="16.5" spans="1:6">
      <c r="A71" s="17"/>
      <c r="B71" s="17"/>
      <c r="C71" s="17"/>
      <c r="D71" s="17"/>
      <c r="E71" s="17"/>
      <c r="F71" s="17"/>
    </row>
    <row r="72" ht="16.5" spans="1:6">
      <c r="A72" s="17"/>
      <c r="B72" s="17"/>
      <c r="C72" s="17"/>
      <c r="D72" s="17"/>
      <c r="E72" s="17"/>
      <c r="F72" s="17"/>
    </row>
    <row r="73" ht="16.5" spans="1:6">
      <c r="A73" s="17"/>
      <c r="B73" s="17"/>
      <c r="C73" s="17"/>
      <c r="D73" s="17"/>
      <c r="E73" s="17"/>
      <c r="F73" s="17"/>
    </row>
    <row r="74" ht="16.5" spans="1:6">
      <c r="A74" s="17"/>
      <c r="B74" s="17"/>
      <c r="C74" s="17"/>
      <c r="D74" s="17"/>
      <c r="E74" s="17"/>
      <c r="F74" s="17"/>
    </row>
    <row r="75" ht="16.5" spans="1:6">
      <c r="A75" s="17"/>
      <c r="B75" s="17"/>
      <c r="C75" s="17"/>
      <c r="D75" s="17"/>
      <c r="E75" s="17"/>
      <c r="F75" s="17"/>
    </row>
    <row r="76" ht="16.5" spans="1:6">
      <c r="A76" s="17"/>
      <c r="B76" s="17"/>
      <c r="C76" s="17"/>
      <c r="D76" s="17"/>
      <c r="E76" s="17"/>
      <c r="F76" s="17"/>
    </row>
    <row r="77" ht="16.5" spans="1:6">
      <c r="A77" s="17"/>
      <c r="B77" s="17"/>
      <c r="C77" s="17"/>
      <c r="D77" s="17"/>
      <c r="E77" s="17"/>
      <c r="F77" s="17"/>
    </row>
    <row r="78" ht="16.5" spans="1:6">
      <c r="A78" s="17"/>
      <c r="B78" s="17"/>
      <c r="C78" s="17"/>
      <c r="D78" s="17"/>
      <c r="E78" s="17"/>
      <c r="F78" s="17"/>
    </row>
    <row r="79" ht="16.5" spans="1:6">
      <c r="A79" s="17"/>
      <c r="B79" s="17"/>
      <c r="C79" s="17"/>
      <c r="D79" s="17"/>
      <c r="E79" s="17"/>
      <c r="F79" s="17"/>
    </row>
    <row r="80" ht="16.5" spans="1:6">
      <c r="A80" s="17"/>
      <c r="B80" s="17"/>
      <c r="C80" s="17"/>
      <c r="D80" s="17"/>
      <c r="E80" s="17"/>
      <c r="F80" s="17"/>
    </row>
    <row r="81" ht="16.5" spans="1:6">
      <c r="A81" s="17"/>
      <c r="B81" s="17"/>
      <c r="C81" s="17"/>
      <c r="D81" s="17"/>
      <c r="E81" s="17"/>
      <c r="F81" s="17"/>
    </row>
    <row r="82" ht="16.5" spans="1:6">
      <c r="A82" s="17"/>
      <c r="B82" s="17"/>
      <c r="C82" s="17"/>
      <c r="D82" s="17"/>
      <c r="E82" s="17"/>
      <c r="F82" s="17"/>
    </row>
    <row r="83" ht="16.5" spans="1:6">
      <c r="A83" s="17"/>
      <c r="B83" s="17"/>
      <c r="C83" s="17"/>
      <c r="D83" s="17"/>
      <c r="E83" s="17"/>
      <c r="F83" s="17"/>
    </row>
    <row r="84" ht="16.5" spans="1:6">
      <c r="A84" s="17"/>
      <c r="B84" s="17"/>
      <c r="C84" s="17"/>
      <c r="D84" s="17"/>
      <c r="E84" s="17"/>
      <c r="F84" s="17"/>
    </row>
    <row r="85" ht="16.5" spans="1:6">
      <c r="A85" s="17"/>
      <c r="B85" s="17"/>
      <c r="C85" s="17"/>
      <c r="D85" s="17"/>
      <c r="E85" s="17"/>
      <c r="F85" s="17"/>
    </row>
    <row r="86" ht="16.5" spans="1:6">
      <c r="A86" s="17"/>
      <c r="B86" s="17"/>
      <c r="C86" s="17"/>
      <c r="D86" s="17"/>
      <c r="E86" s="17"/>
      <c r="F86" s="17"/>
    </row>
    <row r="87" ht="16.5" spans="1:6">
      <c r="A87" s="17"/>
      <c r="B87" s="17"/>
      <c r="C87" s="17"/>
      <c r="D87" s="17"/>
      <c r="E87" s="17"/>
      <c r="F87" s="17"/>
    </row>
    <row r="88" ht="16.5" spans="1:6">
      <c r="A88" s="17"/>
      <c r="B88" s="17"/>
      <c r="C88" s="17"/>
      <c r="D88" s="17"/>
      <c r="E88" s="17"/>
      <c r="F88" s="17"/>
    </row>
    <row r="89" ht="16.5" spans="1:6">
      <c r="A89" s="17"/>
      <c r="B89" s="17"/>
      <c r="C89" s="17"/>
      <c r="D89" s="17"/>
      <c r="E89" s="17"/>
      <c r="F89" s="17"/>
    </row>
    <row r="90" ht="16.5" spans="1:6">
      <c r="A90" s="17"/>
      <c r="B90" s="17"/>
      <c r="C90" s="17"/>
      <c r="D90" s="17"/>
      <c r="E90" s="17"/>
      <c r="F90" s="17"/>
    </row>
    <row r="91" ht="16.5" spans="1:6">
      <c r="A91" s="17"/>
      <c r="B91" s="17"/>
      <c r="C91" s="17"/>
      <c r="D91" s="17"/>
      <c r="E91" s="17"/>
      <c r="F91" s="17"/>
    </row>
    <row r="92" ht="16.5" spans="1:6">
      <c r="A92" s="17"/>
      <c r="B92" s="17"/>
      <c r="C92" s="17"/>
      <c r="D92" s="17"/>
      <c r="E92" s="17"/>
      <c r="F92" s="17"/>
    </row>
    <row r="93" ht="16.5" spans="1:6">
      <c r="A93" s="17"/>
      <c r="B93" s="17"/>
      <c r="C93" s="17"/>
      <c r="D93" s="17"/>
      <c r="E93" s="17"/>
      <c r="F93" s="17"/>
    </row>
    <row r="94" ht="16.5" spans="1:6">
      <c r="A94" s="17"/>
      <c r="B94" s="17"/>
      <c r="C94" s="17"/>
      <c r="D94" s="17"/>
      <c r="E94" s="17"/>
      <c r="F94" s="17"/>
    </row>
    <row r="95" ht="16.5" spans="1:6">
      <c r="A95" s="17"/>
      <c r="B95" s="17"/>
      <c r="C95" s="17"/>
      <c r="D95" s="17"/>
      <c r="E95" s="17"/>
      <c r="F95" s="17"/>
    </row>
    <row r="96" ht="16.5" spans="1:6">
      <c r="A96" s="17"/>
      <c r="B96" s="17"/>
      <c r="C96" s="17"/>
      <c r="D96" s="17"/>
      <c r="E96" s="17"/>
      <c r="F96" s="17"/>
    </row>
    <row r="97" ht="16.5" spans="1:6">
      <c r="A97" s="17"/>
      <c r="B97" s="17"/>
      <c r="C97" s="17"/>
      <c r="D97" s="17"/>
      <c r="E97" s="17"/>
      <c r="F97" s="17"/>
    </row>
    <row r="98" ht="16.5" spans="1:6">
      <c r="A98" s="17"/>
      <c r="B98" s="17"/>
      <c r="C98" s="17"/>
      <c r="D98" s="17"/>
      <c r="E98" s="17"/>
      <c r="F98" s="17"/>
    </row>
    <row r="99" ht="16.5" spans="1:6">
      <c r="A99" s="17"/>
      <c r="B99" s="17"/>
      <c r="C99" s="17"/>
      <c r="D99" s="17"/>
      <c r="E99" s="17"/>
      <c r="F99" s="17"/>
    </row>
    <row r="100" ht="16.5" spans="1:6">
      <c r="A100" s="17"/>
      <c r="B100" s="17"/>
      <c r="C100" s="17"/>
      <c r="D100" s="17"/>
      <c r="E100" s="17"/>
      <c r="F100" s="17"/>
    </row>
    <row r="101" ht="16.5" spans="1:6">
      <c r="A101" s="17"/>
      <c r="B101" s="17"/>
      <c r="C101" s="17"/>
      <c r="D101" s="17"/>
      <c r="E101" s="17"/>
      <c r="F101" s="17"/>
    </row>
    <row r="102" ht="16.5" spans="1:6">
      <c r="A102" s="17"/>
      <c r="B102" s="17"/>
      <c r="C102" s="17"/>
      <c r="D102" s="17"/>
      <c r="E102" s="17"/>
      <c r="F102" s="17"/>
    </row>
    <row r="103" ht="16.5" spans="1:6">
      <c r="A103" s="17"/>
      <c r="B103" s="17"/>
      <c r="C103" s="17"/>
      <c r="D103" s="17"/>
      <c r="E103" s="17"/>
      <c r="F103" s="17"/>
    </row>
    <row r="104" ht="16.5" spans="1:6">
      <c r="A104" s="17"/>
      <c r="B104" s="17"/>
      <c r="C104" s="17"/>
      <c r="D104" s="17"/>
      <c r="E104" s="17"/>
      <c r="F104" s="17"/>
    </row>
    <row r="105" ht="16.5" spans="1:6">
      <c r="A105" s="17"/>
      <c r="B105" s="17"/>
      <c r="C105" s="17"/>
      <c r="D105" s="17"/>
      <c r="E105" s="17"/>
      <c r="F105" s="17"/>
    </row>
    <row r="106" ht="16.5" spans="1:6">
      <c r="A106" s="17"/>
      <c r="B106" s="17"/>
      <c r="C106" s="17"/>
      <c r="D106" s="17"/>
      <c r="E106" s="17"/>
      <c r="F106" s="17"/>
    </row>
    <row r="107" ht="16.5" spans="1:6">
      <c r="A107" s="17"/>
      <c r="B107" s="17"/>
      <c r="C107" s="17"/>
      <c r="D107" s="17"/>
      <c r="E107" s="17"/>
      <c r="F107" s="17"/>
    </row>
    <row r="108" ht="16.5" spans="1:6">
      <c r="A108" s="17"/>
      <c r="B108" s="17"/>
      <c r="C108" s="17"/>
      <c r="D108" s="17"/>
      <c r="E108" s="17"/>
      <c r="F108" s="17"/>
    </row>
    <row r="109" ht="16.5" spans="1:6">
      <c r="A109" s="17"/>
      <c r="B109" s="17"/>
      <c r="C109" s="17"/>
      <c r="D109" s="17"/>
      <c r="E109" s="17"/>
      <c r="F109" s="17"/>
    </row>
    <row r="110" ht="16.5" spans="1:6">
      <c r="A110" s="17"/>
      <c r="B110" s="17"/>
      <c r="C110" s="17"/>
      <c r="D110" s="17"/>
      <c r="E110" s="17"/>
      <c r="F110" s="17"/>
    </row>
    <row r="111" ht="16.5" spans="1:6">
      <c r="A111" s="17"/>
      <c r="B111" s="17"/>
      <c r="C111" s="17"/>
      <c r="D111" s="17"/>
      <c r="E111" s="17"/>
      <c r="F111" s="17"/>
    </row>
    <row r="112" ht="16.5" spans="1:6">
      <c r="A112" s="17"/>
      <c r="B112" s="17"/>
      <c r="C112" s="17"/>
      <c r="D112" s="17"/>
      <c r="E112" s="17"/>
      <c r="F112" s="17"/>
    </row>
    <row r="113" ht="16.5" spans="1:6">
      <c r="A113" s="17"/>
      <c r="B113" s="17"/>
      <c r="C113" s="17"/>
      <c r="D113" s="17"/>
      <c r="E113" s="17"/>
      <c r="F113" s="17"/>
    </row>
    <row r="114" ht="16.5" spans="1:6">
      <c r="A114" s="17"/>
      <c r="B114" s="17"/>
      <c r="C114" s="17"/>
      <c r="D114" s="17"/>
      <c r="E114" s="17"/>
      <c r="F114" s="17"/>
    </row>
    <row r="115" ht="16.5" spans="1:6">
      <c r="A115" s="17"/>
      <c r="B115" s="17"/>
      <c r="C115" s="17"/>
      <c r="D115" s="17"/>
      <c r="E115" s="17"/>
      <c r="F115" s="17"/>
    </row>
    <row r="116" ht="16.5" spans="1:6">
      <c r="A116" s="17"/>
      <c r="B116" s="17"/>
      <c r="C116" s="17"/>
      <c r="D116" s="17"/>
      <c r="E116" s="17"/>
      <c r="F116" s="17"/>
    </row>
    <row r="117" ht="16.5" spans="1:6">
      <c r="A117" s="17"/>
      <c r="B117" s="17"/>
      <c r="C117" s="17"/>
      <c r="D117" s="17"/>
      <c r="E117" s="17"/>
      <c r="F117" s="17"/>
    </row>
    <row r="118" ht="16.5" spans="1:6">
      <c r="A118" s="17"/>
      <c r="B118" s="17"/>
      <c r="C118" s="17"/>
      <c r="D118" s="17"/>
      <c r="E118" s="17"/>
      <c r="F118" s="17"/>
    </row>
    <row r="119" ht="16.5" spans="1:6">
      <c r="A119" s="17"/>
      <c r="B119" s="17"/>
      <c r="C119" s="17"/>
      <c r="D119" s="17"/>
      <c r="E119" s="17"/>
      <c r="F119" s="17"/>
    </row>
    <row r="120" ht="16.5" spans="1:6">
      <c r="A120" s="17"/>
      <c r="B120" s="17"/>
      <c r="C120" s="17"/>
      <c r="D120" s="17"/>
      <c r="E120" s="17"/>
      <c r="F120" s="17"/>
    </row>
    <row r="121" ht="16.5" spans="1:6">
      <c r="A121" s="17"/>
      <c r="B121" s="17"/>
      <c r="C121" s="17"/>
      <c r="D121" s="17"/>
      <c r="E121" s="17"/>
      <c r="F121" s="17"/>
    </row>
    <row r="122" ht="16.5" spans="1:6">
      <c r="A122" s="17"/>
      <c r="B122" s="17"/>
      <c r="C122" s="17"/>
      <c r="D122" s="17"/>
      <c r="E122" s="17"/>
      <c r="F122" s="17"/>
    </row>
    <row r="123" ht="16.5" spans="1:6">
      <c r="A123" s="17"/>
      <c r="B123" s="17"/>
      <c r="C123" s="17"/>
      <c r="D123" s="17"/>
      <c r="E123" s="17"/>
      <c r="F123" s="17"/>
    </row>
    <row r="124" ht="16.5" spans="1:6">
      <c r="A124" s="17"/>
      <c r="B124" s="17"/>
      <c r="C124" s="17"/>
      <c r="D124" s="17"/>
      <c r="E124" s="17"/>
      <c r="F124" s="17"/>
    </row>
    <row r="125" ht="16.5" spans="1:6">
      <c r="A125" s="17"/>
      <c r="B125" s="17"/>
      <c r="C125" s="17"/>
      <c r="D125" s="17"/>
      <c r="E125" s="17"/>
      <c r="F125" s="17"/>
    </row>
    <row r="126" ht="16.5" spans="1:6">
      <c r="A126" s="17"/>
      <c r="B126" s="17"/>
      <c r="C126" s="17"/>
      <c r="D126" s="17"/>
      <c r="E126" s="17"/>
      <c r="F126" s="17"/>
    </row>
    <row r="127" ht="16.5" spans="1:3">
      <c r="A127" s="17"/>
      <c r="B127" s="17"/>
      <c r="C127" s="17"/>
    </row>
    <row r="128" ht="16.5" spans="1:3">
      <c r="A128" s="17"/>
      <c r="B128" s="17"/>
      <c r="C128" s="17"/>
    </row>
    <row r="129" ht="16.5" spans="1:3">
      <c r="A129" s="17"/>
      <c r="B129" s="17"/>
      <c r="C129" s="17"/>
    </row>
    <row r="130" ht="16.5" spans="1:3">
      <c r="A130" s="17"/>
      <c r="B130" s="17"/>
      <c r="C130" s="17"/>
    </row>
    <row r="131" ht="16.5" spans="1:3">
      <c r="A131" s="17"/>
      <c r="B131" s="17"/>
      <c r="C131" s="17"/>
    </row>
    <row r="132" ht="16.5" spans="1:3">
      <c r="A132" s="17"/>
      <c r="B132" s="17"/>
      <c r="C132" s="17"/>
    </row>
    <row r="133" ht="16.5" spans="1:3">
      <c r="A133" s="17"/>
      <c r="B133" s="17"/>
      <c r="C133" s="17"/>
    </row>
    <row r="134" ht="16.5" spans="1:3">
      <c r="A134" s="17"/>
      <c r="B134" s="17"/>
      <c r="C134" s="17"/>
    </row>
    <row r="135" ht="16.5" spans="1:3">
      <c r="A135" s="17"/>
      <c r="B135" s="17"/>
      <c r="C135" s="17"/>
    </row>
    <row r="136" ht="16.5" spans="1:3">
      <c r="A136" s="17"/>
      <c r="B136" s="17"/>
      <c r="C136" s="17"/>
    </row>
    <row r="137" ht="16.5" spans="1:3">
      <c r="A137" s="17"/>
      <c r="B137" s="17"/>
      <c r="C137" s="17"/>
    </row>
    <row r="138" ht="16.5" spans="1:3">
      <c r="A138" s="17"/>
      <c r="B138" s="17"/>
      <c r="C138" s="17"/>
    </row>
    <row r="139" ht="16.5" spans="1:3">
      <c r="A139" s="17"/>
      <c r="B139" s="17"/>
      <c r="C139" s="17"/>
    </row>
    <row r="140" ht="16.5" spans="1:3">
      <c r="A140" s="17"/>
      <c r="B140" s="17"/>
      <c r="C140" s="17"/>
    </row>
    <row r="141" ht="16.5" spans="1:3">
      <c r="A141" s="17"/>
      <c r="B141" s="17"/>
      <c r="C141" s="17"/>
    </row>
    <row r="142" ht="16.5" spans="1:3">
      <c r="A142" s="17"/>
      <c r="B142" s="17"/>
      <c r="C142" s="17"/>
    </row>
    <row r="143" ht="16.5" spans="1:3">
      <c r="A143" s="17"/>
      <c r="B143" s="17"/>
      <c r="C143" s="17"/>
    </row>
    <row r="144" ht="16.5" spans="1:3">
      <c r="A144" s="17"/>
      <c r="B144" s="17"/>
      <c r="C144" s="17"/>
    </row>
    <row r="145" ht="16.5" spans="1:3">
      <c r="A145" s="17"/>
      <c r="B145" s="17"/>
      <c r="C145" s="17"/>
    </row>
    <row r="146" ht="16.5" spans="1:3">
      <c r="A146" s="17"/>
      <c r="B146" s="17"/>
      <c r="C146" s="17"/>
    </row>
    <row r="147" ht="16.5" spans="1:3">
      <c r="A147" s="17"/>
      <c r="B147" s="17"/>
      <c r="C147" s="17"/>
    </row>
    <row r="148" ht="16.5" spans="1:3">
      <c r="A148" s="17"/>
      <c r="B148" s="17"/>
      <c r="C148" s="17"/>
    </row>
    <row r="149" ht="16.5" spans="1:3">
      <c r="A149" s="17"/>
      <c r="B149" s="17"/>
      <c r="C149" s="17"/>
    </row>
    <row r="150" ht="16.5" spans="1:3">
      <c r="A150" s="17"/>
      <c r="B150" s="17"/>
      <c r="C150" s="17"/>
    </row>
    <row r="151" ht="16.5" spans="1:3">
      <c r="A151" s="17"/>
      <c r="B151" s="17"/>
      <c r="C151" s="17"/>
    </row>
    <row r="152" ht="16.5" spans="1:3">
      <c r="A152" s="17"/>
      <c r="B152" s="17"/>
      <c r="C152" s="17"/>
    </row>
    <row r="153" ht="16.5" spans="1:3">
      <c r="A153" s="17"/>
      <c r="B153" s="17"/>
      <c r="C153" s="17"/>
    </row>
    <row r="154" ht="16.5" spans="1:3">
      <c r="A154" s="17"/>
      <c r="B154" s="17"/>
      <c r="C154" s="17"/>
    </row>
    <row r="155" ht="16.5" spans="1:3">
      <c r="A155" s="17"/>
      <c r="B155" s="17"/>
      <c r="C155" s="17"/>
    </row>
    <row r="156" ht="16.5" spans="1:3">
      <c r="A156" s="17"/>
      <c r="B156" s="17"/>
      <c r="C156" s="17"/>
    </row>
    <row r="157" ht="16.5" spans="1:3">
      <c r="A157" s="17"/>
      <c r="B157" s="17"/>
      <c r="C157" s="17"/>
    </row>
    <row r="158" ht="16.5" spans="1:3">
      <c r="A158" s="17"/>
      <c r="B158" s="17"/>
      <c r="C158" s="17"/>
    </row>
    <row r="159" ht="16.5" spans="1:3">
      <c r="A159" s="17"/>
      <c r="B159" s="17"/>
      <c r="C159" s="17"/>
    </row>
    <row r="160" ht="16.5" spans="1:3">
      <c r="A160" s="17"/>
      <c r="B160" s="17"/>
      <c r="C160" s="1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7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18"/>
      <c r="K1" s="1" t="s">
        <v>64</v>
      </c>
      <c r="L1" s="1"/>
      <c r="M1" s="1"/>
      <c r="N1" s="1"/>
      <c r="O1" s="1"/>
      <c r="P1" s="1"/>
      <c r="Q1" s="1"/>
      <c r="R1" s="1"/>
    </row>
    <row r="2" ht="22.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19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16.5" spans="1:18">
      <c r="A3" s="15">
        <v>12</v>
      </c>
      <c r="B3" s="15" t="s">
        <v>83</v>
      </c>
      <c r="C3" s="15">
        <v>215.645</v>
      </c>
      <c r="D3" s="15">
        <v>218.976</v>
      </c>
      <c r="E3" s="15">
        <v>0</v>
      </c>
      <c r="F3" s="15">
        <v>0</v>
      </c>
      <c r="G3" s="15">
        <v>0</v>
      </c>
      <c r="H3" s="15">
        <v>1</v>
      </c>
      <c r="I3" s="20">
        <v>1.315</v>
      </c>
      <c r="J3" s="20">
        <v>2.816</v>
      </c>
      <c r="K3" s="21">
        <v>3</v>
      </c>
      <c r="L3" s="21">
        <v>0</v>
      </c>
      <c r="M3" s="21">
        <v>0</v>
      </c>
      <c r="N3" s="21">
        <v>-1</v>
      </c>
      <c r="O3" s="21">
        <v>0</v>
      </c>
      <c r="P3" s="21">
        <v>-5.654</v>
      </c>
      <c r="Q3" s="21">
        <v>0</v>
      </c>
      <c r="R3" s="21">
        <v>0</v>
      </c>
    </row>
    <row r="4" ht="16.5" spans="1:18">
      <c r="A4" s="15">
        <v>13</v>
      </c>
      <c r="B4" s="15" t="s">
        <v>84</v>
      </c>
      <c r="C4" s="15">
        <v>289.462</v>
      </c>
      <c r="D4" s="15">
        <v>291.841</v>
      </c>
      <c r="E4" s="15">
        <v>0</v>
      </c>
      <c r="F4" s="15">
        <v>0</v>
      </c>
      <c r="G4" s="15">
        <v>0</v>
      </c>
      <c r="H4" s="15">
        <v>1</v>
      </c>
      <c r="I4" s="20">
        <v>0.465</v>
      </c>
      <c r="J4" s="20">
        <v>1.276</v>
      </c>
      <c r="K4" s="21">
        <v>3</v>
      </c>
      <c r="L4" s="21">
        <v>0</v>
      </c>
      <c r="M4" s="21">
        <v>0</v>
      </c>
      <c r="N4" s="21">
        <v>-1</v>
      </c>
      <c r="O4" s="21">
        <v>0</v>
      </c>
      <c r="P4" s="21">
        <v>-5.911</v>
      </c>
      <c r="Q4" s="21">
        <v>0</v>
      </c>
      <c r="R4" s="21">
        <v>0</v>
      </c>
    </row>
    <row r="5" ht="16.5" spans="1:18">
      <c r="A5" s="15">
        <v>22</v>
      </c>
      <c r="B5" s="15" t="s">
        <v>85</v>
      </c>
      <c r="C5" s="15">
        <v>242.901</v>
      </c>
      <c r="D5" s="15">
        <v>244.95</v>
      </c>
      <c r="E5" s="15">
        <v>0</v>
      </c>
      <c r="F5" s="15">
        <v>0</v>
      </c>
      <c r="G5" s="15">
        <v>0</v>
      </c>
      <c r="H5" s="15">
        <v>1</v>
      </c>
      <c r="I5" s="20">
        <v>0.44</v>
      </c>
      <c r="J5" s="20">
        <v>1.273</v>
      </c>
      <c r="K5" s="21">
        <v>2</v>
      </c>
      <c r="L5" s="21">
        <v>1</v>
      </c>
      <c r="M5" s="21">
        <v>0</v>
      </c>
      <c r="N5" s="21">
        <v>-1</v>
      </c>
      <c r="O5" s="21">
        <v>0</v>
      </c>
      <c r="P5" s="21">
        <v>-1.244</v>
      </c>
      <c r="Q5" s="21">
        <v>-1</v>
      </c>
      <c r="R5" s="21">
        <v>0</v>
      </c>
    </row>
    <row r="6" ht="16.5" spans="1:18">
      <c r="A6" s="15">
        <v>61</v>
      </c>
      <c r="B6" s="15" t="s">
        <v>86</v>
      </c>
      <c r="C6" s="15">
        <v>171.709</v>
      </c>
      <c r="D6" s="15">
        <v>174.921</v>
      </c>
      <c r="E6" s="15">
        <v>0</v>
      </c>
      <c r="F6" s="15">
        <v>0</v>
      </c>
      <c r="G6" s="15">
        <v>0</v>
      </c>
      <c r="H6" s="15">
        <v>1</v>
      </c>
      <c r="I6" s="20">
        <v>0.697</v>
      </c>
      <c r="J6" s="20">
        <v>2.52</v>
      </c>
      <c r="K6" s="21">
        <v>3</v>
      </c>
      <c r="L6" s="21">
        <v>0</v>
      </c>
      <c r="M6" s="21">
        <v>0</v>
      </c>
      <c r="N6" s="21">
        <v>-1</v>
      </c>
      <c r="O6" s="21">
        <v>0</v>
      </c>
      <c r="P6" s="21">
        <v>-5.153</v>
      </c>
      <c r="Q6" s="21">
        <v>0</v>
      </c>
      <c r="R6" s="21">
        <v>0</v>
      </c>
    </row>
    <row r="7" ht="16.5" spans="1:18">
      <c r="A7" s="15">
        <v>101</v>
      </c>
      <c r="B7" s="15" t="s">
        <v>87</v>
      </c>
      <c r="C7" s="15">
        <v>241.065</v>
      </c>
      <c r="D7" s="15">
        <v>242.977</v>
      </c>
      <c r="E7" s="15">
        <v>0</v>
      </c>
      <c r="F7" s="15">
        <v>0</v>
      </c>
      <c r="G7" s="15">
        <v>0</v>
      </c>
      <c r="H7" s="15">
        <v>1</v>
      </c>
      <c r="I7" s="20">
        <v>0.463</v>
      </c>
      <c r="J7" s="20">
        <v>1.247</v>
      </c>
      <c r="K7" s="21">
        <v>4</v>
      </c>
      <c r="L7" s="21">
        <v>1</v>
      </c>
      <c r="M7" s="21">
        <v>0</v>
      </c>
      <c r="N7" s="21">
        <v>0</v>
      </c>
      <c r="O7" s="21">
        <v>0</v>
      </c>
      <c r="P7" s="21">
        <v>-6.723</v>
      </c>
      <c r="Q7" s="21">
        <v>0</v>
      </c>
      <c r="R7" s="21">
        <v>0</v>
      </c>
    </row>
    <row r="8" ht="16.5" spans="1:18">
      <c r="A8" s="15">
        <v>116</v>
      </c>
      <c r="B8" s="15" t="s">
        <v>88</v>
      </c>
      <c r="C8" s="15">
        <v>192.151</v>
      </c>
      <c r="D8" s="15">
        <v>193.192</v>
      </c>
      <c r="E8" s="15">
        <v>0</v>
      </c>
      <c r="F8" s="15">
        <v>0</v>
      </c>
      <c r="G8" s="15">
        <v>0</v>
      </c>
      <c r="H8" s="15">
        <v>1</v>
      </c>
      <c r="I8" s="20">
        <v>0.422</v>
      </c>
      <c r="J8" s="20">
        <v>0.959</v>
      </c>
      <c r="K8" s="21">
        <v>2</v>
      </c>
      <c r="L8" s="21">
        <v>1</v>
      </c>
      <c r="M8" s="21">
        <v>1</v>
      </c>
      <c r="N8" s="21">
        <v>-1</v>
      </c>
      <c r="O8" s="21">
        <v>0</v>
      </c>
      <c r="P8" s="21">
        <v>-16.639</v>
      </c>
      <c r="Q8" s="21">
        <v>0</v>
      </c>
      <c r="R8" s="21">
        <v>0</v>
      </c>
    </row>
    <row r="9" ht="16.5" spans="1:18">
      <c r="A9" s="15">
        <v>923</v>
      </c>
      <c r="B9" s="15" t="s">
        <v>89</v>
      </c>
      <c r="C9" s="15">
        <v>243.625</v>
      </c>
      <c r="D9" s="15">
        <v>245.491</v>
      </c>
      <c r="E9" s="15">
        <v>0</v>
      </c>
      <c r="F9" s="15">
        <v>0</v>
      </c>
      <c r="G9" s="15">
        <v>0</v>
      </c>
      <c r="H9" s="15">
        <v>1</v>
      </c>
      <c r="I9" s="20">
        <v>0.469</v>
      </c>
      <c r="J9" s="20">
        <v>1.226</v>
      </c>
      <c r="K9" s="21">
        <v>4</v>
      </c>
      <c r="L9" s="21">
        <v>1</v>
      </c>
      <c r="M9" s="21">
        <v>0</v>
      </c>
      <c r="N9" s="21">
        <v>0</v>
      </c>
      <c r="O9" s="21">
        <v>0</v>
      </c>
      <c r="P9" s="21">
        <v>-10.806</v>
      </c>
      <c r="Q9" s="21">
        <v>0</v>
      </c>
      <c r="R9" s="21">
        <v>0</v>
      </c>
    </row>
    <row r="10" ht="16.5" spans="1:18">
      <c r="A10" s="15">
        <v>399236</v>
      </c>
      <c r="B10" s="15" t="s">
        <v>90</v>
      </c>
      <c r="C10" s="15">
        <v>912.658</v>
      </c>
      <c r="D10" s="15">
        <v>1354.8</v>
      </c>
      <c r="E10" s="15">
        <v>0</v>
      </c>
      <c r="F10" s="15">
        <v>0</v>
      </c>
      <c r="G10" s="15">
        <v>0</v>
      </c>
      <c r="H10" s="15">
        <v>1</v>
      </c>
      <c r="I10" s="20">
        <v>2.044</v>
      </c>
      <c r="J10" s="20">
        <v>34.012</v>
      </c>
      <c r="K10" s="21">
        <v>4</v>
      </c>
      <c r="L10" s="21">
        <v>0</v>
      </c>
      <c r="M10" s="21">
        <v>0</v>
      </c>
      <c r="N10" s="21">
        <v>0</v>
      </c>
      <c r="O10" s="21">
        <v>-1</v>
      </c>
      <c r="P10" s="21">
        <v>-3.459</v>
      </c>
      <c r="Q10" s="21">
        <v>0</v>
      </c>
      <c r="R10" s="21">
        <v>0</v>
      </c>
    </row>
    <row r="11" ht="16.5" spans="1:18">
      <c r="A11" s="15">
        <v>399238</v>
      </c>
      <c r="B11" s="15" t="s">
        <v>91</v>
      </c>
      <c r="C11" s="15">
        <v>1018.803</v>
      </c>
      <c r="D11" s="15">
        <v>1613.023</v>
      </c>
      <c r="E11" s="15">
        <v>0</v>
      </c>
      <c r="F11" s="15">
        <v>0</v>
      </c>
      <c r="G11" s="15">
        <v>0</v>
      </c>
      <c r="H11" s="15">
        <v>1</v>
      </c>
      <c r="I11" s="20">
        <v>5.364</v>
      </c>
      <c r="J11" s="20">
        <v>40.227</v>
      </c>
      <c r="K11" s="21">
        <v>3</v>
      </c>
      <c r="L11" s="21">
        <v>0</v>
      </c>
      <c r="M11" s="21">
        <v>0</v>
      </c>
      <c r="N11" s="21">
        <v>-1</v>
      </c>
      <c r="O11" s="21">
        <v>0</v>
      </c>
      <c r="P11" s="21">
        <v>-11.342</v>
      </c>
      <c r="Q11" s="21">
        <v>0</v>
      </c>
      <c r="R11" s="21">
        <v>0</v>
      </c>
    </row>
    <row r="12" ht="16.5" spans="1:18">
      <c r="A12" s="15">
        <v>399242</v>
      </c>
      <c r="B12" s="15" t="s">
        <v>92</v>
      </c>
      <c r="C12" s="15">
        <v>772.049</v>
      </c>
      <c r="D12" s="15">
        <v>1226.417</v>
      </c>
      <c r="E12" s="15">
        <v>0</v>
      </c>
      <c r="F12" s="15">
        <v>0</v>
      </c>
      <c r="G12" s="15">
        <v>0</v>
      </c>
      <c r="H12" s="15">
        <v>1</v>
      </c>
      <c r="I12" s="20">
        <v>7.125</v>
      </c>
      <c r="J12" s="20">
        <v>41.534</v>
      </c>
      <c r="K12" s="21">
        <v>2</v>
      </c>
      <c r="L12" s="21">
        <v>0</v>
      </c>
      <c r="M12" s="21">
        <v>1</v>
      </c>
      <c r="N12" s="21">
        <v>-1</v>
      </c>
      <c r="O12" s="21">
        <v>0</v>
      </c>
      <c r="P12" s="21">
        <v>-4.042</v>
      </c>
      <c r="Q12" s="21">
        <v>-1</v>
      </c>
      <c r="R12" s="21">
        <v>0</v>
      </c>
    </row>
    <row r="13" ht="16.5" spans="1:18">
      <c r="A13" s="15">
        <v>399249</v>
      </c>
      <c r="B13" s="15" t="s">
        <v>93</v>
      </c>
      <c r="C13" s="15">
        <v>1179.364</v>
      </c>
      <c r="D13" s="15">
        <v>2324.035</v>
      </c>
      <c r="E13" s="15">
        <v>0</v>
      </c>
      <c r="F13" s="15">
        <v>0</v>
      </c>
      <c r="G13" s="15">
        <v>0</v>
      </c>
      <c r="H13" s="15">
        <v>1</v>
      </c>
      <c r="I13" s="20">
        <v>9.412</v>
      </c>
      <c r="J13" s="20">
        <v>54.03</v>
      </c>
      <c r="K13" s="21">
        <v>2</v>
      </c>
      <c r="L13" s="21">
        <v>0</v>
      </c>
      <c r="M13" s="21">
        <v>1</v>
      </c>
      <c r="N13" s="21">
        <v>-1</v>
      </c>
      <c r="O13" s="21">
        <v>0</v>
      </c>
      <c r="P13" s="21">
        <v>-5.696</v>
      </c>
      <c r="Q13" s="21">
        <v>-1</v>
      </c>
      <c r="R13" s="21">
        <v>0</v>
      </c>
    </row>
    <row r="14" ht="16.5" spans="1:18">
      <c r="A14" s="15">
        <v>399289</v>
      </c>
      <c r="B14" s="15" t="s">
        <v>94</v>
      </c>
      <c r="C14" s="15">
        <v>115.476</v>
      </c>
      <c r="D14" s="15">
        <v>116.802</v>
      </c>
      <c r="E14" s="15">
        <v>0</v>
      </c>
      <c r="F14" s="15">
        <v>0</v>
      </c>
      <c r="G14" s="15">
        <v>0</v>
      </c>
      <c r="H14" s="15">
        <v>1</v>
      </c>
      <c r="I14" s="20">
        <v>0.464</v>
      </c>
      <c r="J14" s="20">
        <v>1.594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0.003</v>
      </c>
      <c r="Q14" s="21">
        <v>0</v>
      </c>
      <c r="R14" s="21">
        <v>0</v>
      </c>
    </row>
    <row r="15" ht="16.5" spans="1:18">
      <c r="A15" s="15">
        <v>399297</v>
      </c>
      <c r="B15" s="15" t="s">
        <v>95</v>
      </c>
      <c r="C15" s="15">
        <v>3398.186</v>
      </c>
      <c r="D15" s="15">
        <v>4958.01</v>
      </c>
      <c r="E15" s="15">
        <v>0</v>
      </c>
      <c r="F15" s="15">
        <v>0</v>
      </c>
      <c r="G15" s="15">
        <v>0</v>
      </c>
      <c r="H15" s="15">
        <v>1</v>
      </c>
      <c r="I15" s="20">
        <v>0.928</v>
      </c>
      <c r="J15" s="20">
        <v>32.097</v>
      </c>
      <c r="K15" s="21">
        <v>4</v>
      </c>
      <c r="L15" s="21">
        <v>2</v>
      </c>
      <c r="M15" s="21">
        <v>-1</v>
      </c>
      <c r="N15" s="21">
        <v>1</v>
      </c>
      <c r="O15" s="21">
        <v>0</v>
      </c>
      <c r="P15" s="21">
        <v>0.004</v>
      </c>
      <c r="Q15" s="21">
        <v>0</v>
      </c>
      <c r="R15" s="21">
        <v>0</v>
      </c>
    </row>
    <row r="16" ht="16.5" spans="1:18">
      <c r="A16" s="15">
        <v>399298</v>
      </c>
      <c r="B16" s="15" t="s">
        <v>96</v>
      </c>
      <c r="C16" s="15">
        <v>205.058</v>
      </c>
      <c r="D16" s="15">
        <v>206.386</v>
      </c>
      <c r="E16" s="15">
        <v>0</v>
      </c>
      <c r="F16" s="15">
        <v>0</v>
      </c>
      <c r="G16" s="15">
        <v>0</v>
      </c>
      <c r="H16" s="15">
        <v>1</v>
      </c>
      <c r="I16" s="20">
        <v>0.475</v>
      </c>
      <c r="J16" s="20">
        <v>1.115</v>
      </c>
      <c r="K16" s="21">
        <v>4</v>
      </c>
      <c r="L16" s="21">
        <v>2</v>
      </c>
      <c r="M16" s="21">
        <v>0</v>
      </c>
      <c r="N16" s="21">
        <v>0</v>
      </c>
      <c r="O16" s="21">
        <v>0</v>
      </c>
      <c r="P16" s="21">
        <v>-2.152</v>
      </c>
      <c r="Q16" s="21">
        <v>0</v>
      </c>
      <c r="R16" s="21">
        <v>0</v>
      </c>
    </row>
    <row r="17" ht="16.5" spans="1:18">
      <c r="A17" s="15">
        <v>399299</v>
      </c>
      <c r="B17" s="15" t="s">
        <v>97</v>
      </c>
      <c r="C17" s="15">
        <v>236.515</v>
      </c>
      <c r="D17" s="15">
        <v>237.892</v>
      </c>
      <c r="E17" s="15">
        <v>0</v>
      </c>
      <c r="F17" s="15">
        <v>0</v>
      </c>
      <c r="G17" s="15">
        <v>0</v>
      </c>
      <c r="H17" s="15">
        <v>1</v>
      </c>
      <c r="I17" s="20">
        <v>0.468</v>
      </c>
      <c r="J17" s="20">
        <v>1.044</v>
      </c>
      <c r="K17" s="21">
        <v>1</v>
      </c>
      <c r="L17" s="21">
        <v>2</v>
      </c>
      <c r="M17" s="21">
        <v>0</v>
      </c>
      <c r="N17" s="21">
        <v>-1</v>
      </c>
      <c r="O17" s="21">
        <v>0</v>
      </c>
      <c r="P17" s="21">
        <v>0.83</v>
      </c>
      <c r="Q17" s="21">
        <v>0</v>
      </c>
      <c r="R17" s="21">
        <v>0</v>
      </c>
    </row>
    <row r="18" ht="16.5" spans="1:18">
      <c r="A18" s="15">
        <v>399301</v>
      </c>
      <c r="B18" s="15" t="s">
        <v>98</v>
      </c>
      <c r="C18" s="15">
        <v>208.759</v>
      </c>
      <c r="D18" s="15">
        <v>210.11</v>
      </c>
      <c r="E18" s="15">
        <v>0</v>
      </c>
      <c r="F18" s="15">
        <v>0</v>
      </c>
      <c r="G18" s="15">
        <v>0</v>
      </c>
      <c r="H18" s="15">
        <v>1</v>
      </c>
      <c r="I18" s="20">
        <v>0.475</v>
      </c>
      <c r="J18" s="20">
        <v>1.115</v>
      </c>
      <c r="K18" s="21">
        <v>3</v>
      </c>
      <c r="L18" s="21">
        <v>0</v>
      </c>
      <c r="M18" s="21">
        <v>0</v>
      </c>
      <c r="N18" s="21">
        <v>-1</v>
      </c>
      <c r="O18" s="21">
        <v>0</v>
      </c>
      <c r="P18" s="21">
        <v>-4.765</v>
      </c>
      <c r="Q18" s="21">
        <v>0</v>
      </c>
      <c r="R18" s="21">
        <v>0</v>
      </c>
    </row>
    <row r="19" ht="16.5" spans="1:18">
      <c r="A19" s="15">
        <v>399302</v>
      </c>
      <c r="B19" s="15" t="s">
        <v>99</v>
      </c>
      <c r="C19" s="15">
        <v>213.08</v>
      </c>
      <c r="D19" s="15">
        <v>214.281</v>
      </c>
      <c r="E19" s="15">
        <v>0</v>
      </c>
      <c r="F19" s="15">
        <v>0</v>
      </c>
      <c r="G19" s="15">
        <v>0</v>
      </c>
      <c r="H19" s="15">
        <v>1</v>
      </c>
      <c r="I19" s="20">
        <v>0.52</v>
      </c>
      <c r="J19" s="20">
        <v>1.078</v>
      </c>
      <c r="K19" s="21">
        <v>2</v>
      </c>
      <c r="L19" s="21">
        <v>2</v>
      </c>
      <c r="M19" s="21">
        <v>1</v>
      </c>
      <c r="N19" s="21">
        <v>-1</v>
      </c>
      <c r="O19" s="21">
        <v>0</v>
      </c>
      <c r="P19" s="21">
        <v>-3.615</v>
      </c>
      <c r="Q19" s="21">
        <v>0</v>
      </c>
      <c r="R19" s="21">
        <v>0</v>
      </c>
    </row>
    <row r="20" ht="16.5" spans="1:18">
      <c r="A20" s="15">
        <v>399360</v>
      </c>
      <c r="B20" s="15" t="s">
        <v>100</v>
      </c>
      <c r="C20" s="15">
        <v>3536.153</v>
      </c>
      <c r="D20" s="15">
        <v>5576.118</v>
      </c>
      <c r="E20" s="15">
        <v>0</v>
      </c>
      <c r="F20" s="15">
        <v>0</v>
      </c>
      <c r="G20" s="15">
        <v>0</v>
      </c>
      <c r="H20" s="15">
        <v>1</v>
      </c>
      <c r="I20" s="20">
        <v>1.106</v>
      </c>
      <c r="J20" s="20">
        <v>37.286</v>
      </c>
      <c r="K20" s="21">
        <v>1</v>
      </c>
      <c r="L20" s="21">
        <v>1</v>
      </c>
      <c r="M20" s="21">
        <v>0</v>
      </c>
      <c r="N20" s="21">
        <v>-1</v>
      </c>
      <c r="O20" s="21">
        <v>0</v>
      </c>
      <c r="P20" s="21">
        <v>-0.379</v>
      </c>
      <c r="Q20" s="21">
        <v>0</v>
      </c>
      <c r="R20" s="21">
        <v>0</v>
      </c>
    </row>
    <row r="21" ht="16.5" spans="1:18">
      <c r="A21" s="15">
        <v>399427</v>
      </c>
      <c r="B21" s="15" t="s">
        <v>101</v>
      </c>
      <c r="C21" s="15">
        <v>2139.628</v>
      </c>
      <c r="D21" s="15">
        <v>2475.492</v>
      </c>
      <c r="E21" s="15">
        <v>0</v>
      </c>
      <c r="F21" s="15">
        <v>0</v>
      </c>
      <c r="G21" s="15">
        <v>0</v>
      </c>
      <c r="H21" s="15">
        <v>1</v>
      </c>
      <c r="I21" s="20">
        <v>1.685</v>
      </c>
      <c r="J21" s="20">
        <v>15.024</v>
      </c>
      <c r="K21" s="21">
        <v>3</v>
      </c>
      <c r="L21" s="21">
        <v>0</v>
      </c>
      <c r="M21" s="21">
        <v>0</v>
      </c>
      <c r="N21" s="21">
        <v>-1</v>
      </c>
      <c r="O21" s="21">
        <v>0</v>
      </c>
      <c r="P21" s="21">
        <v>-5.725</v>
      </c>
      <c r="Q21" s="21">
        <v>0</v>
      </c>
      <c r="R21" s="21">
        <v>0</v>
      </c>
    </row>
    <row r="22" ht="16.5" spans="1:18">
      <c r="A22" s="15">
        <v>399434</v>
      </c>
      <c r="B22" s="15" t="s">
        <v>102</v>
      </c>
      <c r="C22" s="15">
        <v>1239.499</v>
      </c>
      <c r="D22" s="15">
        <v>1932.999</v>
      </c>
      <c r="E22" s="15">
        <v>0</v>
      </c>
      <c r="F22" s="15">
        <v>0</v>
      </c>
      <c r="G22" s="15">
        <v>0</v>
      </c>
      <c r="H22" s="15">
        <v>1</v>
      </c>
      <c r="I22" s="20">
        <v>1.862</v>
      </c>
      <c r="J22" s="20">
        <v>37.071</v>
      </c>
      <c r="K22" s="21">
        <v>1</v>
      </c>
      <c r="L22" s="21">
        <v>2</v>
      </c>
      <c r="M22" s="21">
        <v>0</v>
      </c>
      <c r="N22" s="21">
        <v>-1</v>
      </c>
      <c r="O22" s="21">
        <v>0</v>
      </c>
      <c r="P22" s="21">
        <v>0.054</v>
      </c>
      <c r="Q22" s="21">
        <v>0</v>
      </c>
      <c r="R22" s="21">
        <v>0</v>
      </c>
    </row>
    <row r="23" ht="16.5" spans="1:18">
      <c r="A23" s="15">
        <v>399481</v>
      </c>
      <c r="B23" s="15" t="s">
        <v>84</v>
      </c>
      <c r="C23" s="15">
        <v>127.525</v>
      </c>
      <c r="D23" s="15">
        <v>127.659</v>
      </c>
      <c r="E23" s="15">
        <v>0</v>
      </c>
      <c r="F23" s="15">
        <v>0</v>
      </c>
      <c r="G23" s="15">
        <v>0</v>
      </c>
      <c r="H23" s="15">
        <v>1</v>
      </c>
      <c r="I23" s="20">
        <v>0.018</v>
      </c>
      <c r="J23" s="20">
        <v>0.123</v>
      </c>
      <c r="K23" s="21">
        <v>4</v>
      </c>
      <c r="L23" s="21">
        <v>2</v>
      </c>
      <c r="M23" s="21">
        <v>-1</v>
      </c>
      <c r="N23" s="21">
        <v>1</v>
      </c>
      <c r="O23" s="21">
        <v>0</v>
      </c>
      <c r="P23" s="21">
        <v>0.003</v>
      </c>
      <c r="Q23" s="21">
        <v>0</v>
      </c>
      <c r="R23" s="21">
        <v>0</v>
      </c>
    </row>
    <row r="24" ht="16.5" spans="1:18">
      <c r="A24" s="15">
        <v>399654</v>
      </c>
      <c r="B24" s="15" t="s">
        <v>103</v>
      </c>
      <c r="C24" s="15">
        <v>1610.434</v>
      </c>
      <c r="D24" s="15">
        <v>2561.021</v>
      </c>
      <c r="E24" s="15">
        <v>0</v>
      </c>
      <c r="F24" s="15">
        <v>0</v>
      </c>
      <c r="G24" s="15">
        <v>0</v>
      </c>
      <c r="H24" s="15">
        <v>1</v>
      </c>
      <c r="I24" s="20">
        <v>1.572</v>
      </c>
      <c r="J24" s="20">
        <v>38.106</v>
      </c>
      <c r="K24" s="21">
        <v>4</v>
      </c>
      <c r="L24" s="21">
        <v>2</v>
      </c>
      <c r="M24" s="21">
        <v>0</v>
      </c>
      <c r="N24" s="21">
        <v>0</v>
      </c>
      <c r="O24" s="21">
        <v>0</v>
      </c>
      <c r="P24" s="21">
        <v>-0.918</v>
      </c>
      <c r="Q24" s="21">
        <v>0</v>
      </c>
      <c r="R24" s="21">
        <v>1</v>
      </c>
    </row>
    <row r="25" ht="16.5" spans="1:18">
      <c r="A25" s="15">
        <v>399804</v>
      </c>
      <c r="B25" s="15" t="s">
        <v>104</v>
      </c>
      <c r="C25" s="15">
        <v>1139.088</v>
      </c>
      <c r="D25" s="15">
        <v>1669.219</v>
      </c>
      <c r="E25" s="15">
        <v>0</v>
      </c>
      <c r="F25" s="15">
        <v>0</v>
      </c>
      <c r="G25" s="15">
        <v>0</v>
      </c>
      <c r="H25" s="15">
        <v>1</v>
      </c>
      <c r="I25" s="20">
        <v>0.695</v>
      </c>
      <c r="J25" s="20">
        <v>32.233</v>
      </c>
      <c r="K25" s="21">
        <v>1</v>
      </c>
      <c r="L25" s="21">
        <v>0</v>
      </c>
      <c r="M25" s="21">
        <v>0</v>
      </c>
      <c r="N25" s="21">
        <v>-1</v>
      </c>
      <c r="O25" s="21">
        <v>0</v>
      </c>
      <c r="P25" s="21">
        <v>-3.635</v>
      </c>
      <c r="Q25" s="21">
        <v>0</v>
      </c>
      <c r="R25" s="21">
        <v>0</v>
      </c>
    </row>
    <row r="26" ht="16.5" spans="1:18">
      <c r="A26" s="15">
        <v>399810</v>
      </c>
      <c r="B26" s="15" t="s">
        <v>105</v>
      </c>
      <c r="C26" s="15">
        <v>1861.29</v>
      </c>
      <c r="D26" s="15">
        <v>2814.006</v>
      </c>
      <c r="E26" s="15">
        <v>0</v>
      </c>
      <c r="F26" s="15">
        <v>0</v>
      </c>
      <c r="G26" s="15">
        <v>0</v>
      </c>
      <c r="H26" s="15">
        <v>1</v>
      </c>
      <c r="I26" s="20">
        <v>1.784</v>
      </c>
      <c r="J26" s="20">
        <v>35.036</v>
      </c>
      <c r="K26" s="21">
        <v>3</v>
      </c>
      <c r="L26" s="21">
        <v>2</v>
      </c>
      <c r="M26" s="21">
        <v>0</v>
      </c>
      <c r="N26" s="21">
        <v>-1</v>
      </c>
      <c r="O26" s="21">
        <v>0</v>
      </c>
      <c r="P26" s="21">
        <v>-1.823</v>
      </c>
      <c r="Q26" s="21">
        <v>0</v>
      </c>
      <c r="R26" s="21">
        <v>0</v>
      </c>
    </row>
    <row r="27" ht="16.5" spans="1:18">
      <c r="A27" s="15">
        <v>399971</v>
      </c>
      <c r="B27" s="15" t="s">
        <v>106</v>
      </c>
      <c r="C27" s="15">
        <v>832.773</v>
      </c>
      <c r="D27" s="15">
        <v>1240.81</v>
      </c>
      <c r="E27" s="15">
        <v>0</v>
      </c>
      <c r="F27" s="15">
        <v>0</v>
      </c>
      <c r="G27" s="15">
        <v>0</v>
      </c>
      <c r="H27" s="15">
        <v>1</v>
      </c>
      <c r="I27" s="20">
        <v>0.234</v>
      </c>
      <c r="J27" s="20">
        <v>33.042</v>
      </c>
      <c r="K27" s="21">
        <v>1</v>
      </c>
      <c r="L27" s="21">
        <v>2</v>
      </c>
      <c r="M27" s="21">
        <v>1</v>
      </c>
      <c r="N27" s="21">
        <v>-1</v>
      </c>
      <c r="O27" s="21">
        <v>0</v>
      </c>
      <c r="P27" s="21">
        <v>-0.135</v>
      </c>
      <c r="Q27" s="21">
        <v>0</v>
      </c>
      <c r="R27" s="21">
        <v>0</v>
      </c>
    </row>
    <row r="28" ht="16.5" spans="1:18">
      <c r="A28" s="16"/>
      <c r="B28" s="16"/>
      <c r="C28" s="16"/>
      <c r="D28" s="16"/>
      <c r="E28" s="16"/>
      <c r="F28" s="16"/>
      <c r="G28" s="16"/>
      <c r="H28" s="16"/>
      <c r="I28" s="22"/>
      <c r="J28" s="22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16"/>
      <c r="B29" s="16"/>
      <c r="C29" s="16"/>
      <c r="D29" s="16"/>
      <c r="E29" s="16"/>
      <c r="F29" s="16"/>
      <c r="G29" s="16"/>
      <c r="H29" s="16"/>
      <c r="I29" s="22"/>
      <c r="J29" s="22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16"/>
      <c r="B30" s="16"/>
      <c r="C30" s="16"/>
      <c r="D30" s="16"/>
      <c r="E30" s="16"/>
      <c r="F30" s="16"/>
      <c r="G30" s="16"/>
      <c r="H30" s="16"/>
      <c r="I30" s="22"/>
      <c r="J30" s="22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16"/>
      <c r="B31" s="16"/>
      <c r="C31" s="16"/>
      <c r="D31" s="16"/>
      <c r="E31" s="16"/>
      <c r="F31" s="16"/>
      <c r="G31" s="16"/>
      <c r="H31" s="16"/>
      <c r="I31" s="22"/>
      <c r="J31" s="22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16"/>
      <c r="B32" s="16"/>
      <c r="C32" s="16"/>
      <c r="D32" s="16"/>
      <c r="E32" s="16"/>
      <c r="F32" s="16"/>
      <c r="G32" s="16"/>
      <c r="H32" s="16"/>
      <c r="I32" s="22"/>
      <c r="J32" s="22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16"/>
      <c r="B33" s="16"/>
      <c r="C33" s="16"/>
      <c r="D33" s="16"/>
      <c r="E33" s="16"/>
      <c r="F33" s="16"/>
      <c r="G33" s="16"/>
      <c r="H33" s="16"/>
      <c r="I33" s="22"/>
      <c r="J33" s="22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16"/>
      <c r="B34" s="16"/>
      <c r="C34" s="16"/>
      <c r="D34" s="16"/>
      <c r="E34" s="16"/>
      <c r="F34" s="16"/>
      <c r="G34" s="16"/>
      <c r="H34" s="16"/>
      <c r="I34" s="22"/>
      <c r="J34" s="22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16"/>
      <c r="B35" s="16"/>
      <c r="C35" s="16"/>
      <c r="D35" s="16"/>
      <c r="E35" s="16"/>
      <c r="F35" s="16"/>
      <c r="G35" s="16"/>
      <c r="H35" s="16"/>
      <c r="I35" s="22"/>
      <c r="J35" s="22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16"/>
      <c r="B36" s="16"/>
      <c r="C36" s="16"/>
      <c r="D36" s="16"/>
      <c r="E36" s="16"/>
      <c r="F36" s="16"/>
      <c r="G36" s="16"/>
      <c r="H36" s="16"/>
      <c r="I36" s="22"/>
      <c r="J36" s="22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16"/>
      <c r="B37" s="16"/>
      <c r="C37" s="16"/>
      <c r="D37" s="16"/>
      <c r="E37" s="16"/>
      <c r="F37" s="16"/>
      <c r="G37" s="16"/>
      <c r="H37" s="16"/>
      <c r="I37" s="22"/>
      <c r="J37" s="22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16"/>
      <c r="B38" s="16"/>
      <c r="C38" s="16"/>
      <c r="D38" s="16"/>
      <c r="E38" s="16"/>
      <c r="F38" s="16"/>
      <c r="G38" s="16"/>
      <c r="H38" s="16"/>
      <c r="I38" s="22"/>
      <c r="J38" s="22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16"/>
      <c r="B39" s="16"/>
      <c r="C39" s="16"/>
      <c r="D39" s="16"/>
      <c r="E39" s="16"/>
      <c r="F39" s="16"/>
      <c r="G39" s="16"/>
      <c r="H39" s="16"/>
      <c r="I39" s="22"/>
      <c r="J39" s="22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16"/>
      <c r="B40" s="16"/>
      <c r="C40" s="16"/>
      <c r="D40" s="16"/>
      <c r="E40" s="16"/>
      <c r="F40" s="16"/>
      <c r="G40" s="16"/>
      <c r="H40" s="16"/>
      <c r="I40" s="22"/>
      <c r="J40" s="22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16"/>
      <c r="B41" s="16"/>
      <c r="C41" s="16"/>
      <c r="D41" s="16"/>
      <c r="E41" s="16"/>
      <c r="F41" s="16"/>
      <c r="G41" s="16"/>
      <c r="H41" s="16"/>
      <c r="I41" s="22"/>
      <c r="J41" s="22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16"/>
      <c r="B42" s="16"/>
      <c r="C42" s="16"/>
      <c r="D42" s="16"/>
      <c r="E42" s="16"/>
      <c r="F42" s="16"/>
      <c r="G42" s="16"/>
      <c r="H42" s="16"/>
      <c r="I42" s="22"/>
      <c r="J42" s="22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16"/>
      <c r="B43" s="16"/>
      <c r="C43" s="16"/>
      <c r="D43" s="16"/>
      <c r="E43" s="16"/>
      <c r="F43" s="16"/>
      <c r="G43" s="16"/>
      <c r="H43" s="16"/>
      <c r="I43" s="22"/>
      <c r="J43" s="22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16"/>
      <c r="B44" s="16"/>
      <c r="C44" s="16"/>
      <c r="D44" s="16"/>
      <c r="E44" s="16"/>
      <c r="F44" s="16"/>
      <c r="G44" s="16"/>
      <c r="H44" s="16"/>
      <c r="I44" s="22"/>
      <c r="J44" s="22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16"/>
      <c r="B45" s="16"/>
      <c r="C45" s="16"/>
      <c r="D45" s="16"/>
      <c r="E45" s="16"/>
      <c r="F45" s="16"/>
      <c r="G45" s="16"/>
      <c r="H45" s="16"/>
      <c r="I45" s="22"/>
      <c r="J45" s="22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16"/>
      <c r="B46" s="16"/>
      <c r="C46" s="16"/>
      <c r="D46" s="16"/>
      <c r="E46" s="16"/>
      <c r="F46" s="16"/>
      <c r="G46" s="16"/>
      <c r="H46" s="16"/>
      <c r="I46" s="22"/>
      <c r="J46" s="22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16"/>
      <c r="B47" s="16"/>
      <c r="C47" s="16"/>
      <c r="D47" s="16"/>
      <c r="E47" s="16"/>
      <c r="F47" s="16"/>
      <c r="G47" s="16"/>
      <c r="H47" s="16"/>
      <c r="I47" s="22"/>
      <c r="J47" s="22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16"/>
      <c r="B48" s="16"/>
      <c r="C48" s="16"/>
      <c r="D48" s="16"/>
      <c r="E48" s="16"/>
      <c r="F48" s="16"/>
      <c r="G48" s="16"/>
      <c r="H48" s="16"/>
      <c r="I48" s="22"/>
      <c r="J48" s="22"/>
      <c r="K48" s="23"/>
      <c r="L48" s="23"/>
      <c r="M48" s="23"/>
      <c r="N48" s="23"/>
      <c r="O48" s="23"/>
      <c r="P48" s="23"/>
      <c r="Q48" s="23"/>
      <c r="R48" s="23"/>
    </row>
    <row r="49" ht="16.5" spans="1:18">
      <c r="A49" s="16"/>
      <c r="B49" s="16"/>
      <c r="C49" s="16"/>
      <c r="D49" s="16"/>
      <c r="E49" s="16"/>
      <c r="F49" s="16"/>
      <c r="G49" s="16"/>
      <c r="H49" s="16"/>
      <c r="I49" s="22"/>
      <c r="J49" s="22"/>
      <c r="K49" s="23"/>
      <c r="L49" s="23"/>
      <c r="M49" s="23"/>
      <c r="N49" s="23"/>
      <c r="O49" s="23"/>
      <c r="P49" s="23"/>
      <c r="Q49" s="23"/>
      <c r="R49" s="23"/>
    </row>
    <row r="50" ht="16.5" spans="1:18">
      <c r="A50" s="16"/>
      <c r="B50" s="16"/>
      <c r="C50" s="16"/>
      <c r="D50" s="16"/>
      <c r="E50" s="16"/>
      <c r="F50" s="16"/>
      <c r="G50" s="16"/>
      <c r="H50" s="16"/>
      <c r="I50" s="22"/>
      <c r="J50" s="22"/>
      <c r="K50" s="23"/>
      <c r="L50" s="23"/>
      <c r="M50" s="23"/>
      <c r="N50" s="23"/>
      <c r="O50" s="23"/>
      <c r="P50" s="23"/>
      <c r="Q50" s="23"/>
      <c r="R50" s="23"/>
    </row>
    <row r="51" ht="16.5" spans="1:18">
      <c r="A51" s="16"/>
      <c r="B51" s="16"/>
      <c r="C51" s="16"/>
      <c r="D51" s="16"/>
      <c r="E51" s="16"/>
      <c r="F51" s="16"/>
      <c r="G51" s="16"/>
      <c r="H51" s="16"/>
      <c r="I51" s="22"/>
      <c r="J51" s="22"/>
      <c r="K51" s="23"/>
      <c r="L51" s="23"/>
      <c r="M51" s="23"/>
      <c r="N51" s="23"/>
      <c r="O51" s="23"/>
      <c r="P51" s="23"/>
      <c r="Q51" s="23"/>
      <c r="R51" s="23"/>
    </row>
    <row r="52" ht="16.5" spans="1:18">
      <c r="A52" s="16"/>
      <c r="B52" s="16"/>
      <c r="C52" s="16"/>
      <c r="D52" s="16"/>
      <c r="E52" s="16"/>
      <c r="F52" s="16"/>
      <c r="G52" s="16"/>
      <c r="H52" s="16"/>
      <c r="I52" s="22"/>
      <c r="J52" s="22"/>
      <c r="K52" s="23"/>
      <c r="L52" s="23"/>
      <c r="M52" s="23"/>
      <c r="N52" s="23"/>
      <c r="O52" s="23"/>
      <c r="P52" s="23"/>
      <c r="Q52" s="23"/>
      <c r="R52" s="23"/>
    </row>
    <row r="53" ht="16.5" spans="1:18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24"/>
      <c r="L53" s="24"/>
      <c r="M53" s="24"/>
      <c r="N53" s="24"/>
      <c r="O53" s="24"/>
      <c r="P53" s="24"/>
      <c r="Q53" s="24"/>
      <c r="R53" s="24"/>
    </row>
    <row r="54" ht="16.5" spans="1:18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24"/>
      <c r="L54" s="24"/>
      <c r="M54" s="24"/>
      <c r="N54" s="24"/>
      <c r="O54" s="24"/>
      <c r="P54" s="24"/>
      <c r="Q54" s="24"/>
      <c r="R54" s="24"/>
    </row>
    <row r="55" ht="16.5" spans="1:18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24"/>
      <c r="L55" s="24"/>
      <c r="M55" s="24"/>
      <c r="N55" s="24"/>
      <c r="O55" s="24"/>
      <c r="P55" s="24"/>
      <c r="Q55" s="24"/>
      <c r="R55" s="24"/>
    </row>
    <row r="56" ht="16.5" spans="1:18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24"/>
      <c r="L56" s="24"/>
      <c r="M56" s="24"/>
      <c r="N56" s="24"/>
      <c r="O56" s="24"/>
      <c r="P56" s="24"/>
      <c r="Q56" s="24"/>
      <c r="R56" s="24"/>
    </row>
    <row r="57" ht="16.5" spans="1:18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24"/>
      <c r="L57" s="24"/>
      <c r="M57" s="24"/>
      <c r="N57" s="24"/>
      <c r="O57" s="24"/>
      <c r="P57" s="24"/>
      <c r="Q57" s="24"/>
      <c r="R57" s="24"/>
    </row>
    <row r="58" ht="16.5" spans="1:18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24"/>
      <c r="L58" s="24"/>
      <c r="M58" s="24"/>
      <c r="N58" s="24"/>
      <c r="O58" s="24"/>
      <c r="P58" s="24"/>
      <c r="Q58" s="24"/>
      <c r="R58" s="24"/>
    </row>
    <row r="59" ht="16.5" spans="1:18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24"/>
      <c r="L59" s="24"/>
      <c r="M59" s="24"/>
      <c r="N59" s="24"/>
      <c r="O59" s="24"/>
      <c r="P59" s="24"/>
      <c r="Q59" s="24"/>
      <c r="R59" s="24"/>
    </row>
    <row r="60" ht="16.5" spans="1:18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24"/>
      <c r="L60" s="24"/>
      <c r="M60" s="24"/>
      <c r="N60" s="24"/>
      <c r="O60" s="24"/>
      <c r="P60" s="24"/>
      <c r="Q60" s="24"/>
      <c r="R60" s="24"/>
    </row>
    <row r="61" ht="16.5" spans="1:18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24"/>
      <c r="L61" s="24"/>
      <c r="M61" s="24"/>
      <c r="N61" s="24"/>
      <c r="O61" s="24"/>
      <c r="P61" s="24"/>
      <c r="Q61" s="24"/>
      <c r="R61" s="24"/>
    </row>
    <row r="62" ht="16.5" spans="1:18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24"/>
      <c r="L62" s="24"/>
      <c r="M62" s="24"/>
      <c r="N62" s="24"/>
      <c r="O62" s="24"/>
      <c r="P62" s="24"/>
      <c r="Q62" s="24"/>
      <c r="R62" s="24"/>
    </row>
    <row r="63" ht="16.5" spans="1:18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24"/>
      <c r="L63" s="24"/>
      <c r="M63" s="24"/>
      <c r="N63" s="24"/>
      <c r="O63" s="24"/>
      <c r="P63" s="24"/>
      <c r="Q63" s="24"/>
      <c r="R63" s="24"/>
    </row>
    <row r="64" ht="16.5" spans="1:18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24"/>
      <c r="L64" s="24"/>
      <c r="M64" s="24"/>
      <c r="N64" s="24"/>
      <c r="O64" s="24"/>
      <c r="P64" s="24"/>
      <c r="Q64" s="24"/>
      <c r="R64" s="24"/>
    </row>
    <row r="65" ht="16.5" spans="1:18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24"/>
      <c r="L65" s="24"/>
      <c r="M65" s="24"/>
      <c r="N65" s="24"/>
      <c r="O65" s="24"/>
      <c r="P65" s="24"/>
      <c r="Q65" s="24"/>
      <c r="R65" s="24"/>
    </row>
    <row r="66" ht="16.5" spans="1:18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24"/>
      <c r="L66" s="24"/>
      <c r="M66" s="24"/>
      <c r="N66" s="24"/>
      <c r="O66" s="24"/>
      <c r="P66" s="24"/>
      <c r="Q66" s="24"/>
      <c r="R66" s="24"/>
    </row>
    <row r="67" ht="16.5" spans="1:18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24"/>
      <c r="L67" s="24"/>
      <c r="M67" s="24"/>
      <c r="N67" s="24"/>
      <c r="O67" s="24"/>
      <c r="P67" s="24"/>
      <c r="Q67" s="24"/>
      <c r="R67" s="24"/>
    </row>
    <row r="68" ht="16.5" spans="1:18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24"/>
      <c r="L68" s="24"/>
      <c r="M68" s="24"/>
      <c r="N68" s="24"/>
      <c r="O68" s="24"/>
      <c r="P68" s="24"/>
      <c r="Q68" s="24"/>
      <c r="R68" s="24"/>
    </row>
    <row r="69" ht="16.5" spans="1:18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24"/>
      <c r="L69" s="24"/>
      <c r="M69" s="24"/>
      <c r="N69" s="24"/>
      <c r="O69" s="24"/>
      <c r="P69" s="24"/>
      <c r="Q69" s="24"/>
      <c r="R69" s="24"/>
    </row>
    <row r="70" ht="16.5" spans="1:18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24"/>
      <c r="L70" s="24"/>
      <c r="M70" s="24"/>
      <c r="N70" s="24"/>
      <c r="O70" s="24"/>
      <c r="P70" s="24"/>
      <c r="Q70" s="24"/>
      <c r="R70" s="24"/>
    </row>
    <row r="71" ht="16.5" spans="1:18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24"/>
      <c r="L128" s="24"/>
      <c r="M128" s="24"/>
      <c r="N128" s="24"/>
      <c r="O128" s="24"/>
      <c r="P128" s="24"/>
      <c r="Q128" s="24"/>
      <c r="R128" s="24"/>
    </row>
    <row r="129" ht="16.5" spans="1:18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24"/>
      <c r="L129" s="24"/>
      <c r="M129" s="24"/>
      <c r="N129" s="24"/>
      <c r="O129" s="24"/>
      <c r="P129" s="24"/>
      <c r="Q129" s="24"/>
      <c r="R129" s="24"/>
    </row>
    <row r="130" ht="16.5" spans="1:18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24"/>
      <c r="L130" s="24"/>
      <c r="M130" s="24"/>
      <c r="N130" s="24"/>
      <c r="O130" s="24"/>
      <c r="P130" s="24"/>
      <c r="Q130" s="24"/>
      <c r="R130" s="24"/>
    </row>
    <row r="131" ht="16.5" spans="1:18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24"/>
      <c r="L131" s="24"/>
      <c r="M131" s="24"/>
      <c r="N131" s="24"/>
      <c r="O131" s="24"/>
      <c r="P131" s="24"/>
      <c r="Q131" s="24"/>
      <c r="R131" s="24"/>
    </row>
    <row r="132" ht="16.5" spans="1:18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24"/>
      <c r="L132" s="24"/>
      <c r="M132" s="24"/>
      <c r="N132" s="24"/>
      <c r="O132" s="24"/>
      <c r="P132" s="24"/>
      <c r="Q132" s="24"/>
      <c r="R132" s="24"/>
    </row>
    <row r="133" ht="16.5" spans="1:18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24"/>
      <c r="L133" s="24"/>
      <c r="M133" s="24"/>
      <c r="N133" s="24"/>
      <c r="O133" s="24"/>
      <c r="P133" s="24"/>
      <c r="Q133" s="24"/>
      <c r="R133" s="24"/>
    </row>
    <row r="134" ht="16.5" spans="1:18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24"/>
      <c r="L134" s="24"/>
      <c r="M134" s="24"/>
      <c r="N134" s="24"/>
      <c r="O134" s="24"/>
      <c r="P134" s="24"/>
      <c r="Q134" s="24"/>
      <c r="R134" s="24"/>
    </row>
    <row r="135" ht="16.5" spans="1:18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24"/>
      <c r="L135" s="24"/>
      <c r="M135" s="24"/>
      <c r="N135" s="24"/>
      <c r="O135" s="24"/>
      <c r="P135" s="24"/>
      <c r="Q135" s="24"/>
      <c r="R135" s="24"/>
    </row>
    <row r="136" ht="16.5" spans="1:18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24"/>
      <c r="L136" s="24"/>
      <c r="M136" s="24"/>
      <c r="N136" s="24"/>
      <c r="O136" s="24"/>
      <c r="P136" s="24"/>
      <c r="Q136" s="24"/>
      <c r="R136" s="24"/>
    </row>
    <row r="137" ht="16.5" spans="1:18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24"/>
      <c r="L137" s="24"/>
      <c r="M137" s="24"/>
      <c r="N137" s="24"/>
      <c r="O137" s="24"/>
      <c r="P137" s="24"/>
      <c r="Q137" s="24"/>
      <c r="R137" s="24"/>
    </row>
    <row r="138" ht="16.5" spans="1:18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24"/>
      <c r="L138" s="24"/>
      <c r="M138" s="24"/>
      <c r="N138" s="24"/>
      <c r="O138" s="24"/>
      <c r="P138" s="24"/>
      <c r="Q138" s="24"/>
      <c r="R138" s="24"/>
    </row>
    <row r="139" ht="16.5" spans="1:18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24"/>
      <c r="L139" s="24"/>
      <c r="M139" s="24"/>
      <c r="N139" s="24"/>
      <c r="O139" s="24"/>
      <c r="P139" s="24"/>
      <c r="Q139" s="24"/>
      <c r="R139" s="24"/>
    </row>
    <row r="140" ht="16.5" spans="1:18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24"/>
      <c r="L140" s="24"/>
      <c r="M140" s="24"/>
      <c r="N140" s="24"/>
      <c r="O140" s="24"/>
      <c r="P140" s="24"/>
      <c r="Q140" s="24"/>
      <c r="R140" s="24"/>
    </row>
    <row r="141" ht="16.5" spans="1:18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24"/>
      <c r="L141" s="24"/>
      <c r="M141" s="24"/>
      <c r="N141" s="24"/>
      <c r="O141" s="24"/>
      <c r="P141" s="24"/>
      <c r="Q141" s="24"/>
      <c r="R141" s="24"/>
    </row>
    <row r="142" ht="16.5" spans="1:18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24"/>
      <c r="L142" s="24"/>
      <c r="M142" s="24"/>
      <c r="N142" s="24"/>
      <c r="O142" s="24"/>
      <c r="P142" s="24"/>
      <c r="Q142" s="24"/>
      <c r="R142" s="24"/>
    </row>
    <row r="143" ht="16.5" spans="1:18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24"/>
      <c r="L143" s="24"/>
      <c r="M143" s="24"/>
      <c r="N143" s="24"/>
      <c r="O143" s="24"/>
      <c r="P143" s="24"/>
      <c r="Q143" s="24"/>
      <c r="R143" s="24"/>
    </row>
    <row r="144" ht="16.5" spans="1:18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24"/>
      <c r="L144" s="24"/>
      <c r="M144" s="24"/>
      <c r="N144" s="24"/>
      <c r="O144" s="24"/>
      <c r="P144" s="24"/>
      <c r="Q144" s="24"/>
      <c r="R144" s="24"/>
    </row>
    <row r="145" ht="16.5" spans="1:18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24"/>
      <c r="L145" s="24"/>
      <c r="M145" s="24"/>
      <c r="N145" s="24"/>
      <c r="O145" s="24"/>
      <c r="P145" s="24"/>
      <c r="Q145" s="24"/>
      <c r="R145" s="24"/>
    </row>
    <row r="146" ht="16.5" spans="1:18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24"/>
      <c r="L146" s="24"/>
      <c r="M146" s="24"/>
      <c r="N146" s="24"/>
      <c r="O146" s="24"/>
      <c r="P146" s="24"/>
      <c r="Q146" s="24"/>
      <c r="R146" s="24"/>
    </row>
    <row r="147" ht="16.5" spans="1:18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24"/>
      <c r="L147" s="24"/>
      <c r="M147" s="24"/>
      <c r="N147" s="24"/>
      <c r="O147" s="24"/>
      <c r="P147" s="24"/>
      <c r="Q147" s="24"/>
      <c r="R147" s="24"/>
    </row>
    <row r="148" ht="16.5" spans="1:18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24"/>
      <c r="L148" s="24"/>
      <c r="M148" s="24"/>
      <c r="N148" s="24"/>
      <c r="O148" s="24"/>
      <c r="P148" s="24"/>
      <c r="Q148" s="24"/>
      <c r="R148" s="24"/>
    </row>
    <row r="149" ht="16.5" spans="1:18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24"/>
      <c r="L149" s="24"/>
      <c r="M149" s="24"/>
      <c r="N149" s="24"/>
      <c r="O149" s="24"/>
      <c r="P149" s="24"/>
      <c r="Q149" s="24"/>
      <c r="R149" s="24"/>
    </row>
    <row r="150" ht="16.5" spans="1:18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24"/>
      <c r="L150" s="24"/>
      <c r="M150" s="24"/>
      <c r="N150" s="24"/>
      <c r="O150" s="24"/>
      <c r="P150" s="24"/>
      <c r="Q150" s="24"/>
      <c r="R150" s="24"/>
    </row>
    <row r="151" ht="16.5" spans="1:18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24"/>
      <c r="L151" s="24"/>
      <c r="M151" s="24"/>
      <c r="N151" s="24"/>
      <c r="O151" s="24"/>
      <c r="P151" s="24"/>
      <c r="Q151" s="24"/>
      <c r="R151" s="24"/>
    </row>
    <row r="152" ht="16.5" spans="1:18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24"/>
      <c r="L152" s="24"/>
      <c r="M152" s="24"/>
      <c r="N152" s="24"/>
      <c r="O152" s="24"/>
      <c r="P152" s="24"/>
      <c r="Q152" s="24"/>
      <c r="R152" s="24"/>
    </row>
    <row r="153" ht="16.5" spans="1:18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24"/>
      <c r="L153" s="24"/>
      <c r="M153" s="24"/>
      <c r="N153" s="24"/>
      <c r="O153" s="24"/>
      <c r="P153" s="24"/>
      <c r="Q153" s="24"/>
      <c r="R153" s="24"/>
    </row>
    <row r="154" ht="16.5" spans="1:18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24"/>
      <c r="L154" s="24"/>
      <c r="M154" s="24"/>
      <c r="N154" s="24"/>
      <c r="O154" s="24"/>
      <c r="P154" s="24"/>
      <c r="Q154" s="24"/>
      <c r="R154" s="24"/>
    </row>
    <row r="155" ht="16.5" spans="1:18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24"/>
      <c r="L155" s="24"/>
      <c r="M155" s="24"/>
      <c r="N155" s="24"/>
      <c r="O155" s="24"/>
      <c r="P155" s="24"/>
      <c r="Q155" s="24"/>
      <c r="R155" s="24"/>
    </row>
    <row r="156" ht="16.5" spans="1:18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24"/>
      <c r="L156" s="24"/>
      <c r="M156" s="24"/>
      <c r="N156" s="24"/>
      <c r="O156" s="24"/>
      <c r="P156" s="24"/>
      <c r="Q156" s="24"/>
      <c r="R156" s="24"/>
    </row>
    <row r="157" ht="16.5" spans="1:18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24"/>
      <c r="L157" s="24"/>
      <c r="M157" s="24"/>
      <c r="N157" s="24"/>
      <c r="O157" s="24"/>
      <c r="P157" s="24"/>
      <c r="Q157" s="24"/>
      <c r="R157" s="24"/>
    </row>
    <row r="158" ht="16.5" spans="1:18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24"/>
      <c r="L158" s="24"/>
      <c r="M158" s="24"/>
      <c r="N158" s="24"/>
      <c r="O158" s="24"/>
      <c r="P158" s="24"/>
      <c r="Q158" s="24"/>
      <c r="R158" s="24"/>
    </row>
    <row r="159" ht="16.5" spans="1:18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24"/>
      <c r="L159" s="24"/>
      <c r="M159" s="24"/>
      <c r="N159" s="24"/>
      <c r="O159" s="24"/>
      <c r="P159" s="24"/>
      <c r="Q159" s="24"/>
      <c r="R159" s="24"/>
    </row>
    <row r="160" ht="16.5" spans="1:18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24"/>
      <c r="L160" s="24"/>
      <c r="M160" s="24"/>
      <c r="N160" s="24"/>
      <c r="O160" s="24"/>
      <c r="P160" s="24"/>
      <c r="Q160" s="24"/>
      <c r="R160" s="24"/>
    </row>
    <row r="161" ht="16.5" spans="1:18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4"/>
      <c r="L161" s="24"/>
      <c r="M161" s="24"/>
      <c r="N161" s="24"/>
      <c r="O161" s="24"/>
      <c r="P161" s="24"/>
      <c r="Q161" s="24"/>
      <c r="R161" s="24"/>
    </row>
    <row r="162" ht="16.5" spans="1:18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24"/>
      <c r="L162" s="24"/>
      <c r="M162" s="24"/>
      <c r="N162" s="24"/>
      <c r="O162" s="24"/>
      <c r="P162" s="24"/>
      <c r="Q162" s="24"/>
      <c r="R162" s="24"/>
    </row>
    <row r="163" ht="16.5" spans="1:18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24"/>
      <c r="L163" s="24"/>
      <c r="M163" s="24"/>
      <c r="N163" s="24"/>
      <c r="O163" s="24"/>
      <c r="P163" s="24"/>
      <c r="Q163" s="24"/>
      <c r="R163" s="24"/>
    </row>
    <row r="164" ht="16.5" spans="1:18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24"/>
      <c r="L164" s="24"/>
      <c r="M164" s="24"/>
      <c r="N164" s="24"/>
      <c r="O164" s="24"/>
      <c r="P164" s="24"/>
      <c r="Q164" s="24"/>
      <c r="R164" s="24"/>
    </row>
    <row r="165" ht="16.5" spans="1:18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24"/>
      <c r="L165" s="24"/>
      <c r="M165" s="24"/>
      <c r="N165" s="24"/>
      <c r="O165" s="24"/>
      <c r="P165" s="24"/>
      <c r="Q165" s="24"/>
      <c r="R165" s="24"/>
    </row>
    <row r="166" ht="16.5" spans="1:18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24"/>
      <c r="L166" s="24"/>
      <c r="M166" s="24"/>
      <c r="N166" s="24"/>
      <c r="O166" s="24"/>
      <c r="P166" s="24"/>
      <c r="Q166" s="24"/>
      <c r="R166" s="24"/>
    </row>
    <row r="167" ht="16.5" spans="1:18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24"/>
      <c r="L167" s="24"/>
      <c r="M167" s="24"/>
      <c r="N167" s="24"/>
      <c r="O167" s="24"/>
      <c r="P167" s="24"/>
      <c r="Q167" s="24"/>
      <c r="R167" s="24"/>
    </row>
    <row r="168" ht="16.5" spans="1:18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24"/>
      <c r="L168" s="24"/>
      <c r="M168" s="24"/>
      <c r="N168" s="24"/>
      <c r="O168" s="24"/>
      <c r="P168" s="24"/>
      <c r="Q168" s="24"/>
      <c r="R168" s="24"/>
    </row>
    <row r="169" ht="16.5" spans="1:18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24"/>
      <c r="L169" s="24"/>
      <c r="M169" s="24"/>
      <c r="N169" s="24"/>
      <c r="O169" s="24"/>
      <c r="P169" s="24"/>
      <c r="Q169" s="24"/>
      <c r="R169" s="24"/>
    </row>
    <row r="170" ht="16.5" spans="1:18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24"/>
      <c r="L170" s="24"/>
      <c r="M170" s="24"/>
      <c r="N170" s="24"/>
      <c r="O170" s="24"/>
      <c r="P170" s="24"/>
      <c r="Q170" s="24"/>
      <c r="R170" s="24"/>
    </row>
    <row r="171" ht="16.5" spans="1:18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24"/>
      <c r="L171" s="24"/>
      <c r="M171" s="24"/>
      <c r="N171" s="24"/>
      <c r="O171" s="24"/>
      <c r="P171" s="24"/>
      <c r="Q171" s="24"/>
      <c r="R171" s="24"/>
    </row>
    <row r="172" ht="16.5" spans="1:18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24"/>
      <c r="L172" s="24"/>
      <c r="M172" s="24"/>
      <c r="N172" s="24"/>
      <c r="O172" s="24"/>
      <c r="P172" s="24"/>
      <c r="Q172" s="24"/>
      <c r="R172" s="24"/>
    </row>
    <row r="173" ht="16.5" spans="1:18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24"/>
      <c r="L173" s="24"/>
      <c r="M173" s="24"/>
      <c r="N173" s="24"/>
      <c r="O173" s="24"/>
      <c r="P173" s="24"/>
      <c r="Q173" s="24"/>
      <c r="R173" s="24"/>
    </row>
    <row r="174" ht="16.5" spans="1:18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24"/>
      <c r="L174" s="24"/>
      <c r="M174" s="24"/>
      <c r="N174" s="24"/>
      <c r="O174" s="24"/>
      <c r="P174" s="24"/>
      <c r="Q174" s="24"/>
      <c r="R174" s="24"/>
    </row>
    <row r="175" ht="16.5" spans="1:18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24"/>
      <c r="L175" s="24"/>
      <c r="M175" s="24"/>
      <c r="N175" s="24"/>
      <c r="O175" s="24"/>
      <c r="P175" s="24"/>
      <c r="Q175" s="24"/>
      <c r="R175" s="24"/>
    </row>
    <row r="176" ht="16.5" spans="1:18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24"/>
      <c r="L176" s="24"/>
      <c r="M176" s="24"/>
      <c r="N176" s="24"/>
      <c r="O176" s="24"/>
      <c r="P176" s="24"/>
      <c r="Q176" s="24"/>
      <c r="R176" s="24"/>
    </row>
    <row r="177" ht="16.5" spans="1:18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24"/>
      <c r="L177" s="24"/>
      <c r="M177" s="24"/>
      <c r="N177" s="24"/>
      <c r="O177" s="24"/>
      <c r="P177" s="24"/>
      <c r="Q177" s="24"/>
      <c r="R177" s="24"/>
    </row>
    <row r="178" ht="16.5" spans="1:18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24"/>
      <c r="L178" s="24"/>
      <c r="M178" s="24"/>
      <c r="N178" s="24"/>
      <c r="O178" s="24"/>
      <c r="P178" s="24"/>
      <c r="Q178" s="24"/>
      <c r="R178" s="24"/>
    </row>
    <row r="179" ht="16.5" spans="1:18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24"/>
      <c r="L179" s="24"/>
      <c r="M179" s="24"/>
      <c r="N179" s="24"/>
      <c r="O179" s="24"/>
      <c r="P179" s="24"/>
      <c r="Q179" s="24"/>
      <c r="R179" s="24"/>
    </row>
    <row r="180" ht="16.5" spans="1:18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24"/>
      <c r="L180" s="24"/>
      <c r="M180" s="24"/>
      <c r="N180" s="24"/>
      <c r="O180" s="24"/>
      <c r="P180" s="24"/>
      <c r="Q180" s="24"/>
      <c r="R180" s="24"/>
    </row>
    <row r="181" ht="16.5" spans="1:18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24"/>
      <c r="L181" s="24"/>
      <c r="M181" s="24"/>
      <c r="N181" s="24"/>
      <c r="O181" s="24"/>
      <c r="P181" s="24"/>
      <c r="Q181" s="24"/>
      <c r="R181" s="24"/>
    </row>
    <row r="182" ht="16.5" spans="1:18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24"/>
      <c r="L182" s="24"/>
      <c r="M182" s="24"/>
      <c r="N182" s="24"/>
      <c r="O182" s="24"/>
      <c r="P182" s="24"/>
      <c r="Q182" s="24"/>
      <c r="R182" s="24"/>
    </row>
    <row r="183" ht="16.5" spans="1:18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24"/>
      <c r="L183" s="24"/>
      <c r="M183" s="24"/>
      <c r="N183" s="24"/>
      <c r="O183" s="24"/>
      <c r="P183" s="24"/>
      <c r="Q183" s="24"/>
      <c r="R183" s="24"/>
    </row>
    <row r="184" ht="16.5" spans="1:18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24"/>
      <c r="L184" s="24"/>
      <c r="M184" s="24"/>
      <c r="N184" s="24"/>
      <c r="O184" s="24"/>
      <c r="P184" s="24"/>
      <c r="Q184" s="24"/>
      <c r="R184" s="24"/>
    </row>
    <row r="185" ht="16.5" spans="1:18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24"/>
      <c r="L185" s="24"/>
      <c r="M185" s="24"/>
      <c r="N185" s="24"/>
      <c r="O185" s="24"/>
      <c r="P185" s="24"/>
      <c r="Q185" s="24"/>
      <c r="R185" s="24"/>
    </row>
    <row r="186" ht="16.5" spans="1:18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24"/>
      <c r="L186" s="24"/>
      <c r="M186" s="24"/>
      <c r="N186" s="24"/>
      <c r="O186" s="24"/>
      <c r="P186" s="24"/>
      <c r="Q186" s="24"/>
      <c r="R186" s="24"/>
    </row>
    <row r="187" ht="16.5" spans="1:18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24"/>
      <c r="L187" s="24"/>
      <c r="M187" s="24"/>
      <c r="N187" s="24"/>
      <c r="O187" s="24"/>
      <c r="P187" s="24"/>
      <c r="Q187" s="24"/>
      <c r="R187" s="24"/>
    </row>
    <row r="188" ht="16.5" spans="1:18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24"/>
      <c r="L188" s="24"/>
      <c r="M188" s="24"/>
      <c r="N188" s="24"/>
      <c r="O188" s="24"/>
      <c r="P188" s="24"/>
      <c r="Q188" s="24"/>
      <c r="R188" s="24"/>
    </row>
    <row r="189" ht="16.5" spans="1:18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24"/>
      <c r="L189" s="24"/>
      <c r="M189" s="24"/>
      <c r="N189" s="24"/>
      <c r="O189" s="24"/>
      <c r="P189" s="24"/>
      <c r="Q189" s="24"/>
      <c r="R189" s="24"/>
    </row>
    <row r="190" ht="16.5" spans="1:18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24"/>
      <c r="L190" s="24"/>
      <c r="M190" s="24"/>
      <c r="N190" s="24"/>
      <c r="O190" s="24"/>
      <c r="P190" s="24"/>
      <c r="Q190" s="24"/>
      <c r="R190" s="24"/>
    </row>
    <row r="191" ht="16.5" spans="1:18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24"/>
      <c r="L191" s="24"/>
      <c r="M191" s="24"/>
      <c r="N191" s="24"/>
      <c r="O191" s="24"/>
      <c r="P191" s="24"/>
      <c r="Q191" s="24"/>
      <c r="R191" s="24"/>
    </row>
    <row r="192" ht="16.5" spans="1:18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24"/>
      <c r="L192" s="24"/>
      <c r="M192" s="24"/>
      <c r="N192" s="24"/>
      <c r="O192" s="24"/>
      <c r="P192" s="24"/>
      <c r="Q192" s="24"/>
      <c r="R192" s="24"/>
    </row>
    <row r="193" ht="16.5" spans="1:18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24"/>
      <c r="L193" s="24"/>
      <c r="M193" s="24"/>
      <c r="N193" s="24"/>
      <c r="O193" s="24"/>
      <c r="P193" s="24"/>
      <c r="Q193" s="24"/>
      <c r="R193" s="24"/>
    </row>
    <row r="194" ht="16.5" spans="1:18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24"/>
      <c r="L194" s="24"/>
      <c r="M194" s="24"/>
      <c r="N194" s="24"/>
      <c r="O194" s="24"/>
      <c r="P194" s="24"/>
      <c r="Q194" s="24"/>
      <c r="R194" s="24"/>
    </row>
    <row r="195" ht="16.5" spans="1:18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24"/>
      <c r="L195" s="24"/>
      <c r="M195" s="24"/>
      <c r="N195" s="24"/>
      <c r="O195" s="24"/>
      <c r="P195" s="24"/>
      <c r="Q195" s="24"/>
      <c r="R195" s="24"/>
    </row>
    <row r="196" ht="16.5" spans="1:18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24"/>
      <c r="L196" s="24"/>
      <c r="M196" s="24"/>
      <c r="N196" s="24"/>
      <c r="O196" s="24"/>
      <c r="P196" s="24"/>
      <c r="Q196" s="24"/>
      <c r="R196" s="24"/>
    </row>
    <row r="197" ht="16.5" spans="1:18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24"/>
      <c r="L197" s="24"/>
      <c r="M197" s="24"/>
      <c r="N197" s="24"/>
      <c r="O197" s="24"/>
      <c r="P197" s="24"/>
      <c r="Q197" s="24"/>
      <c r="R197" s="24"/>
    </row>
    <row r="198" ht="16.5" spans="1:18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24"/>
      <c r="L198" s="24"/>
      <c r="M198" s="24"/>
      <c r="N198" s="24"/>
      <c r="O198" s="24"/>
      <c r="P198" s="24"/>
      <c r="Q198" s="24"/>
      <c r="R198" s="24"/>
    </row>
    <row r="199" ht="16.5" spans="1:18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24"/>
      <c r="L199" s="24"/>
      <c r="M199" s="24"/>
      <c r="N199" s="24"/>
      <c r="O199" s="24"/>
      <c r="P199" s="24"/>
      <c r="Q199" s="24"/>
      <c r="R199" s="24"/>
    </row>
    <row r="200" ht="16.5" spans="1:18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24"/>
      <c r="L200" s="24"/>
      <c r="M200" s="24"/>
      <c r="N200" s="24"/>
      <c r="O200" s="24"/>
      <c r="P200" s="24"/>
      <c r="Q200" s="24"/>
      <c r="R200" s="24"/>
    </row>
    <row r="201" ht="16.5" spans="1:18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24"/>
      <c r="L201" s="24"/>
      <c r="M201" s="24"/>
      <c r="N201" s="24"/>
      <c r="O201" s="24"/>
      <c r="P201" s="24"/>
      <c r="Q201" s="24"/>
      <c r="R201" s="24"/>
    </row>
    <row r="202" ht="16.5" spans="1:18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24"/>
      <c r="L202" s="24"/>
      <c r="M202" s="24"/>
      <c r="N202" s="24"/>
      <c r="O202" s="24"/>
      <c r="P202" s="24"/>
      <c r="Q202" s="24"/>
      <c r="R202" s="24"/>
    </row>
    <row r="203" ht="16.5" spans="1:18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24"/>
      <c r="L203" s="24"/>
      <c r="M203" s="24"/>
      <c r="N203" s="24"/>
      <c r="O203" s="24"/>
      <c r="P203" s="24"/>
      <c r="Q203" s="24"/>
      <c r="R203" s="24"/>
    </row>
    <row r="204" ht="16.5" spans="1:18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24"/>
      <c r="L204" s="24"/>
      <c r="M204" s="24"/>
      <c r="N204" s="24"/>
      <c r="O204" s="24"/>
      <c r="P204" s="24"/>
      <c r="Q204" s="24"/>
      <c r="R204" s="24"/>
    </row>
    <row r="205" ht="16.5" spans="1:18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24"/>
      <c r="L205" s="24"/>
      <c r="M205" s="24"/>
      <c r="N205" s="24"/>
      <c r="O205" s="24"/>
      <c r="P205" s="24"/>
      <c r="Q205" s="24"/>
      <c r="R205" s="24"/>
    </row>
    <row r="206" ht="16.5" spans="1:18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24"/>
      <c r="L206" s="24"/>
      <c r="M206" s="24"/>
      <c r="N206" s="24"/>
      <c r="O206" s="24"/>
      <c r="P206" s="24"/>
      <c r="Q206" s="24"/>
      <c r="R206" s="24"/>
    </row>
    <row r="207" ht="16.5" spans="1:18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24"/>
      <c r="L207" s="24"/>
      <c r="M207" s="24"/>
      <c r="N207" s="24"/>
      <c r="O207" s="24"/>
      <c r="P207" s="24"/>
      <c r="Q207" s="24"/>
      <c r="R207" s="24"/>
    </row>
    <row r="208" ht="16.5" spans="1:18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24"/>
      <c r="L208" s="24"/>
      <c r="M208" s="24"/>
      <c r="N208" s="24"/>
      <c r="O208" s="24"/>
      <c r="P208" s="24"/>
      <c r="Q208" s="24"/>
      <c r="R208" s="24"/>
    </row>
    <row r="209" ht="16.5" spans="1:18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24"/>
      <c r="L209" s="24"/>
      <c r="M209" s="24"/>
      <c r="N209" s="24"/>
      <c r="O209" s="24"/>
      <c r="P209" s="24"/>
      <c r="Q209" s="24"/>
      <c r="R209" s="24"/>
    </row>
    <row r="210" ht="16.5" spans="1:18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24"/>
      <c r="L210" s="24"/>
      <c r="M210" s="24"/>
      <c r="N210" s="24"/>
      <c r="O210" s="24"/>
      <c r="P210" s="24"/>
      <c r="Q210" s="24"/>
      <c r="R210" s="24"/>
    </row>
    <row r="211" ht="16.5" spans="1:18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63</v>
      </c>
      <c r="B1" s="2"/>
      <c r="C1" s="2"/>
      <c r="D1" s="2"/>
      <c r="E1" s="2"/>
      <c r="F1" s="2"/>
      <c r="G1" s="2"/>
      <c r="H1" s="2"/>
      <c r="I1" s="2"/>
      <c r="J1" s="2"/>
      <c r="K1" s="10" t="s">
        <v>107</v>
      </c>
      <c r="L1" s="11"/>
      <c r="M1" s="11"/>
      <c r="N1" s="11"/>
      <c r="O1" s="11"/>
      <c r="P1" s="11"/>
      <c r="Q1" s="11"/>
      <c r="R1" s="14"/>
    </row>
    <row r="2" ht="45" spans="1:18">
      <c r="A2" s="3" t="s">
        <v>65</v>
      </c>
      <c r="B2" s="4" t="s">
        <v>66</v>
      </c>
      <c r="C2" s="4" t="s">
        <v>67</v>
      </c>
      <c r="D2" s="4" t="s">
        <v>68</v>
      </c>
      <c r="E2" s="4" t="s">
        <v>69</v>
      </c>
      <c r="F2" s="4" t="s">
        <v>70</v>
      </c>
      <c r="G2" s="4" t="s">
        <v>71</v>
      </c>
      <c r="H2" s="4" t="s">
        <v>72</v>
      </c>
      <c r="I2" s="4" t="s">
        <v>73</v>
      </c>
      <c r="J2" s="4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</row>
    <row r="3" ht="20.25" spans="1:18">
      <c r="A3" s="5" t="s">
        <v>108</v>
      </c>
      <c r="B3" s="5" t="s">
        <v>109</v>
      </c>
      <c r="C3" s="5">
        <v>4854.509</v>
      </c>
      <c r="D3" s="5">
        <v>5809.564</v>
      </c>
      <c r="E3" s="5">
        <v>1</v>
      </c>
      <c r="F3" s="6">
        <v>0</v>
      </c>
      <c r="G3" s="6">
        <v>0</v>
      </c>
      <c r="H3" s="6">
        <v>1</v>
      </c>
      <c r="I3" s="6">
        <v>0.657</v>
      </c>
      <c r="J3" s="6">
        <v>16.989</v>
      </c>
      <c r="K3" s="13">
        <v>1</v>
      </c>
      <c r="L3" s="13">
        <v>2</v>
      </c>
      <c r="M3" s="13">
        <v>1</v>
      </c>
      <c r="N3" s="13">
        <v>-1</v>
      </c>
      <c r="O3" s="13">
        <v>0</v>
      </c>
      <c r="P3" s="13">
        <v>10.326</v>
      </c>
      <c r="Q3" s="13">
        <v>-1</v>
      </c>
      <c r="R3" s="13">
        <v>0</v>
      </c>
    </row>
    <row r="4" ht="20.25" spans="1:18">
      <c r="A4" s="7" t="s">
        <v>110</v>
      </c>
      <c r="B4" s="7" t="s">
        <v>111</v>
      </c>
      <c r="C4" s="7">
        <v>3610.38</v>
      </c>
      <c r="D4" s="7">
        <v>5149.956</v>
      </c>
      <c r="E4" s="7">
        <v>0</v>
      </c>
      <c r="F4" s="7">
        <v>0</v>
      </c>
      <c r="G4" s="7">
        <v>0</v>
      </c>
      <c r="H4" s="7">
        <v>1</v>
      </c>
      <c r="I4" s="6">
        <v>0.848</v>
      </c>
      <c r="J4" s="6">
        <v>30.489</v>
      </c>
      <c r="K4" s="13">
        <v>3</v>
      </c>
      <c r="L4" s="13">
        <v>0</v>
      </c>
      <c r="M4" s="13">
        <v>0</v>
      </c>
      <c r="N4" s="13">
        <v>0</v>
      </c>
      <c r="O4" s="13">
        <v>0</v>
      </c>
      <c r="P4" s="13">
        <v>5.451</v>
      </c>
      <c r="Q4" s="13">
        <v>0</v>
      </c>
      <c r="R4" s="13">
        <v>0</v>
      </c>
    </row>
    <row r="5" ht="20.25" spans="1:18">
      <c r="A5" s="7" t="s">
        <v>112</v>
      </c>
      <c r="B5" s="7" t="s">
        <v>113</v>
      </c>
      <c r="C5" s="7">
        <v>2479.953</v>
      </c>
      <c r="D5" s="7">
        <v>3149.57</v>
      </c>
      <c r="E5" s="7">
        <v>0</v>
      </c>
      <c r="F5" s="7">
        <v>0</v>
      </c>
      <c r="G5" s="7">
        <v>0</v>
      </c>
      <c r="H5" s="7">
        <v>1</v>
      </c>
      <c r="I5" s="6">
        <v>2.035</v>
      </c>
      <c r="J5" s="6">
        <v>22.863</v>
      </c>
      <c r="K5" s="13">
        <v>1</v>
      </c>
      <c r="L5" s="13">
        <v>0</v>
      </c>
      <c r="M5" s="13">
        <v>0</v>
      </c>
      <c r="N5" s="13">
        <v>1</v>
      </c>
      <c r="O5" s="13">
        <v>0</v>
      </c>
      <c r="P5" s="13">
        <v>7.139</v>
      </c>
      <c r="Q5" s="13">
        <v>0</v>
      </c>
      <c r="R5" s="13">
        <v>0</v>
      </c>
    </row>
    <row r="6" ht="20.25" spans="1:18">
      <c r="A6" s="7" t="s">
        <v>114</v>
      </c>
      <c r="B6" s="7" t="s">
        <v>115</v>
      </c>
      <c r="C6" s="7">
        <v>7017.495</v>
      </c>
      <c r="D6" s="7">
        <v>9145.816</v>
      </c>
      <c r="E6" s="7">
        <v>0</v>
      </c>
      <c r="F6" s="7">
        <v>0</v>
      </c>
      <c r="G6" s="7">
        <v>0</v>
      </c>
      <c r="H6" s="7">
        <v>1</v>
      </c>
      <c r="I6" s="6">
        <v>0.372</v>
      </c>
      <c r="J6" s="6">
        <v>23.557</v>
      </c>
      <c r="K6" s="13">
        <v>3</v>
      </c>
      <c r="L6" s="13">
        <v>2</v>
      </c>
      <c r="M6" s="13">
        <v>0</v>
      </c>
      <c r="N6" s="13">
        <v>-1</v>
      </c>
      <c r="O6" s="13">
        <v>0</v>
      </c>
      <c r="P6" s="13">
        <v>-6.264</v>
      </c>
      <c r="Q6" s="13">
        <v>0</v>
      </c>
      <c r="R6" s="13">
        <v>0</v>
      </c>
    </row>
    <row r="7" ht="20.25" spans="1:18">
      <c r="A7" s="7" t="s">
        <v>116</v>
      </c>
      <c r="B7" s="7" t="s">
        <v>117</v>
      </c>
      <c r="C7" s="7">
        <v>104.8</v>
      </c>
      <c r="D7" s="7">
        <v>107.408</v>
      </c>
      <c r="E7" s="7">
        <v>0</v>
      </c>
      <c r="F7" s="7">
        <v>0</v>
      </c>
      <c r="G7" s="7">
        <v>0</v>
      </c>
      <c r="H7" s="7">
        <v>1</v>
      </c>
      <c r="I7" s="6">
        <v>1.111</v>
      </c>
      <c r="J7" s="6">
        <v>3.512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-0.013</v>
      </c>
      <c r="Q7" s="13">
        <v>0</v>
      </c>
      <c r="R7" s="13">
        <v>0</v>
      </c>
    </row>
    <row r="8" ht="20.25" spans="1:18">
      <c r="A8" s="7" t="s">
        <v>118</v>
      </c>
      <c r="B8" s="7" t="s">
        <v>119</v>
      </c>
      <c r="C8" s="7">
        <v>104.186</v>
      </c>
      <c r="D8" s="7">
        <v>105.678</v>
      </c>
      <c r="E8" s="7">
        <v>0</v>
      </c>
      <c r="F8" s="7">
        <v>0</v>
      </c>
      <c r="G8" s="7">
        <v>0</v>
      </c>
      <c r="H8" s="7">
        <v>1</v>
      </c>
      <c r="I8" s="6">
        <v>0.702</v>
      </c>
      <c r="J8" s="6">
        <v>2.104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-0.014</v>
      </c>
      <c r="Q8" s="13">
        <v>0</v>
      </c>
      <c r="R8" s="13">
        <v>0</v>
      </c>
    </row>
    <row r="9" ht="20.25" spans="1:18">
      <c r="A9" s="7" t="s">
        <v>120</v>
      </c>
      <c r="B9" s="7" t="s">
        <v>121</v>
      </c>
      <c r="C9" s="7">
        <v>108.575</v>
      </c>
      <c r="D9" s="7">
        <v>116.27</v>
      </c>
      <c r="E9" s="7">
        <v>0</v>
      </c>
      <c r="F9" s="7">
        <v>0</v>
      </c>
      <c r="G9" s="7">
        <v>0</v>
      </c>
      <c r="H9" s="7">
        <v>1</v>
      </c>
      <c r="I9" s="6">
        <v>1.641</v>
      </c>
      <c r="J9" s="6">
        <v>8.151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-0.007</v>
      </c>
      <c r="Q9" s="13">
        <v>0</v>
      </c>
      <c r="R9" s="13">
        <v>0</v>
      </c>
    </row>
    <row r="10" ht="20.25" spans="1:18">
      <c r="A10" s="7" t="s">
        <v>122</v>
      </c>
      <c r="B10" s="7" t="s">
        <v>123</v>
      </c>
      <c r="C10" s="7">
        <v>102.055</v>
      </c>
      <c r="D10" s="7">
        <v>102.69</v>
      </c>
      <c r="E10" s="7">
        <v>0</v>
      </c>
      <c r="F10" s="7">
        <v>0</v>
      </c>
      <c r="G10" s="7">
        <v>0</v>
      </c>
      <c r="H10" s="7">
        <v>1</v>
      </c>
      <c r="I10" s="6">
        <v>0.214</v>
      </c>
      <c r="J10" s="6">
        <v>0.831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-0.001</v>
      </c>
      <c r="Q10" s="13">
        <v>0</v>
      </c>
      <c r="R10" s="13">
        <v>0</v>
      </c>
    </row>
    <row r="11" ht="20.25" spans="1:18">
      <c r="A11" s="8" t="s">
        <v>124</v>
      </c>
      <c r="B11" s="8" t="s">
        <v>125</v>
      </c>
      <c r="C11" s="8">
        <v>13210.877</v>
      </c>
      <c r="D11" s="8">
        <v>14637.312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10.499</v>
      </c>
      <c r="Q11" s="13">
        <v>0</v>
      </c>
      <c r="R11" s="13">
        <v>0</v>
      </c>
    </row>
    <row r="12" ht="20.25" spans="1:18">
      <c r="A12" s="8" t="s">
        <v>126</v>
      </c>
      <c r="B12" s="8" t="s">
        <v>127</v>
      </c>
      <c r="C12" s="8">
        <v>3893.818</v>
      </c>
      <c r="D12" s="8">
        <v>4357.062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-1</v>
      </c>
      <c r="O12" s="13">
        <v>0</v>
      </c>
      <c r="P12" s="13">
        <v>-1.219</v>
      </c>
      <c r="Q12" s="13">
        <v>0</v>
      </c>
      <c r="R12" s="13">
        <v>0</v>
      </c>
    </row>
    <row r="13" ht="20.25" spans="1:18">
      <c r="A13" s="8" t="s">
        <v>128</v>
      </c>
      <c r="B13" s="8" t="s">
        <v>129</v>
      </c>
      <c r="C13" s="8">
        <v>175</v>
      </c>
      <c r="D13" s="8">
        <v>236.359</v>
      </c>
      <c r="E13" s="8">
        <v>0</v>
      </c>
      <c r="F13" s="8">
        <v>0</v>
      </c>
      <c r="G13" s="8">
        <v>1</v>
      </c>
      <c r="H13" s="9">
        <v>0</v>
      </c>
      <c r="I13" s="9">
        <v>0</v>
      </c>
      <c r="J13" s="9">
        <v>0</v>
      </c>
      <c r="K13" s="13">
        <v>4</v>
      </c>
      <c r="L13" s="13">
        <v>0</v>
      </c>
      <c r="M13" s="13">
        <v>-1</v>
      </c>
      <c r="N13" s="13">
        <v>0</v>
      </c>
      <c r="O13" s="13">
        <v>0</v>
      </c>
      <c r="P13" s="13">
        <v>0.007</v>
      </c>
      <c r="Q13" s="13">
        <v>0</v>
      </c>
      <c r="R13" s="13">
        <v>0</v>
      </c>
    </row>
    <row r="14" ht="20.25" spans="1:18">
      <c r="A14" s="8" t="s">
        <v>130</v>
      </c>
      <c r="B14" s="8" t="s">
        <v>131</v>
      </c>
      <c r="C14" s="8">
        <v>2211.9</v>
      </c>
      <c r="D14" s="8">
        <v>2471.855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1</v>
      </c>
      <c r="M14" s="13">
        <v>0</v>
      </c>
      <c r="N14" s="13">
        <v>0</v>
      </c>
      <c r="O14" s="13">
        <v>0</v>
      </c>
      <c r="P14" s="13">
        <v>-0.047</v>
      </c>
      <c r="Q14" s="13">
        <v>0</v>
      </c>
      <c r="R14" s="13">
        <v>0</v>
      </c>
    </row>
    <row r="15" ht="20.25" spans="1:18">
      <c r="A15" s="8" t="s">
        <v>132</v>
      </c>
      <c r="B15" s="8" t="s">
        <v>133</v>
      </c>
      <c r="C15" s="8">
        <v>2514.832</v>
      </c>
      <c r="D15" s="8">
        <v>2763.391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0.371</v>
      </c>
      <c r="Q15" s="13">
        <v>0</v>
      </c>
      <c r="R15" s="13">
        <v>-1</v>
      </c>
    </row>
    <row r="16" ht="20.25" spans="1:18">
      <c r="A16" s="8" t="s">
        <v>134</v>
      </c>
      <c r="B16" s="8" t="s">
        <v>135</v>
      </c>
      <c r="C16" s="8">
        <v>1237.67</v>
      </c>
      <c r="D16" s="8">
        <v>1707.125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1</v>
      </c>
      <c r="N16" s="13">
        <v>-1</v>
      </c>
      <c r="O16" s="13">
        <v>0</v>
      </c>
      <c r="P16" s="13">
        <v>2.096</v>
      </c>
      <c r="Q16" s="13">
        <v>0</v>
      </c>
      <c r="R16" s="13">
        <v>0</v>
      </c>
    </row>
    <row r="17" ht="20.25" spans="1:18">
      <c r="A17" s="8" t="s">
        <v>136</v>
      </c>
      <c r="B17" s="8" t="s">
        <v>137</v>
      </c>
      <c r="C17" s="8">
        <v>13553.758</v>
      </c>
      <c r="D17" s="8">
        <v>15491.694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-1.568</v>
      </c>
      <c r="Q17" s="13">
        <v>0</v>
      </c>
      <c r="R17" s="13">
        <v>0</v>
      </c>
    </row>
    <row r="18" ht="20.25" spans="1:18">
      <c r="A18" s="8" t="s">
        <v>138</v>
      </c>
      <c r="B18" s="8" t="s">
        <v>139</v>
      </c>
      <c r="C18" s="8">
        <v>2730.482</v>
      </c>
      <c r="D18" s="8">
        <v>3059.579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1.955</v>
      </c>
      <c r="Q18" s="13">
        <v>0</v>
      </c>
      <c r="R18" s="13">
        <v>0</v>
      </c>
    </row>
    <row r="19" ht="20.25" spans="1:18">
      <c r="A19" s="8" t="s">
        <v>140</v>
      </c>
      <c r="B19" s="8" t="s">
        <v>141</v>
      </c>
      <c r="C19" s="8">
        <v>3501.77</v>
      </c>
      <c r="D19" s="8">
        <v>3654.968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0</v>
      </c>
      <c r="M19" s="13">
        <v>0</v>
      </c>
      <c r="N19" s="13">
        <v>1</v>
      </c>
      <c r="O19" s="13">
        <v>0</v>
      </c>
      <c r="P19" s="13">
        <v>1.969</v>
      </c>
      <c r="Q19" s="13">
        <v>0</v>
      </c>
      <c r="R19" s="13">
        <v>1</v>
      </c>
    </row>
    <row r="20" ht="20.25" spans="1:18">
      <c r="A20" s="8" t="s">
        <v>142</v>
      </c>
      <c r="B20" s="8" t="s">
        <v>143</v>
      </c>
      <c r="C20" s="8">
        <v>5112.382</v>
      </c>
      <c r="D20" s="8">
        <v>6001.776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1</v>
      </c>
      <c r="M20" s="13">
        <v>0</v>
      </c>
      <c r="N20" s="13">
        <v>0</v>
      </c>
      <c r="O20" s="13">
        <v>0</v>
      </c>
      <c r="P20" s="13">
        <v>4.528</v>
      </c>
      <c r="Q20" s="13">
        <v>0</v>
      </c>
      <c r="R20" s="13">
        <v>-1</v>
      </c>
    </row>
    <row r="21" ht="20.25" spans="1:18">
      <c r="A21" s="8" t="s">
        <v>144</v>
      </c>
      <c r="B21" s="8" t="s">
        <v>145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146</v>
      </c>
      <c r="B22" s="8" t="s">
        <v>147</v>
      </c>
      <c r="C22" s="8">
        <v>7794.741</v>
      </c>
      <c r="D22" s="8">
        <v>8543.74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-6.351</v>
      </c>
      <c r="Q22" s="13">
        <v>0</v>
      </c>
      <c r="R22" s="13">
        <v>0</v>
      </c>
    </row>
    <row r="23" ht="20.25" spans="1:18">
      <c r="A23" s="8" t="s">
        <v>148</v>
      </c>
      <c r="B23" s="8" t="s">
        <v>149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150</v>
      </c>
      <c r="B24" s="8" t="s">
        <v>151</v>
      </c>
      <c r="C24" s="8">
        <v>1762.379</v>
      </c>
      <c r="D24" s="8">
        <v>2004.091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2.647</v>
      </c>
      <c r="Q24" s="13">
        <v>0</v>
      </c>
      <c r="R24" s="13">
        <v>0</v>
      </c>
    </row>
    <row r="25" ht="20.25" spans="1:18">
      <c r="A25" s="8" t="s">
        <v>152</v>
      </c>
      <c r="B25" s="8" t="s">
        <v>153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154</v>
      </c>
      <c r="B26" s="8" t="s">
        <v>155</v>
      </c>
      <c r="C26" s="8">
        <v>12038.33</v>
      </c>
      <c r="D26" s="8">
        <v>13932.72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10.895</v>
      </c>
      <c r="Q26" s="13">
        <v>0</v>
      </c>
      <c r="R26" s="13">
        <v>0</v>
      </c>
    </row>
    <row r="27" ht="20.25" spans="1:18">
      <c r="A27" s="6" t="s">
        <v>156</v>
      </c>
      <c r="B27" s="6" t="s">
        <v>157</v>
      </c>
      <c r="C27" s="6">
        <v>6963.754</v>
      </c>
      <c r="D27" s="6">
        <v>8413.456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9.667</v>
      </c>
      <c r="K27" s="13">
        <v>0</v>
      </c>
      <c r="L27" s="13">
        <v>0</v>
      </c>
      <c r="M27" s="13">
        <v>0</v>
      </c>
      <c r="N27" s="13">
        <v>-1</v>
      </c>
      <c r="O27" s="13">
        <v>0</v>
      </c>
      <c r="P27" s="13">
        <v>-5.775</v>
      </c>
      <c r="Q27" s="13">
        <v>0</v>
      </c>
      <c r="R27" s="13">
        <v>0</v>
      </c>
    </row>
    <row r="28" ht="20.25" spans="1:18">
      <c r="A28" s="6" t="s">
        <v>158</v>
      </c>
      <c r="B28" s="6" t="s">
        <v>159</v>
      </c>
      <c r="C28" s="6">
        <v>19146.588</v>
      </c>
      <c r="D28" s="6">
        <v>21477.961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3.931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-21.999</v>
      </c>
      <c r="Q28" s="13">
        <v>0</v>
      </c>
      <c r="R28" s="13">
        <v>0</v>
      </c>
    </row>
    <row r="29" ht="20.25" spans="1:18">
      <c r="A29" s="6" t="s">
        <v>160</v>
      </c>
      <c r="B29" s="6" t="s">
        <v>161</v>
      </c>
      <c r="C29" s="6">
        <v>564.113</v>
      </c>
      <c r="D29" s="6">
        <v>633.27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8.77</v>
      </c>
      <c r="K29" s="13">
        <v>2</v>
      </c>
      <c r="L29" s="13">
        <v>0</v>
      </c>
      <c r="M29" s="13">
        <v>0</v>
      </c>
      <c r="N29" s="13">
        <v>0</v>
      </c>
      <c r="O29" s="13">
        <v>0</v>
      </c>
      <c r="P29" s="13">
        <v>-0.228</v>
      </c>
      <c r="Q29" s="13">
        <v>0</v>
      </c>
      <c r="R29" s="13">
        <v>-1</v>
      </c>
    </row>
    <row r="30" ht="20.25" spans="1:18">
      <c r="A30" s="6" t="s">
        <v>162</v>
      </c>
      <c r="B30" s="6" t="s">
        <v>163</v>
      </c>
      <c r="C30" s="6">
        <v>13237.771</v>
      </c>
      <c r="D30" s="6">
        <v>16542.156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1.979</v>
      </c>
      <c r="K30" s="13">
        <v>1</v>
      </c>
      <c r="L30" s="13">
        <v>0</v>
      </c>
      <c r="M30" s="13">
        <v>0</v>
      </c>
      <c r="N30" s="13">
        <v>0</v>
      </c>
      <c r="O30" s="13">
        <v>0</v>
      </c>
      <c r="P30" s="13">
        <v>-23.955</v>
      </c>
      <c r="Q30" s="13">
        <v>0</v>
      </c>
      <c r="R30" s="13">
        <v>0</v>
      </c>
    </row>
    <row r="31" ht="20.25" spans="1:18">
      <c r="A31" s="6" t="s">
        <v>164</v>
      </c>
      <c r="B31" s="6" t="s">
        <v>165</v>
      </c>
      <c r="C31" s="6">
        <v>2935.081</v>
      </c>
      <c r="D31" s="6">
        <v>3495.255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15.876</v>
      </c>
      <c r="K31" s="13">
        <v>1</v>
      </c>
      <c r="L31" s="13">
        <v>0</v>
      </c>
      <c r="M31" s="13">
        <v>0</v>
      </c>
      <c r="N31" s="13">
        <v>0</v>
      </c>
      <c r="O31" s="13">
        <v>0</v>
      </c>
      <c r="P31" s="13">
        <v>-1.102</v>
      </c>
      <c r="Q31" s="13">
        <v>0</v>
      </c>
      <c r="R31" s="13">
        <v>0</v>
      </c>
    </row>
    <row r="32" ht="20.25" spans="1:18">
      <c r="A32" s="6" t="s">
        <v>166</v>
      </c>
      <c r="B32" s="6" t="s">
        <v>167</v>
      </c>
      <c r="C32" s="6">
        <v>71501.484</v>
      </c>
      <c r="D32" s="6">
        <v>79664.336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3.52</v>
      </c>
      <c r="K32" s="13">
        <v>4</v>
      </c>
      <c r="L32" s="13">
        <v>0</v>
      </c>
      <c r="M32" s="13">
        <v>0</v>
      </c>
      <c r="N32" s="13">
        <v>-1</v>
      </c>
      <c r="O32" s="13">
        <v>-1</v>
      </c>
      <c r="P32" s="13">
        <v>-37.433</v>
      </c>
      <c r="Q32" s="13">
        <v>0</v>
      </c>
      <c r="R32" s="13">
        <v>0</v>
      </c>
    </row>
    <row r="33" ht="20.25" spans="1:18">
      <c r="A33" s="6" t="s">
        <v>168</v>
      </c>
      <c r="B33" s="6" t="s">
        <v>169</v>
      </c>
      <c r="C33" s="6">
        <v>3084.037</v>
      </c>
      <c r="D33" s="6">
        <v>3920.202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11.759</v>
      </c>
      <c r="K33" s="13">
        <v>0</v>
      </c>
      <c r="L33" s="13">
        <v>0</v>
      </c>
      <c r="M33" s="13">
        <v>0</v>
      </c>
      <c r="N33" s="13">
        <v>-1</v>
      </c>
      <c r="O33" s="13">
        <v>0</v>
      </c>
      <c r="P33" s="13">
        <v>-0.733</v>
      </c>
      <c r="Q33" s="13">
        <v>0</v>
      </c>
      <c r="R33" s="13">
        <v>0</v>
      </c>
    </row>
    <row r="34" ht="20.25" spans="1:18">
      <c r="A34" s="6" t="s">
        <v>170</v>
      </c>
      <c r="B34" s="6" t="s">
        <v>171</v>
      </c>
      <c r="C34" s="6">
        <v>120444.18</v>
      </c>
      <c r="D34" s="6">
        <v>139277.859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3.806</v>
      </c>
      <c r="K34" s="13">
        <v>0</v>
      </c>
      <c r="L34" s="13">
        <v>0</v>
      </c>
      <c r="M34" s="13">
        <v>0</v>
      </c>
      <c r="N34" s="13">
        <v>-1</v>
      </c>
      <c r="O34" s="13">
        <v>0</v>
      </c>
      <c r="P34" s="13">
        <v>-190.088</v>
      </c>
      <c r="Q34" s="13">
        <v>-1</v>
      </c>
      <c r="R34" s="13">
        <v>0</v>
      </c>
    </row>
    <row r="35" ht="20.25" spans="1:18">
      <c r="A35" s="6" t="s">
        <v>172</v>
      </c>
      <c r="B35" s="6" t="s">
        <v>173</v>
      </c>
      <c r="C35" s="6">
        <v>16339.059</v>
      </c>
      <c r="D35" s="6">
        <v>18358.955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7.611</v>
      </c>
      <c r="K35" s="13">
        <v>3</v>
      </c>
      <c r="L35" s="13">
        <v>1</v>
      </c>
      <c r="M35" s="13">
        <v>0</v>
      </c>
      <c r="N35" s="13">
        <v>0</v>
      </c>
      <c r="O35" s="13">
        <v>0</v>
      </c>
      <c r="P35" s="13">
        <v>16.091</v>
      </c>
      <c r="Q35" s="13">
        <v>0</v>
      </c>
      <c r="R35" s="13">
        <v>0</v>
      </c>
    </row>
    <row r="36" ht="20.25" spans="1:18">
      <c r="A36" s="6" t="s">
        <v>174</v>
      </c>
      <c r="B36" s="6" t="s">
        <v>175</v>
      </c>
      <c r="C36" s="6">
        <v>3066.201</v>
      </c>
      <c r="D36" s="6">
        <v>3842.06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8.771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-0.686</v>
      </c>
      <c r="Q36" s="13">
        <v>0</v>
      </c>
      <c r="R36" s="13">
        <v>0</v>
      </c>
    </row>
    <row r="37" ht="20.25" spans="1:18">
      <c r="A37" s="6" t="s">
        <v>176</v>
      </c>
      <c r="B37" s="6" t="s">
        <v>177</v>
      </c>
      <c r="C37" s="6">
        <v>16131.747</v>
      </c>
      <c r="D37" s="6">
        <v>20085.76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11.921</v>
      </c>
      <c r="K37" s="13">
        <v>4</v>
      </c>
      <c r="L37" s="13">
        <v>1</v>
      </c>
      <c r="M37" s="13">
        <v>0</v>
      </c>
      <c r="N37" s="13">
        <v>-1</v>
      </c>
      <c r="O37" s="13">
        <v>0</v>
      </c>
      <c r="P37" s="13">
        <v>-35.255</v>
      </c>
      <c r="Q37" s="13">
        <v>0</v>
      </c>
      <c r="R37" s="13">
        <v>0</v>
      </c>
    </row>
    <row r="38" ht="20.25" spans="1:18">
      <c r="A38" s="6" t="s">
        <v>178</v>
      </c>
      <c r="B38" s="6" t="s">
        <v>179</v>
      </c>
      <c r="C38" s="6">
        <v>238127.672</v>
      </c>
      <c r="D38" s="6">
        <v>273091.938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3.357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-308.124</v>
      </c>
      <c r="Q38" s="13">
        <v>0</v>
      </c>
      <c r="R38" s="13">
        <v>0</v>
      </c>
    </row>
    <row r="39" ht="20.25" spans="1:18">
      <c r="A39" s="6" t="s">
        <v>180</v>
      </c>
      <c r="B39" s="6" t="s">
        <v>181</v>
      </c>
      <c r="C39" s="6">
        <v>5628.419</v>
      </c>
      <c r="D39" s="6">
        <v>6089.012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3.159</v>
      </c>
      <c r="K39" s="13">
        <v>0</v>
      </c>
      <c r="L39" s="13">
        <v>2</v>
      </c>
      <c r="M39" s="13">
        <v>0</v>
      </c>
      <c r="N39" s="13">
        <v>0</v>
      </c>
      <c r="O39" s="13">
        <v>0</v>
      </c>
      <c r="P39" s="13">
        <v>2.426</v>
      </c>
      <c r="Q39" s="13">
        <v>0</v>
      </c>
      <c r="R39" s="13">
        <v>0</v>
      </c>
    </row>
    <row r="40" ht="20.25" spans="1:18">
      <c r="A40" s="6" t="s">
        <v>182</v>
      </c>
      <c r="B40" s="6" t="s">
        <v>183</v>
      </c>
      <c r="C40" s="6">
        <v>3119.782</v>
      </c>
      <c r="D40" s="6">
        <v>3913.418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12.928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3.492</v>
      </c>
      <c r="Q40" s="13">
        <v>0</v>
      </c>
      <c r="R40" s="13">
        <v>0</v>
      </c>
    </row>
    <row r="41" ht="20.25" spans="1:18">
      <c r="A41" s="6" t="s">
        <v>184</v>
      </c>
      <c r="B41" s="6" t="s">
        <v>185</v>
      </c>
      <c r="C41" s="6">
        <v>21901.867</v>
      </c>
      <c r="D41" s="6">
        <v>25687.596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14.312</v>
      </c>
      <c r="K41" s="13">
        <v>4</v>
      </c>
      <c r="L41" s="13">
        <v>1</v>
      </c>
      <c r="M41" s="13">
        <v>0</v>
      </c>
      <c r="N41" s="13">
        <v>0</v>
      </c>
      <c r="O41" s="13">
        <v>0</v>
      </c>
      <c r="P41" s="13">
        <v>-17.989</v>
      </c>
      <c r="Q41" s="13">
        <v>0</v>
      </c>
      <c r="R41" s="13">
        <v>0</v>
      </c>
    </row>
    <row r="42" ht="20.25" spans="1:18">
      <c r="A42" s="6" t="s">
        <v>186</v>
      </c>
      <c r="B42" s="6" t="s">
        <v>187</v>
      </c>
      <c r="C42" s="6">
        <v>3466.9</v>
      </c>
      <c r="D42" s="6">
        <v>3900.719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1.143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-1.002</v>
      </c>
      <c r="Q42" s="13">
        <v>0</v>
      </c>
      <c r="R42" s="13">
        <v>0</v>
      </c>
    </row>
    <row r="43" ht="20.25" spans="1:18">
      <c r="A43" s="6" t="s">
        <v>188</v>
      </c>
      <c r="B43" s="6" t="s">
        <v>189</v>
      </c>
      <c r="C43" s="6">
        <v>8013.841</v>
      </c>
      <c r="D43" s="6">
        <v>9048.063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5.553</v>
      </c>
      <c r="K43" s="13">
        <v>1</v>
      </c>
      <c r="L43" s="13">
        <v>1</v>
      </c>
      <c r="M43" s="13">
        <v>0</v>
      </c>
      <c r="N43" s="13">
        <v>0</v>
      </c>
      <c r="O43" s="13">
        <v>0</v>
      </c>
      <c r="P43" s="13">
        <v>2.716</v>
      </c>
      <c r="Q43" s="13">
        <v>0</v>
      </c>
      <c r="R43" s="13">
        <v>0</v>
      </c>
    </row>
    <row r="44" ht="20.25" spans="1:18">
      <c r="A44" s="6" t="s">
        <v>190</v>
      </c>
      <c r="B44" s="6" t="s">
        <v>191</v>
      </c>
      <c r="C44" s="6">
        <v>4411.183</v>
      </c>
      <c r="D44" s="6">
        <v>5005.271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8.234</v>
      </c>
      <c r="K44" s="13">
        <v>2</v>
      </c>
      <c r="L44" s="13">
        <v>2</v>
      </c>
      <c r="M44" s="13">
        <v>0</v>
      </c>
      <c r="N44" s="13">
        <v>0</v>
      </c>
      <c r="O44" s="13">
        <v>0</v>
      </c>
      <c r="P44" s="13">
        <v>-5.504</v>
      </c>
      <c r="Q44" s="13">
        <v>0</v>
      </c>
      <c r="R44" s="13">
        <v>-1</v>
      </c>
    </row>
    <row r="45" ht="20.25" spans="1:18">
      <c r="A45" s="6" t="s">
        <v>192</v>
      </c>
      <c r="B45" s="6" t="s">
        <v>193</v>
      </c>
      <c r="C45" s="6">
        <v>1258.2</v>
      </c>
      <c r="D45" s="6">
        <v>1386.688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4.573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-0.183</v>
      </c>
      <c r="Q45" s="13">
        <v>0</v>
      </c>
      <c r="R45" s="13">
        <v>0</v>
      </c>
    </row>
    <row r="46" ht="20.25" spans="1:18">
      <c r="A46" s="6" t="s">
        <v>194</v>
      </c>
      <c r="B46" s="6" t="s">
        <v>195</v>
      </c>
      <c r="C46" s="6">
        <v>653.075</v>
      </c>
      <c r="D46" s="6">
        <v>835.699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18.058</v>
      </c>
      <c r="K46" s="13">
        <v>1</v>
      </c>
      <c r="L46" s="13">
        <v>2</v>
      </c>
      <c r="M46" s="13">
        <v>0</v>
      </c>
      <c r="N46" s="13">
        <v>0</v>
      </c>
      <c r="O46" s="13">
        <v>0</v>
      </c>
      <c r="P46" s="13">
        <v>-1.013</v>
      </c>
      <c r="Q46" s="13">
        <v>0</v>
      </c>
      <c r="R46" s="13">
        <v>-1</v>
      </c>
    </row>
    <row r="47" ht="20.25" spans="1:18">
      <c r="A47" s="6" t="s">
        <v>196</v>
      </c>
      <c r="B47" s="6" t="s">
        <v>197</v>
      </c>
      <c r="C47" s="6">
        <v>1737.373</v>
      </c>
      <c r="D47" s="6">
        <v>2322.93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3.452</v>
      </c>
      <c r="K47" s="13">
        <v>0</v>
      </c>
      <c r="L47" s="13">
        <v>0</v>
      </c>
      <c r="M47" s="13">
        <v>0</v>
      </c>
      <c r="N47" s="13">
        <v>-1</v>
      </c>
      <c r="O47" s="13">
        <v>0</v>
      </c>
      <c r="P47" s="13">
        <v>-1.79</v>
      </c>
      <c r="Q47" s="13">
        <v>0</v>
      </c>
      <c r="R47" s="13">
        <v>0</v>
      </c>
    </row>
    <row r="48" ht="20.25" spans="1:18">
      <c r="A48" s="6" t="s">
        <v>198</v>
      </c>
      <c r="B48" s="6" t="s">
        <v>199</v>
      </c>
      <c r="C48" s="6">
        <v>3172.73</v>
      </c>
      <c r="D48" s="6">
        <v>3489.299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8.593</v>
      </c>
      <c r="K48" s="13">
        <v>3</v>
      </c>
      <c r="L48" s="13">
        <v>0</v>
      </c>
      <c r="M48" s="13">
        <v>0</v>
      </c>
      <c r="N48" s="13">
        <v>1</v>
      </c>
      <c r="O48" s="13">
        <v>0</v>
      </c>
      <c r="P48" s="13">
        <v>-2.156</v>
      </c>
      <c r="Q48" s="13">
        <v>0</v>
      </c>
      <c r="R48" s="13">
        <v>0</v>
      </c>
    </row>
    <row r="49" ht="20.25" spans="1:18">
      <c r="A49" s="6" t="s">
        <v>200</v>
      </c>
      <c r="B49" s="6" t="s">
        <v>201</v>
      </c>
      <c r="C49" s="6">
        <v>7647.582</v>
      </c>
      <c r="D49" s="6">
        <v>8239.93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6.383</v>
      </c>
      <c r="K49" s="13">
        <v>1</v>
      </c>
      <c r="L49" s="13">
        <v>1</v>
      </c>
      <c r="M49" s="13">
        <v>0</v>
      </c>
      <c r="N49" s="13">
        <v>0</v>
      </c>
      <c r="O49" s="13">
        <v>0</v>
      </c>
      <c r="P49" s="13">
        <v>8.044</v>
      </c>
      <c r="Q49" s="13">
        <v>0</v>
      </c>
      <c r="R49" s="13">
        <v>0</v>
      </c>
    </row>
    <row r="50" ht="20.25" spans="1:18">
      <c r="A50" s="6" t="s">
        <v>202</v>
      </c>
      <c r="B50" s="6" t="s">
        <v>203</v>
      </c>
      <c r="C50" s="6">
        <v>4191.054</v>
      </c>
      <c r="D50" s="6">
        <v>4816.81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2.443</v>
      </c>
      <c r="K50" s="13">
        <v>0</v>
      </c>
      <c r="L50" s="13">
        <v>1</v>
      </c>
      <c r="M50" s="13">
        <v>0</v>
      </c>
      <c r="N50" s="13">
        <v>0</v>
      </c>
      <c r="O50" s="13">
        <v>0</v>
      </c>
      <c r="P50" s="13">
        <v>-3.31</v>
      </c>
      <c r="Q50" s="13">
        <v>0</v>
      </c>
      <c r="R50" s="13">
        <v>0</v>
      </c>
    </row>
    <row r="51" ht="20.25" spans="1:18">
      <c r="A51" s="6" t="s">
        <v>204</v>
      </c>
      <c r="B51" s="6" t="s">
        <v>205</v>
      </c>
      <c r="C51" s="6">
        <v>7217.823</v>
      </c>
      <c r="D51" s="6">
        <v>7798.335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2.921</v>
      </c>
      <c r="K51" s="13">
        <v>0</v>
      </c>
      <c r="L51" s="13">
        <v>2</v>
      </c>
      <c r="M51" s="13">
        <v>0</v>
      </c>
      <c r="N51" s="13">
        <v>-1</v>
      </c>
      <c r="O51" s="13">
        <v>0</v>
      </c>
      <c r="P51" s="13">
        <v>2.115</v>
      </c>
      <c r="Q51" s="13">
        <v>0</v>
      </c>
      <c r="R51" s="13">
        <v>0</v>
      </c>
    </row>
    <row r="52" ht="20.25" spans="1:18">
      <c r="A52" s="6" t="s">
        <v>206</v>
      </c>
      <c r="B52" s="6" t="s">
        <v>207</v>
      </c>
      <c r="C52" s="6">
        <v>7249.659</v>
      </c>
      <c r="D52" s="6">
        <v>8596.156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7.836</v>
      </c>
      <c r="K52" s="13">
        <v>0</v>
      </c>
      <c r="L52" s="13">
        <v>2</v>
      </c>
      <c r="M52" s="13">
        <v>0</v>
      </c>
      <c r="N52" s="13">
        <v>0</v>
      </c>
      <c r="O52" s="13">
        <v>0</v>
      </c>
      <c r="P52" s="13">
        <v>-3.266</v>
      </c>
      <c r="Q52" s="13">
        <v>0</v>
      </c>
      <c r="R52" s="13">
        <v>0</v>
      </c>
    </row>
    <row r="53" ht="20.25" spans="1:18">
      <c r="A53" s="6" t="s">
        <v>208</v>
      </c>
      <c r="B53" s="6" t="s">
        <v>209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0.706</v>
      </c>
      <c r="Q53" s="13">
        <v>0</v>
      </c>
      <c r="R53" s="13">
        <v>0</v>
      </c>
    </row>
    <row r="54" ht="20.25" spans="1:18">
      <c r="A54" s="6" t="s">
        <v>210</v>
      </c>
      <c r="B54" s="6" t="s">
        <v>211</v>
      </c>
      <c r="C54" s="6">
        <v>6693.674</v>
      </c>
      <c r="D54" s="6">
        <v>7883.953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12.421</v>
      </c>
      <c r="K54" s="13">
        <v>2</v>
      </c>
      <c r="L54" s="13">
        <v>2</v>
      </c>
      <c r="M54" s="13">
        <v>1</v>
      </c>
      <c r="N54" s="13">
        <v>-1</v>
      </c>
      <c r="O54" s="13">
        <v>0</v>
      </c>
      <c r="P54" s="13">
        <v>-51.63</v>
      </c>
      <c r="Q54" s="13">
        <v>0</v>
      </c>
      <c r="R54" s="13">
        <v>0</v>
      </c>
    </row>
    <row r="55" ht="20.25" spans="1:18">
      <c r="A55" s="6" t="s">
        <v>212</v>
      </c>
      <c r="B55" s="6" t="s">
        <v>213</v>
      </c>
      <c r="C55" s="6">
        <v>13289.484</v>
      </c>
      <c r="D55" s="6">
        <v>14794.455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1.377</v>
      </c>
      <c r="K55" s="13">
        <v>0</v>
      </c>
      <c r="L55" s="13">
        <v>0</v>
      </c>
      <c r="M55" s="13">
        <v>1</v>
      </c>
      <c r="N55" s="13">
        <v>-1</v>
      </c>
      <c r="O55" s="13">
        <v>0</v>
      </c>
      <c r="P55" s="13">
        <v>-1.954</v>
      </c>
      <c r="Q55" s="13">
        <v>0</v>
      </c>
      <c r="R55" s="13">
        <v>0</v>
      </c>
    </row>
    <row r="56" ht="20.25" spans="1:18">
      <c r="A56" s="6" t="s">
        <v>214</v>
      </c>
      <c r="B56" s="6" t="s">
        <v>215</v>
      </c>
      <c r="C56" s="6">
        <v>9095.56</v>
      </c>
      <c r="D56" s="6">
        <v>10900.559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4.458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9.463</v>
      </c>
      <c r="Q56" s="13">
        <v>0</v>
      </c>
      <c r="R56" s="13">
        <v>0</v>
      </c>
    </row>
    <row r="57" ht="20.25" spans="1:18">
      <c r="A57" s="6" t="s">
        <v>216</v>
      </c>
      <c r="B57" s="6" t="s">
        <v>217</v>
      </c>
      <c r="C57" s="6">
        <v>19169.697</v>
      </c>
      <c r="D57" s="6">
        <v>21193.93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1.263</v>
      </c>
      <c r="K57" s="13">
        <v>0</v>
      </c>
      <c r="L57" s="13">
        <v>1</v>
      </c>
      <c r="M57" s="13">
        <v>1</v>
      </c>
      <c r="N57" s="13">
        <v>-1</v>
      </c>
      <c r="O57" s="13">
        <v>0</v>
      </c>
      <c r="P57" s="13">
        <v>-12.271</v>
      </c>
      <c r="Q57" s="13">
        <v>0</v>
      </c>
      <c r="R57" s="13">
        <v>0</v>
      </c>
    </row>
    <row r="58" ht="20.25" spans="1:18">
      <c r="A58" s="6" t="s">
        <v>218</v>
      </c>
      <c r="B58" s="6" t="s">
        <v>219</v>
      </c>
      <c r="C58" s="6">
        <v>1145.514</v>
      </c>
      <c r="D58" s="6">
        <v>1641.488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16.811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2.137</v>
      </c>
      <c r="Q58" s="13">
        <v>0</v>
      </c>
      <c r="R58" s="13">
        <v>0</v>
      </c>
    </row>
    <row r="59" ht="20.25" spans="1:18">
      <c r="A59" s="6" t="s">
        <v>220</v>
      </c>
      <c r="B59" s="6" t="s">
        <v>221</v>
      </c>
      <c r="C59" s="6">
        <v>2395.6</v>
      </c>
      <c r="D59" s="6">
        <v>3103.491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13.14</v>
      </c>
      <c r="K59" s="13">
        <v>2</v>
      </c>
      <c r="L59" s="13">
        <v>0</v>
      </c>
      <c r="M59" s="13">
        <v>1</v>
      </c>
      <c r="N59" s="13">
        <v>-1</v>
      </c>
      <c r="O59" s="13">
        <v>0</v>
      </c>
      <c r="P59" s="13">
        <v>1.476</v>
      </c>
      <c r="Q59" s="13">
        <v>0</v>
      </c>
      <c r="R59" s="13">
        <v>0</v>
      </c>
    </row>
    <row r="60" ht="20.25" spans="1:18">
      <c r="A60" s="6" t="s">
        <v>222</v>
      </c>
      <c r="B60" s="6" t="s">
        <v>223</v>
      </c>
      <c r="C60" s="6">
        <v>2317.154</v>
      </c>
      <c r="D60" s="6">
        <v>2648.1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10.981</v>
      </c>
      <c r="K60" s="13">
        <v>3</v>
      </c>
      <c r="L60" s="13">
        <v>2</v>
      </c>
      <c r="M60" s="13">
        <v>0</v>
      </c>
      <c r="N60" s="13">
        <v>0</v>
      </c>
      <c r="O60" s="13">
        <v>-1</v>
      </c>
      <c r="P60" s="13">
        <v>-1.259</v>
      </c>
      <c r="Q60" s="13">
        <v>0</v>
      </c>
      <c r="R60" s="13">
        <v>0</v>
      </c>
    </row>
    <row r="61" ht="20.25" spans="1:18">
      <c r="A61" s="6" t="s">
        <v>224</v>
      </c>
      <c r="B61" s="6" t="s">
        <v>225</v>
      </c>
      <c r="C61" s="6">
        <v>8182.133</v>
      </c>
      <c r="D61" s="6">
        <v>10006.166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9.208</v>
      </c>
      <c r="K61" s="13">
        <v>1</v>
      </c>
      <c r="L61" s="13">
        <v>1</v>
      </c>
      <c r="M61" s="13">
        <v>0</v>
      </c>
      <c r="N61" s="13">
        <v>1</v>
      </c>
      <c r="O61" s="13">
        <v>0</v>
      </c>
      <c r="P61" s="13">
        <v>3.58</v>
      </c>
      <c r="Q61" s="13">
        <v>0</v>
      </c>
      <c r="R61" s="13">
        <v>0</v>
      </c>
    </row>
    <row r="62" ht="20.25" spans="1:18">
      <c r="A62" s="6" t="s">
        <v>226</v>
      </c>
      <c r="B62" s="6" t="s">
        <v>227</v>
      </c>
      <c r="C62" s="6">
        <v>6404.557</v>
      </c>
      <c r="D62" s="6">
        <v>7448.285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9</v>
      </c>
      <c r="K62" s="13">
        <v>2</v>
      </c>
      <c r="L62" s="13">
        <v>2</v>
      </c>
      <c r="M62" s="13">
        <v>-1</v>
      </c>
      <c r="N62" s="13">
        <v>1</v>
      </c>
      <c r="O62" s="13">
        <v>0</v>
      </c>
      <c r="P62" s="13">
        <v>5.309</v>
      </c>
      <c r="Q62" s="13">
        <v>0</v>
      </c>
      <c r="R62" s="13">
        <v>0</v>
      </c>
    </row>
    <row r="63" ht="20.25" spans="1:18">
      <c r="A63" s="6" t="s">
        <v>228</v>
      </c>
      <c r="B63" s="6" t="s">
        <v>229</v>
      </c>
      <c r="C63" s="6">
        <v>2321.309</v>
      </c>
      <c r="D63" s="6">
        <v>2813.855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17.096</v>
      </c>
      <c r="K63" s="13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-32.71</v>
      </c>
      <c r="Q63" s="13">
        <v>0</v>
      </c>
      <c r="R63" s="13">
        <v>0</v>
      </c>
    </row>
    <row r="64" ht="20.25" spans="1:18">
      <c r="A64" s="6" t="s">
        <v>230</v>
      </c>
      <c r="B64" s="6" t="s">
        <v>231</v>
      </c>
      <c r="C64" s="6">
        <v>5772.255</v>
      </c>
      <c r="D64" s="6">
        <v>6810.618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8.173</v>
      </c>
      <c r="K64" s="13">
        <v>1</v>
      </c>
      <c r="L64" s="13">
        <v>0</v>
      </c>
      <c r="M64" s="13">
        <v>0</v>
      </c>
      <c r="N64" s="13">
        <v>1</v>
      </c>
      <c r="O64" s="13">
        <v>0</v>
      </c>
      <c r="P64" s="13">
        <v>4.351</v>
      </c>
      <c r="Q64" s="13">
        <v>0</v>
      </c>
      <c r="R64" s="13">
        <v>0</v>
      </c>
    </row>
    <row r="65" ht="20.25" spans="1:18">
      <c r="A65" s="6" t="s">
        <v>232</v>
      </c>
      <c r="B65" s="6" t="s">
        <v>233</v>
      </c>
      <c r="C65" s="6">
        <v>6556.945</v>
      </c>
      <c r="D65" s="6">
        <v>8109.168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4.64</v>
      </c>
      <c r="K65" s="13">
        <v>1</v>
      </c>
      <c r="L65" s="13">
        <v>0</v>
      </c>
      <c r="M65" s="13">
        <v>0</v>
      </c>
      <c r="N65" s="13">
        <v>1</v>
      </c>
      <c r="O65" s="13">
        <v>0</v>
      </c>
      <c r="P65" s="13">
        <v>17.119</v>
      </c>
      <c r="Q65" s="13">
        <v>0</v>
      </c>
      <c r="R65" s="13">
        <v>0</v>
      </c>
    </row>
    <row r="66" ht="20.25" spans="1:18">
      <c r="A66" s="6" t="s">
        <v>234</v>
      </c>
      <c r="B66" s="6" t="s">
        <v>235</v>
      </c>
      <c r="C66" s="6">
        <v>2229.801</v>
      </c>
      <c r="D66" s="6">
        <v>2754.459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1.857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2.989</v>
      </c>
      <c r="Q66" s="13">
        <v>0</v>
      </c>
      <c r="R66" s="13">
        <v>-1</v>
      </c>
    </row>
    <row r="67" ht="20.25" spans="1:18">
      <c r="A67" s="6" t="s">
        <v>236</v>
      </c>
      <c r="B67" s="6" t="s">
        <v>237</v>
      </c>
      <c r="C67" s="6">
        <v>1389.718</v>
      </c>
      <c r="D67" s="6">
        <v>1911.144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4.749</v>
      </c>
      <c r="K67" s="13">
        <v>0</v>
      </c>
      <c r="L67" s="13">
        <v>2</v>
      </c>
      <c r="M67" s="13">
        <v>1</v>
      </c>
      <c r="N67" s="13">
        <v>-1</v>
      </c>
      <c r="O67" s="13">
        <v>0</v>
      </c>
      <c r="P67" s="13">
        <v>-0.032</v>
      </c>
      <c r="Q67" s="13">
        <v>0</v>
      </c>
      <c r="R67" s="13">
        <v>0</v>
      </c>
    </row>
    <row r="68" ht="20.25" spans="1:18">
      <c r="A68" s="6" t="s">
        <v>238</v>
      </c>
      <c r="B68" s="6" t="s">
        <v>239</v>
      </c>
      <c r="C68" s="6">
        <v>5963.545</v>
      </c>
      <c r="D68" s="6">
        <v>6982.387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5.461</v>
      </c>
      <c r="K68" s="13">
        <v>1</v>
      </c>
      <c r="L68" s="13">
        <v>2</v>
      </c>
      <c r="M68" s="13">
        <v>0</v>
      </c>
      <c r="N68" s="13">
        <v>0</v>
      </c>
      <c r="O68" s="13">
        <v>0</v>
      </c>
      <c r="P68" s="13">
        <v>-1.574</v>
      </c>
      <c r="Q68" s="13">
        <v>0</v>
      </c>
      <c r="R68" s="13">
        <v>1</v>
      </c>
    </row>
    <row r="69" ht="20.25" spans="1:18">
      <c r="A69" s="6" t="s">
        <v>240</v>
      </c>
      <c r="B69" s="6" t="s">
        <v>241</v>
      </c>
      <c r="C69" s="6">
        <v>2493.209</v>
      </c>
      <c r="D69" s="6">
        <v>3119.727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5.057</v>
      </c>
      <c r="K69" s="13">
        <v>0</v>
      </c>
      <c r="L69" s="13">
        <v>0</v>
      </c>
      <c r="M69" s="13">
        <v>1</v>
      </c>
      <c r="N69" s="13">
        <v>-1</v>
      </c>
      <c r="O69" s="13">
        <v>0</v>
      </c>
      <c r="P69" s="13">
        <v>-2.556</v>
      </c>
      <c r="Q69" s="13">
        <v>0</v>
      </c>
      <c r="R69" s="13">
        <v>0</v>
      </c>
    </row>
    <row r="70" ht="20.25" spans="1:18">
      <c r="A70" s="6" t="s">
        <v>242</v>
      </c>
      <c r="B70" s="6" t="s">
        <v>243</v>
      </c>
      <c r="C70" s="6">
        <v>5893.273</v>
      </c>
      <c r="D70" s="6">
        <v>6984.218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5.526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-0.723</v>
      </c>
      <c r="Q70" s="13">
        <v>0</v>
      </c>
      <c r="R70" s="13">
        <v>0</v>
      </c>
    </row>
    <row r="71" ht="20.25" spans="1:18">
      <c r="A71" s="6" t="s">
        <v>244</v>
      </c>
      <c r="B71" s="6" t="s">
        <v>245</v>
      </c>
      <c r="C71" s="6">
        <v>5524.624</v>
      </c>
      <c r="D71" s="6">
        <v>6020.175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7.569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-6.483</v>
      </c>
      <c r="Q71" s="13">
        <v>0</v>
      </c>
      <c r="R71" s="13">
        <v>1</v>
      </c>
    </row>
    <row r="72" ht="20.25" spans="1:18">
      <c r="A72" s="6" t="s">
        <v>246</v>
      </c>
      <c r="B72" s="6" t="s">
        <v>247</v>
      </c>
      <c r="C72" s="6">
        <v>4732.307</v>
      </c>
      <c r="D72" s="6">
        <v>5774.491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5.693</v>
      </c>
      <c r="K72" s="13">
        <v>1</v>
      </c>
      <c r="L72" s="13">
        <v>2</v>
      </c>
      <c r="M72" s="13">
        <v>0</v>
      </c>
      <c r="N72" s="13">
        <v>1</v>
      </c>
      <c r="O72" s="13">
        <v>0</v>
      </c>
      <c r="P72" s="13">
        <v>9.9</v>
      </c>
      <c r="Q72" s="13">
        <v>0</v>
      </c>
      <c r="R72" s="13">
        <v>0</v>
      </c>
    </row>
    <row r="73" ht="20.25" spans="1:18">
      <c r="A73" s="6" t="s">
        <v>248</v>
      </c>
      <c r="B73" s="6" t="s">
        <v>249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-0.703</v>
      </c>
      <c r="Q73" s="13">
        <v>0</v>
      </c>
      <c r="R73" s="13">
        <v>-1</v>
      </c>
    </row>
    <row r="74" ht="20.25" spans="1:18">
      <c r="A74" s="6" t="s">
        <v>250</v>
      </c>
      <c r="B74" s="6" t="s">
        <v>251</v>
      </c>
      <c r="C74" s="6">
        <v>4365.082</v>
      </c>
      <c r="D74" s="6">
        <v>6380.078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25.393</v>
      </c>
      <c r="K74" s="13">
        <v>1</v>
      </c>
      <c r="L74" s="13">
        <v>0</v>
      </c>
      <c r="M74" s="13">
        <v>0</v>
      </c>
      <c r="N74" s="13">
        <v>-1</v>
      </c>
      <c r="O74" s="13">
        <v>0</v>
      </c>
      <c r="P74" s="13">
        <v>-15.057</v>
      </c>
      <c r="Q74" s="13">
        <v>0</v>
      </c>
      <c r="R74" s="13">
        <v>0</v>
      </c>
    </row>
    <row r="75" ht="20.25" spans="1:18">
      <c r="A75" s="6" t="s">
        <v>252</v>
      </c>
      <c r="B75" s="6" t="s">
        <v>253</v>
      </c>
      <c r="C75" s="6">
        <v>3141.898</v>
      </c>
      <c r="D75" s="6">
        <v>4476.618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19.899</v>
      </c>
      <c r="K75" s="13">
        <v>0</v>
      </c>
      <c r="L75" s="13">
        <v>0</v>
      </c>
      <c r="M75" s="13">
        <v>1</v>
      </c>
      <c r="N75" s="13">
        <v>-1</v>
      </c>
      <c r="O75" s="13">
        <v>0</v>
      </c>
      <c r="P75" s="13">
        <v>-1.481</v>
      </c>
      <c r="Q75" s="13">
        <v>0</v>
      </c>
      <c r="R75" s="13">
        <v>0</v>
      </c>
    </row>
    <row r="76" ht="20.25" spans="1:18">
      <c r="A76" s="6" t="s">
        <v>254</v>
      </c>
      <c r="B76" s="6" t="s">
        <v>255</v>
      </c>
      <c r="C76" s="6">
        <v>2199.138</v>
      </c>
      <c r="D76" s="6">
        <v>3082.556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17.045</v>
      </c>
      <c r="K76" s="13">
        <v>0</v>
      </c>
      <c r="L76" s="13">
        <v>0</v>
      </c>
      <c r="M76" s="13">
        <v>1</v>
      </c>
      <c r="N76" s="13">
        <v>-1</v>
      </c>
      <c r="O76" s="13">
        <v>0</v>
      </c>
      <c r="P76" s="13">
        <v>1.601</v>
      </c>
      <c r="Q76" s="13">
        <v>0</v>
      </c>
      <c r="R76" s="13">
        <v>0</v>
      </c>
    </row>
    <row r="77" ht="20.25" spans="1:18">
      <c r="A77" s="6" t="s">
        <v>256</v>
      </c>
      <c r="B77" s="6" t="s">
        <v>257</v>
      </c>
      <c r="C77" s="6">
        <v>4274.034</v>
      </c>
      <c r="D77" s="6">
        <v>6348.159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30.431</v>
      </c>
      <c r="K77" s="13">
        <v>3</v>
      </c>
      <c r="L77" s="13">
        <v>0</v>
      </c>
      <c r="M77" s="13">
        <v>0</v>
      </c>
      <c r="N77" s="13">
        <v>-1</v>
      </c>
      <c r="O77" s="13">
        <v>0</v>
      </c>
      <c r="P77" s="13">
        <v>-24.045</v>
      </c>
      <c r="Q77" s="13">
        <v>0</v>
      </c>
      <c r="R77" s="13">
        <v>0</v>
      </c>
    </row>
    <row r="78" ht="20.25" spans="1:18">
      <c r="A78" s="9" t="s">
        <v>258</v>
      </c>
      <c r="B78" s="9" t="s">
        <v>259</v>
      </c>
      <c r="C78" s="9">
        <v>63820.707</v>
      </c>
      <c r="D78" s="9">
        <v>71328.875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2.445</v>
      </c>
      <c r="K78" s="13">
        <v>1</v>
      </c>
      <c r="L78" s="13">
        <v>0</v>
      </c>
      <c r="M78" s="13">
        <v>0</v>
      </c>
      <c r="N78" s="13">
        <v>-1</v>
      </c>
      <c r="O78" s="13">
        <v>0</v>
      </c>
      <c r="P78" s="13">
        <v>-61.721</v>
      </c>
      <c r="Q78" s="13">
        <v>0</v>
      </c>
      <c r="R78" s="13">
        <v>0</v>
      </c>
    </row>
    <row r="79" ht="20.25" spans="1:18">
      <c r="A79" s="9" t="s">
        <v>260</v>
      </c>
      <c r="B79" s="9" t="s">
        <v>261</v>
      </c>
      <c r="C79" s="9">
        <v>1416.22</v>
      </c>
      <c r="D79" s="9">
        <v>3374.374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45.11</v>
      </c>
      <c r="K79" s="13">
        <v>2</v>
      </c>
      <c r="L79" s="13">
        <v>2</v>
      </c>
      <c r="M79" s="13">
        <v>0</v>
      </c>
      <c r="N79" s="13">
        <v>0</v>
      </c>
      <c r="O79" s="13">
        <v>0</v>
      </c>
      <c r="P79" s="13">
        <v>12.292</v>
      </c>
      <c r="Q79" s="13">
        <v>0</v>
      </c>
      <c r="R79" s="13">
        <v>0</v>
      </c>
    </row>
    <row r="80" ht="20.25" spans="1:18">
      <c r="A80" s="9" t="s">
        <v>262</v>
      </c>
      <c r="B80" s="9" t="s">
        <v>263</v>
      </c>
      <c r="C80" s="9">
        <v>3521.2</v>
      </c>
      <c r="D80" s="9">
        <v>4120.355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9.713</v>
      </c>
      <c r="K80" s="13">
        <v>1</v>
      </c>
      <c r="L80" s="13">
        <v>1</v>
      </c>
      <c r="M80" s="13">
        <v>0</v>
      </c>
      <c r="N80" s="13">
        <v>1</v>
      </c>
      <c r="O80" s="13">
        <v>0</v>
      </c>
      <c r="P80" s="13">
        <v>9.791</v>
      </c>
      <c r="Q80" s="13">
        <v>0</v>
      </c>
      <c r="R80" s="13">
        <v>0</v>
      </c>
    </row>
    <row r="81" ht="20.25" spans="1:18">
      <c r="A81" s="9" t="s">
        <v>264</v>
      </c>
      <c r="B81" s="9" t="s">
        <v>265</v>
      </c>
      <c r="C81" s="9">
        <v>12723.009</v>
      </c>
      <c r="D81" s="9">
        <v>15528.933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15.406</v>
      </c>
      <c r="K81" s="13">
        <v>4</v>
      </c>
      <c r="L81" s="13">
        <v>1</v>
      </c>
      <c r="M81" s="13">
        <v>0</v>
      </c>
      <c r="N81" s="13">
        <v>-1</v>
      </c>
      <c r="O81" s="13">
        <v>0</v>
      </c>
      <c r="P81" s="13">
        <v>-40.691</v>
      </c>
      <c r="Q81" s="13">
        <v>0</v>
      </c>
      <c r="R81" s="13">
        <v>0</v>
      </c>
    </row>
    <row r="82" ht="20.25" spans="1:18">
      <c r="A82" s="9" t="s">
        <v>266</v>
      </c>
      <c r="B82" s="9" t="s">
        <v>267</v>
      </c>
      <c r="C82" s="9">
        <v>487.015</v>
      </c>
      <c r="D82" s="9">
        <v>584.975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10.244</v>
      </c>
      <c r="K82" s="13">
        <v>1</v>
      </c>
      <c r="L82" s="13">
        <v>0</v>
      </c>
      <c r="M82" s="13">
        <v>-1</v>
      </c>
      <c r="N82" s="13">
        <v>1</v>
      </c>
      <c r="O82" s="13">
        <v>0</v>
      </c>
      <c r="P82" s="13">
        <v>0.62</v>
      </c>
      <c r="Q82" s="13">
        <v>0</v>
      </c>
      <c r="R82" s="13">
        <v>0</v>
      </c>
    </row>
    <row r="83" ht="20.25" spans="1:18">
      <c r="A83" s="9" t="s">
        <v>268</v>
      </c>
      <c r="B83" s="9" t="s">
        <v>269</v>
      </c>
      <c r="C83" s="9">
        <v>71690.555</v>
      </c>
      <c r="D83" s="9">
        <v>90701.25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4.667</v>
      </c>
      <c r="K83" s="13">
        <v>0</v>
      </c>
      <c r="L83" s="13">
        <v>1</v>
      </c>
      <c r="M83" s="13">
        <v>1</v>
      </c>
      <c r="N83" s="13">
        <v>-1</v>
      </c>
      <c r="O83" s="13">
        <v>0</v>
      </c>
      <c r="P83" s="13">
        <v>8.042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2024-12-17T14:25:44Z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EFE9A1E152C745F099521CA6B6637645_13</vt:lpwstr>
  </property>
  <property fmtid="{D5CDD505-2E9C-101B-9397-08002B2CF9AE}" pid="3" name="KSOProductBuildVer">
    <vt:lpwstr>2052-12.1.0.15712</vt:lpwstr>
  </property>
</Properties>
</file>