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<sst xmlns="http://schemas.openxmlformats.org/spreadsheetml/2006/main" count="926" uniqueCount="883">
  <si>
    <t>京沪深强转弱</t>
  </si>
  <si>
    <t>京沪深弱转强</t>
  </si>
  <si>
    <t>代码</t>
  </si>
  <si>
    <t>简称</t>
  </si>
  <si>
    <t>总市值</t>
  </si>
  <si>
    <t>中小综指</t>
  </si>
  <si>
    <t>112811.38亿</t>
  </si>
  <si>
    <t>绩优股</t>
  </si>
  <si>
    <t>84312.02亿</t>
  </si>
  <si>
    <t>大基金持股</t>
  </si>
  <si>
    <t>18396.42亿</t>
  </si>
  <si>
    <t>锂电池概念</t>
  </si>
  <si>
    <t>75943.58亿</t>
  </si>
  <si>
    <t>预制菜</t>
  </si>
  <si>
    <t>15626.07亿</t>
  </si>
  <si>
    <t>光伏</t>
  </si>
  <si>
    <t>70263.52亿</t>
  </si>
  <si>
    <t>农林牧渔</t>
  </si>
  <si>
    <t>10958.62亿</t>
  </si>
  <si>
    <t>全指材料</t>
  </si>
  <si>
    <t>56924.87亿</t>
  </si>
  <si>
    <t>即将解禁</t>
  </si>
  <si>
    <t>10173.52亿</t>
  </si>
  <si>
    <t>绿色电力</t>
  </si>
  <si>
    <t>48808.14亿</t>
  </si>
  <si>
    <t>民营医院</t>
  </si>
  <si>
    <t>9171.96亿</t>
  </si>
  <si>
    <t>全指医药</t>
  </si>
  <si>
    <t>46767.01亿</t>
  </si>
  <si>
    <t>山西板块</t>
  </si>
  <si>
    <t>9006.87亿</t>
  </si>
  <si>
    <t>化工</t>
  </si>
  <si>
    <t>36386.74亿</t>
  </si>
  <si>
    <t>军工信息化</t>
  </si>
  <si>
    <t>8193.41亿</t>
  </si>
  <si>
    <t>拟减持</t>
  </si>
  <si>
    <t>33701.20亿</t>
  </si>
  <si>
    <t>纺织服饰</t>
  </si>
  <si>
    <t>6136.42亿</t>
  </si>
  <si>
    <t>保险新进</t>
  </si>
  <si>
    <t>28793.55亿</t>
  </si>
  <si>
    <t>高质押股</t>
  </si>
  <si>
    <t>4361.72亿</t>
  </si>
  <si>
    <t>四川板块</t>
  </si>
  <si>
    <t>28683.57亿</t>
  </si>
  <si>
    <t>光热发电</t>
  </si>
  <si>
    <t>4054.66亿</t>
  </si>
  <si>
    <t>燃料电池</t>
  </si>
  <si>
    <t>28208.56亿</t>
  </si>
  <si>
    <t>土地流转</t>
  </si>
  <si>
    <t>2970.32亿</t>
  </si>
  <si>
    <t>乡村振兴</t>
  </si>
  <si>
    <t>28059.94亿</t>
  </si>
  <si>
    <t>矿物制品</t>
  </si>
  <si>
    <t>2369.96亿</t>
  </si>
  <si>
    <t>页岩气</t>
  </si>
  <si>
    <t>27140.43亿</t>
  </si>
  <si>
    <t>赛马概念</t>
  </si>
  <si>
    <t>1906.78亿</t>
  </si>
  <si>
    <t>节能环保</t>
  </si>
  <si>
    <t>25390.22亿</t>
  </si>
  <si>
    <t>供销社</t>
  </si>
  <si>
    <t>1361.46亿</t>
  </si>
  <si>
    <t>PPP概念</t>
  </si>
  <si>
    <t>23472.62亿</t>
  </si>
  <si>
    <t>已高送转</t>
  </si>
  <si>
    <t>1238.69亿</t>
  </si>
  <si>
    <t>医疗保健</t>
  </si>
  <si>
    <t>22671.64亿</t>
  </si>
  <si>
    <t>配股预案</t>
  </si>
  <si>
    <t>--</t>
  </si>
  <si>
    <t>QFII新进</t>
  </si>
  <si>
    <t>18394.81亿</t>
  </si>
  <si>
    <t>文化指数</t>
  </si>
  <si>
    <t>建筑</t>
  </si>
  <si>
    <t>17373.86亿</t>
  </si>
  <si>
    <t>新冠检测</t>
  </si>
  <si>
    <t>16248.93亿</t>
  </si>
  <si>
    <t>低安全分</t>
  </si>
  <si>
    <t>15454.57亿</t>
  </si>
  <si>
    <t>换电概念</t>
  </si>
  <si>
    <t>15005.44亿</t>
  </si>
  <si>
    <t>肝炎概念</t>
  </si>
  <si>
    <t>13699.48亿</t>
  </si>
  <si>
    <t>盐湖提锂</t>
  </si>
  <si>
    <t>13577.42亿</t>
  </si>
  <si>
    <t>超临界发电</t>
  </si>
  <si>
    <t>12956.13亿</t>
  </si>
  <si>
    <t>网络游戏</t>
  </si>
  <si>
    <t>12655.92亿</t>
  </si>
  <si>
    <t>含B股</t>
  </si>
  <si>
    <t>12197.94亿</t>
  </si>
  <si>
    <t>生物疫苗</t>
  </si>
  <si>
    <t>12113.44亿</t>
  </si>
  <si>
    <t>石墨烯</t>
  </si>
  <si>
    <t>12071.66亿</t>
  </si>
  <si>
    <t>新冠药概念</t>
  </si>
  <si>
    <t>12050.35亿</t>
  </si>
  <si>
    <t>装配式建筑</t>
  </si>
  <si>
    <t>11277.53亿</t>
  </si>
  <si>
    <t>免税概念</t>
  </si>
  <si>
    <t>10475.70亿</t>
  </si>
  <si>
    <t>TOPCon电池</t>
  </si>
  <si>
    <t>10356.55亿</t>
  </si>
  <si>
    <t>重庆板块</t>
  </si>
  <si>
    <t>10298.68亿</t>
  </si>
  <si>
    <t>物业管理概念</t>
  </si>
  <si>
    <t>10278.98亿</t>
  </si>
  <si>
    <t>新型城镇</t>
  </si>
  <si>
    <t>10278.58亿</t>
  </si>
  <si>
    <t>久不分红</t>
  </si>
  <si>
    <t>10082.82亿</t>
  </si>
  <si>
    <t>减肥药</t>
  </si>
  <si>
    <t>10028.83亿</t>
  </si>
  <si>
    <t>绿色建筑</t>
  </si>
  <si>
    <t>9879.16亿</t>
  </si>
  <si>
    <t>钙钛矿电池</t>
  </si>
  <si>
    <t>8689.56亿</t>
  </si>
  <si>
    <t>BC电池</t>
  </si>
  <si>
    <t>8678.25亿</t>
  </si>
  <si>
    <t>HJT电池</t>
  </si>
  <si>
    <t>8585.68亿</t>
  </si>
  <si>
    <t>互联网</t>
  </si>
  <si>
    <t>8185.31亿</t>
  </si>
  <si>
    <t>传媒娱乐</t>
  </si>
  <si>
    <t>8030.87亿</t>
  </si>
  <si>
    <t>航运概念</t>
  </si>
  <si>
    <t>7614.84亿</t>
  </si>
  <si>
    <t>送转潜力</t>
  </si>
  <si>
    <t>7349.27亿</t>
  </si>
  <si>
    <t>内蒙板块</t>
  </si>
  <si>
    <t>7147.65亿</t>
  </si>
  <si>
    <t>通用机械</t>
  </si>
  <si>
    <t>6940.22亿</t>
  </si>
  <si>
    <t>聚氨酯</t>
  </si>
  <si>
    <t>6754.48亿</t>
  </si>
  <si>
    <t>地下管网</t>
  </si>
  <si>
    <t>6478.64亿</t>
  </si>
  <si>
    <t>CXO概念</t>
  </si>
  <si>
    <t>6451.78亿</t>
  </si>
  <si>
    <t>旅游概念</t>
  </si>
  <si>
    <t>6368.41亿</t>
  </si>
  <si>
    <t>环境保护</t>
  </si>
  <si>
    <t>6171.95亿</t>
  </si>
  <si>
    <t>NFT概念</t>
  </si>
  <si>
    <t>5712.46亿</t>
  </si>
  <si>
    <t>亏损股</t>
  </si>
  <si>
    <t>5690.12亿</t>
  </si>
  <si>
    <t>网红经济</t>
  </si>
  <si>
    <t>5462.51亿</t>
  </si>
  <si>
    <t>工业大麻</t>
  </si>
  <si>
    <t>5349.38亿</t>
  </si>
  <si>
    <t>一体压铸</t>
  </si>
  <si>
    <t>5167.20亿</t>
  </si>
  <si>
    <t>近期复牌</t>
  </si>
  <si>
    <t>4969.03亿</t>
  </si>
  <si>
    <t>吉林板块</t>
  </si>
  <si>
    <t>3880.68亿</t>
  </si>
  <si>
    <t>广告包装</t>
  </si>
  <si>
    <t>3694.34亿</t>
  </si>
  <si>
    <t>供气供热</t>
  </si>
  <si>
    <t>3397.03亿</t>
  </si>
  <si>
    <t>云游戏</t>
  </si>
  <si>
    <t>3338.54亿</t>
  </si>
  <si>
    <t>商誉减值</t>
  </si>
  <si>
    <t>3180.98亿</t>
  </si>
  <si>
    <t>个人持股</t>
  </si>
  <si>
    <t>3070.78亿</t>
  </si>
  <si>
    <t>可控核聚变</t>
  </si>
  <si>
    <t>3058.00亿</t>
  </si>
  <si>
    <t>旅游</t>
  </si>
  <si>
    <t>3057.56亿</t>
  </si>
  <si>
    <t>甘肃板块</t>
  </si>
  <si>
    <t>2899.33亿</t>
  </si>
  <si>
    <t>钛金属</t>
  </si>
  <si>
    <t>2808.80亿</t>
  </si>
  <si>
    <t>C2M概念</t>
  </si>
  <si>
    <t>2527.84亿</t>
  </si>
  <si>
    <t>医废处理</t>
  </si>
  <si>
    <t>2248.65亿</t>
  </si>
  <si>
    <t>造纸</t>
  </si>
  <si>
    <t>2123.98亿</t>
  </si>
  <si>
    <t>NMN概念</t>
  </si>
  <si>
    <t>2047.19亿</t>
  </si>
  <si>
    <t>地热能</t>
  </si>
  <si>
    <t>2013.46亿</t>
  </si>
  <si>
    <t>日用化工</t>
  </si>
  <si>
    <t>1820.40亿</t>
  </si>
  <si>
    <t>烟草概念</t>
  </si>
  <si>
    <t>1781.63亿</t>
  </si>
  <si>
    <t>草甘膦</t>
  </si>
  <si>
    <t>1650.15亿</t>
  </si>
  <si>
    <t>近端次新</t>
  </si>
  <si>
    <t>1204.02亿</t>
  </si>
  <si>
    <t>综合类</t>
  </si>
  <si>
    <t>1065.90亿</t>
  </si>
  <si>
    <t>要约收购</t>
  </si>
  <si>
    <t>882.52亿</t>
  </si>
  <si>
    <t>业绩预降</t>
  </si>
  <si>
    <t>10.73亿</t>
  </si>
  <si>
    <t>能源金属</t>
  </si>
  <si>
    <t>资源优势</t>
  </si>
  <si>
    <t>创医药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</si>
  <si>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</si>
  <si>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</si>
  <si>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</si>
  <si>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</si>
  <si>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</si>
  <si>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</si>
  <si>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</si>
  <si>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</si>
  <si>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</si>
  <si>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</si>
  <si>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</si>
  <si>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</si>
  <si>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</si>
  <si>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</si>
  <si>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</si>
  <si>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</si>
  <si>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</si>
  <si>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</si>
  <si>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</si>
  <si>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</si>
  <si>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</si>
  <si>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</si>
  <si>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Ｂ股指数</t>
  </si>
  <si>
    <t>工业指数</t>
  </si>
  <si>
    <t>商业指数</t>
  </si>
  <si>
    <t>地产指数</t>
  </si>
  <si>
    <t>综合指数</t>
  </si>
  <si>
    <t>上证380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</si>
  <si>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</si>
  <si>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</si>
  <si>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</si>
  <si>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</si>
  <si>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</si>
  <si>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</si>
  <si>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</si>
  <si>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</si>
  <si>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</si>
  <si>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</si>
  <si>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</si>
  <si>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180成长</t>
  </si>
  <si>
    <t>180价值</t>
  </si>
  <si>
    <t>180R成长</t>
  </si>
  <si>
    <t>180R价值</t>
  </si>
  <si>
    <t>上证工业</t>
  </si>
  <si>
    <t>上证可选</t>
  </si>
  <si>
    <t>上证医药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</si>
  <si>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</si>
  <si>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</si>
  <si>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</si>
  <si>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</si>
  <si>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</si>
  <si>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</si>
  <si>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</si>
  <si>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</si>
  <si>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</si>
  <si>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</si>
  <si>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</si>
  <si>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</si>
  <si>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</si>
  <si>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</si>
  <si>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</si>
  <si>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</si>
  <si>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</si>
  <si>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</si>
  <si>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</si>
  <si>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</si>
  <si>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</si>
  <si>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</si>
  <si>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</si>
  <si>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</si>
  <si>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</si>
  <si>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</si>
  <si>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</si>
  <si>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消费80</t>
  </si>
  <si>
    <t>工业等权</t>
  </si>
  <si>
    <t>可选等权</t>
  </si>
  <si>
    <t>医药等权</t>
  </si>
  <si>
    <t>金融等权</t>
  </si>
  <si>
    <t>信息等权</t>
  </si>
  <si>
    <t>电信等权</t>
  </si>
  <si>
    <t>上证流通</t>
  </si>
  <si>
    <t>180分层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</si>
  <si>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</si>
  <si>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</si>
  <si>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</si>
  <si>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</si>
  <si>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</si>
  <si>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</si>
  <si>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</si>
  <si>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</si>
  <si>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</si>
  <si>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380医药</t>
  </si>
  <si>
    <t>380金融</t>
  </si>
  <si>
    <t>380信息</t>
  </si>
  <si>
    <t>380电信</t>
  </si>
  <si>
    <t>380等权</t>
  </si>
  <si>
    <t>信用100</t>
  </si>
  <si>
    <t>380成长</t>
  </si>
  <si>
    <t>380R成长</t>
  </si>
  <si>
    <t>医药主题</t>
  </si>
  <si>
    <t>180动态</t>
  </si>
  <si>
    <t>180稳定</t>
  </si>
  <si>
    <t>消费50</t>
  </si>
  <si>
    <t>180波动</t>
  </si>
  <si>
    <t>上证高新</t>
  </si>
  <si>
    <t>上证100</t>
  </si>
  <si>
    <t>上证150</t>
  </si>
  <si>
    <t>上证银行</t>
  </si>
  <si>
    <t>180高贝</t>
  </si>
  <si>
    <t>380高贝</t>
  </si>
  <si>
    <t>380动态</t>
  </si>
  <si>
    <t>380稳定</t>
  </si>
  <si>
    <t>优势制造</t>
  </si>
  <si>
    <t>优势消费</t>
  </si>
  <si>
    <t>消费领先</t>
  </si>
  <si>
    <t>180红利</t>
  </si>
  <si>
    <t>上央红利</t>
  </si>
  <si>
    <t>市值百强</t>
  </si>
  <si>
    <t>上证环保</t>
  </si>
  <si>
    <t>沪股通</t>
  </si>
  <si>
    <t>沪中国造</t>
  </si>
  <si>
    <t>沪互联+</t>
  </si>
  <si>
    <t>50AH优选</t>
  </si>
  <si>
    <t>新兴成指</t>
  </si>
  <si>
    <t>沪深300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</si>
  <si>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</si>
  <si>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</si>
  <si>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</si>
  <si>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</si>
  <si>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</si>
  <si>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</si>
  <si>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</si>
  <si>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</si>
  <si>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</si>
  <si>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</si>
  <si>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</si>
  <si>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</si>
  <si>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</si>
  <si>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</si>
  <si>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消费服务</t>
  </si>
  <si>
    <t>医药生物</t>
  </si>
  <si>
    <t>细分机械</t>
  </si>
  <si>
    <t>细分医药</t>
  </si>
  <si>
    <t>央企红利</t>
  </si>
  <si>
    <t>中证环保</t>
  </si>
  <si>
    <t>300高贝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</si>
  <si>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</si>
  <si>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</si>
  <si>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</si>
  <si>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</si>
  <si>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</si>
  <si>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</si>
  <si>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</si>
  <si>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</si>
  <si>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</si>
  <si>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</si>
  <si>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</si>
  <si>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</si>
  <si>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</si>
  <si>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</si>
  <si>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</si>
  <si>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</si>
  <si>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</si>
  <si>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</si>
  <si>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</si>
  <si>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</si>
  <si>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</si>
  <si>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</si>
  <si>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</si>
  <si>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</si>
  <si>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</si>
  <si>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300工业</t>
  </si>
  <si>
    <t>300可选</t>
  </si>
  <si>
    <t>300医药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</si>
  <si>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</si>
  <si>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</si>
  <si>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</si>
  <si>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</si>
  <si>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</si>
  <si>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</si>
  <si>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</si>
  <si>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</si>
  <si>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</si>
  <si>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</si>
  <si>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</si>
  <si>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中证医药</t>
  </si>
  <si>
    <t>中证金融</t>
  </si>
  <si>
    <t>中证信息</t>
  </si>
  <si>
    <t>800通信</t>
  </si>
  <si>
    <t>新能源</t>
  </si>
  <si>
    <t>内地消费</t>
  </si>
  <si>
    <t>内地地产</t>
  </si>
  <si>
    <t>银河99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</si>
  <si>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</si>
  <si>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</si>
  <si>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</si>
  <si>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</si>
  <si>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</si>
  <si>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</si>
  <si>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</si>
  <si>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</si>
  <si>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</si>
  <si>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</si>
  <si>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</si>
  <si>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</si>
  <si>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</si>
  <si>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</si>
  <si>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</si>
  <si>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</si>
  <si>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</si>
  <si>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</si>
  <si>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</si>
  <si>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</si>
  <si>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</si>
  <si>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</si>
  <si>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</si>
  <si>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</si>
  <si>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</si>
  <si>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</si>
  <si>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</si>
  <si>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</si>
  <si>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</si>
  <si>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</si>
  <si>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</si>
  <si>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</si>
  <si>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</si>
  <si>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</si>
  <si>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</si>
  <si>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</si>
  <si>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</si>
  <si>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</si>
  <si>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</si>
  <si>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</si>
  <si>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</si>
  <si>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</si>
  <si>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</si>
  <si>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</si>
  <si>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创业板综</t>
  </si>
  <si>
    <t>乐富指数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</si>
  <si>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</si>
  <si>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</si>
  <si>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</si>
  <si>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</si>
  <si>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</si>
  <si>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</si>
  <si>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</si>
  <si>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</si>
  <si>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</si>
  <si>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</si>
  <si>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</si>
  <si>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</si>
  <si>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</si>
  <si>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</si>
  <si>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</si>
  <si>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</si>
  <si>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</si>
  <si>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</si>
  <si>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</si>
  <si>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</si>
  <si>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创新药械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</si>
  <si>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</si>
  <si>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</si>
  <si>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</si>
  <si>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</si>
  <si>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</si>
  <si>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</si>
  <si>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</si>
  <si>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</si>
  <si>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</si>
  <si>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</si>
  <si>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</si>
  <si>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</si>
  <si>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</si>
  <si>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</si>
  <si>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</si>
  <si>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</si>
  <si>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</si>
  <si>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</si>
  <si>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</si>
  <si>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</si>
  <si>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</si>
  <si>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</si>
  <si>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</si>
  <si>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</si>
  <si>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</si>
  <si>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</si>
  <si>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</si>
  <si>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</si>
  <si>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</si>
  <si>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</si>
  <si>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</si>
  <si>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</si>
  <si>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</si>
  <si>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</si>
  <si>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</si>
  <si>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</si>
  <si>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</si>
  <si>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</si>
  <si>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</si>
  <si>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</si>
  <si>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</si>
  <si>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</si>
  <si>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</si>
  <si>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</si>
  <si>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</si>
  <si>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</si>
  <si>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</si>
  <si>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</si>
  <si>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</si>
  <si>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</si>
  <si>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</si>
  <si>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</si>
  <si>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</si>
  <si>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</si>
  <si>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</si>
  <si>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</si>
  <si>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</si>
  <si>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</si>
  <si>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</si>
  <si>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</si>
  <si>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</si>
  <si>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</si>
  <si>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</si>
  <si>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</si>
  <si>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</si>
  <si>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</si>
  <si>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</si>
  <si>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</si>
  <si>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</si>
  <si>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</si>
  <si>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</si>
  <si>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中盘成长</t>
  </si>
  <si>
    <t>小盘成长</t>
  </si>
  <si>
    <t>小盘价值</t>
  </si>
  <si>
    <t>ESG 300</t>
  </si>
  <si>
    <t>国证基金</t>
  </si>
  <si>
    <t>国证ETF</t>
  </si>
  <si>
    <t>1000工业</t>
  </si>
  <si>
    <t>1000可选</t>
  </si>
  <si>
    <t>1000医药</t>
  </si>
  <si>
    <t>1000金融</t>
  </si>
  <si>
    <t>1000信息</t>
  </si>
  <si>
    <t>国证通信</t>
  </si>
  <si>
    <t>国证新兴</t>
  </si>
  <si>
    <t>国证地产</t>
  </si>
  <si>
    <t>国证医药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</si>
  <si>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</si>
  <si>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</si>
  <si>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</si>
  <si>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</si>
  <si>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</si>
  <si>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</si>
  <si>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</si>
  <si>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</si>
  <si>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</si>
  <si>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</si>
  <si>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</si>
  <si>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</si>
  <si>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</si>
  <si>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</si>
  <si>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</si>
  <si>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</si>
  <si>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</si>
  <si>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</si>
  <si>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</si>
  <si>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</si>
  <si>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</si>
  <si>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</si>
  <si>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</si>
  <si>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</si>
  <si>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</si>
  <si>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</si>
  <si>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国证银行</t>
  </si>
  <si>
    <t>智能汽车</t>
  </si>
  <si>
    <t>数字传媒</t>
  </si>
  <si>
    <t>证券龙头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</si>
  <si>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</si>
  <si>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</si>
  <si>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</si>
  <si>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</si>
  <si>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</si>
  <si>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</si>
  <si>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</si>
  <si>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</si>
  <si>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</si>
  <si>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</si>
  <si>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</si>
  <si>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</si>
  <si>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</si>
  <si>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</si>
  <si>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</si>
  <si>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</si>
  <si>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</si>
  <si>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</si>
  <si>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</si>
  <si>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</si>
  <si>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</si>
  <si>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</si>
  <si>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</si>
  <si>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</si>
  <si>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</si>
  <si>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</si>
  <si>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</si>
  <si>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</si>
  <si>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</si>
  <si>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</si>
  <si>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</si>
  <si>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</si>
  <si>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</si>
  <si>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</si>
  <si>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</si>
  <si>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</si>
  <si>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</si>
  <si>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</si>
  <si>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</si>
  <si>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</si>
  <si>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</si>
  <si>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</si>
  <si>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</si>
  <si>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</si>
  <si>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</si>
  <si>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</si>
  <si>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</si>
  <si>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</si>
  <si>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</si>
  <si>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</si>
  <si>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</si>
  <si>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</si>
  <si>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</si>
  <si>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</si>
  <si>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</si>
  <si>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</si>
  <si>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</si>
  <si>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</si>
  <si>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</si>
  <si>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</si>
  <si>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</si>
  <si>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</si>
  <si>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</si>
  <si>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</si>
  <si>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</si>
  <si>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</si>
  <si>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</si>
  <si>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</si>
  <si>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</si>
  <si>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创业板50</t>
  </si>
  <si>
    <t>深A医药</t>
  </si>
  <si>
    <t>深互联网</t>
  </si>
  <si>
    <t>深医药EW</t>
  </si>
  <si>
    <t>深互联EW</t>
  </si>
  <si>
    <t>深证200R</t>
  </si>
  <si>
    <t>深成工业</t>
  </si>
  <si>
    <t>深成可选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</si>
  <si>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</si>
  <si>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</si>
  <si>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</si>
  <si>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</si>
  <si>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</si>
  <si>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</si>
  <si>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</si>
  <si>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</si>
  <si>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</si>
  <si>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</si>
  <si>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</si>
  <si>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</si>
  <si>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</si>
  <si>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</si>
  <si>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</si>
  <si>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</si>
  <si>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</si>
  <si>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</si>
  <si>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</si>
  <si>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</si>
  <si>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</si>
  <si>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</si>
  <si>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</si>
  <si>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</si>
  <si>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</si>
  <si>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保险主题</t>
  </si>
  <si>
    <t>CSSW传媒</t>
  </si>
  <si>
    <t>CSSW电子</t>
  </si>
  <si>
    <t>养老产业</t>
  </si>
  <si>
    <t>中证国安</t>
  </si>
  <si>
    <t>深证50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</si>
  <si>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</si>
  <si>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</si>
  <si>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</si>
  <si>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</si>
  <si>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</si>
  <si>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</si>
  <si>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</si>
  <si>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</si>
  <si>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</si>
  <si>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</si>
  <si>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</si>
  <si>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</si>
  <si>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</si>
  <si>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</si>
  <si>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中证银行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</si>
  <si>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</si>
  <si>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</si>
  <si>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</si>
  <si>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</si>
  <si>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</si>
  <si>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</si>
  <si>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</si>
  <si>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</si>
  <si>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</si>
  <si>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</si>
  <si>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南山50</t>
  </si>
  <si>
    <t>龙头家电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</si>
  <si>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</si>
  <si>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</si>
  <si>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</si>
  <si>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</si>
  <si>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</si>
  <si>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</si>
  <si>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</si>
  <si>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</si>
  <si>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</si>
  <si>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SM00</t>
  </si>
  <si>
    <t>锰硅连续</t>
  </si>
  <si>
    <t>AO00</t>
  </si>
  <si>
    <t>氧化铝连续</t>
  </si>
  <si>
    <t>RU00</t>
  </si>
  <si>
    <t>橡胶连续</t>
  </si>
  <si>
    <t>P00</t>
  </si>
  <si>
    <t>棕榈连续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</si>
  <si>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</si>
  <si>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</si>
  <si>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</si>
  <si>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</si>
  <si>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</si>
  <si>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</si>
  <si>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</si>
  <si>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</si>
  <si>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</si>
  <si>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</si>
  <si>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NR00</t>
  </si>
  <si>
    <t>20号胶连续</t>
  </si>
  <si>
    <t>ZC00</t>
  </si>
  <si>
    <t>动力煤连续</t>
  </si>
  <si>
    <t>PB00</t>
  </si>
  <si>
    <t>沪铅连续</t>
  </si>
  <si>
    <t>AX00</t>
  </si>
  <si>
    <t>豆一连续</t>
  </si>
  <si>
    <t>C00</t>
  </si>
  <si>
    <t>玉米连续</t>
  </si>
  <si>
    <t>CS00</t>
  </si>
  <si>
    <t>淀粉连续</t>
  </si>
  <si>
    <t>CJ00</t>
  </si>
  <si>
    <t>红枣连续</t>
  </si>
  <si>
    <t>FG00</t>
  </si>
  <si>
    <t>玻璃连续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</si>
  <si>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</si>
  <si>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</si>
  <si>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</si>
  <si>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</si>
  <si>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</si>
  <si>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</si>
  <si>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</si>
  <si>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</si>
  <si>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</si>
  <si>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</si>
  <si>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TA00</t>
  </si>
  <si>
    <t>PTA连续</t>
  </si>
  <si>
    <t>EC00</t>
  </si>
  <si>
    <t>欧线连续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</si>
  <si>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</si>
  <si>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</si>
  <si>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</si>
  <si>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</si>
  <si>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</si>
  <si>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</si>
  <si>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</si>
  <si>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</si>
  <si>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</si>
  <si>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</si>
  <si>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</si>
  <si>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</si>
  <si>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</si>
  <si>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</si>
  <si>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</si>
  <si>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</si>
  <si>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</si>
  <si>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</si>
  <si>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</si>
  <si>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</si>
  <si>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</si>
  <si>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</si>
  <si>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</si>
  <si>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</si>
  <si>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</si>
  <si>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</si>
  <si>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</si>
  <si>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</si>
  <si>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</si>
  <si>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</si>
  <si>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</si>
  <si>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</si>
  <si>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</si>
  <si>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</si>
  <si>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</si>
  <si>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</si>
  <si>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</si>
  <si>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</si>
  <si>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</si>
  <si>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</si>
  <si>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</si>
  <si>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</si>
  <si>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</si>
  <si>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</si>
  <si>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</si>
  <si>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</si>
  <si>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</si>
  <si>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</si>
  <si>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</si>
  <si>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</si>
  <si>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</si>
  <si>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</si>
  <si>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</si>
  <si>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</si>
  <si>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</si>
  <si>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</si>
  <si>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</si>
  <si>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</si>
  <si>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</si>
  <si>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</si>
  <si>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</si>
  <si>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</si>
  <si>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</si>
  <si>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</si>
  <si>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</si>
  <si>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</si>
  <si>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</si>
  <si>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</si>
  <si>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</si>
  <si>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</si>
  <si>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</si>
  <si>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</si>
  <si>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</si>
  <si>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</si>
  <si>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</si>
  <si>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</si>
  <si>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</si>
  <si>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</si>
  <si>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</si>
  <si>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</si>
  <si>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</si>
  <si>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</si>
  <si>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</si>
  <si>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</si>
  <si>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</si>
  <si>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</si>
  <si>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</si>
  <si>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</si>
  <si>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</si>
  <si>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</si>
  <si>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</si>
  <si>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</si>
  <si>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</si>
  <si>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</si>
  <si>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</si>
  <si>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</si>
  <si>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</si>
  <si>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</si>
  <si>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</si>
  <si>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</si>
  <si>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</si>
  <si>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</si>
  <si>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</si>
  <si>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</si>
  <si>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</si>
  <si>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</si>
  <si>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LU00</t>
  </si>
  <si>
    <t>低硫燃油连续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</si>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</sst>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C20"/>
    </sheetView>
  </sheetViews>
  <sheetFormatPr defaultColWidth="9" defaultRowHeight="22.5" outlineLevelCol="5"/>
  <cols>
    <col min="1" max="1" width="10.75" style="23" customWidth="1"/>
    <col min="2" max="2" width="18.625" style="23" customWidth="1"/>
    <col min="3" max="3" width="17.625" style="23" customWidth="1"/>
    <col min="4" max="4" width="10.75" style="23" customWidth="1"/>
    <col min="5" max="5" width="12.375" style="23" customWidth="1"/>
    <col min="6" max="6" width="17.6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"399101"</f>
        <v>399101</v>
      </c>
      <c r="B3" s="28" t="s">
        <v>5</v>
      </c>
      <c r="C3" s="28" t="s">
        <v>6</v>
      </c>
      <c r="D3" s="28" t="str">
        <f>"880835"</f>
        <v>880835</v>
      </c>
      <c r="E3" s="28" t="s">
        <v>7</v>
      </c>
      <c r="F3" s="28" t="s">
        <v>8</v>
      </c>
    </row>
    <row r="4" ht="16.5" spans="1:6">
      <c r="A4" s="28" t="str">
        <f>"880551"</f>
        <v>880551</v>
      </c>
      <c r="B4" s="28" t="s">
        <v>9</v>
      </c>
      <c r="C4" s="28" t="s">
        <v>10</v>
      </c>
      <c r="D4" s="28" t="str">
        <f>"880534"</f>
        <v>880534</v>
      </c>
      <c r="E4" s="28" t="s">
        <v>11</v>
      </c>
      <c r="F4" s="28" t="s">
        <v>12</v>
      </c>
    </row>
    <row r="5" ht="16.5" spans="1:6">
      <c r="A5" s="28" t="str">
        <f>"880760"</f>
        <v>880760</v>
      </c>
      <c r="B5" s="28" t="s">
        <v>13</v>
      </c>
      <c r="C5" s="28" t="s">
        <v>14</v>
      </c>
      <c r="D5" s="28" t="str">
        <f>"880544"</f>
        <v>880544</v>
      </c>
      <c r="E5" s="28" t="s">
        <v>15</v>
      </c>
      <c r="F5" s="28" t="s">
        <v>16</v>
      </c>
    </row>
    <row r="6" ht="16.5" spans="1:6">
      <c r="A6" s="28" t="str">
        <f>"880360"</f>
        <v>880360</v>
      </c>
      <c r="B6" s="28" t="s">
        <v>17</v>
      </c>
      <c r="C6" s="28" t="s">
        <v>18</v>
      </c>
      <c r="D6" s="28" t="str">
        <f>"000987"</f>
        <v>000987</v>
      </c>
      <c r="E6" s="28" t="s">
        <v>19</v>
      </c>
      <c r="F6" s="28" t="s">
        <v>20</v>
      </c>
    </row>
    <row r="7" ht="16.5" spans="1:6">
      <c r="A7" s="28" t="str">
        <f>"880897"</f>
        <v>880897</v>
      </c>
      <c r="B7" s="28" t="s">
        <v>21</v>
      </c>
      <c r="C7" s="28" t="s">
        <v>22</v>
      </c>
      <c r="D7" s="28" t="str">
        <f>"880753"</f>
        <v>880753</v>
      </c>
      <c r="E7" s="28" t="s">
        <v>23</v>
      </c>
      <c r="F7" s="28" t="s">
        <v>24</v>
      </c>
    </row>
    <row r="8" ht="16.5" spans="1:6">
      <c r="A8" s="28" t="str">
        <f>"880599"</f>
        <v>880599</v>
      </c>
      <c r="B8" s="28" t="s">
        <v>25</v>
      </c>
      <c r="C8" s="28" t="s">
        <v>26</v>
      </c>
      <c r="D8" s="28" t="str">
        <f>"000991"</f>
        <v>000991</v>
      </c>
      <c r="E8" s="28" t="s">
        <v>27</v>
      </c>
      <c r="F8" s="28" t="s">
        <v>28</v>
      </c>
    </row>
    <row r="9" ht="16.5" spans="1:6">
      <c r="A9" s="28" t="str">
        <f>"880217"</f>
        <v>880217</v>
      </c>
      <c r="B9" s="28" t="s">
        <v>29</v>
      </c>
      <c r="C9" s="28" t="s">
        <v>30</v>
      </c>
      <c r="D9" s="28" t="str">
        <f>"880335"</f>
        <v>880335</v>
      </c>
      <c r="E9" s="28" t="s">
        <v>31</v>
      </c>
      <c r="F9" s="28" t="s">
        <v>32</v>
      </c>
    </row>
    <row r="10" ht="16.5" spans="1:6">
      <c r="A10" s="28" t="str">
        <f>"880528"</f>
        <v>880528</v>
      </c>
      <c r="B10" s="28" t="s">
        <v>33</v>
      </c>
      <c r="C10" s="28" t="s">
        <v>34</v>
      </c>
      <c r="D10" s="28" t="str">
        <f>"880815"</f>
        <v>880815</v>
      </c>
      <c r="E10" s="28" t="s">
        <v>35</v>
      </c>
      <c r="F10" s="28" t="s">
        <v>36</v>
      </c>
    </row>
    <row r="11" ht="16.5" spans="1:6">
      <c r="A11" s="28" t="str">
        <f>"880367"</f>
        <v>880367</v>
      </c>
      <c r="B11" s="28" t="s">
        <v>37</v>
      </c>
      <c r="C11" s="28" t="s">
        <v>38</v>
      </c>
      <c r="D11" s="28" t="str">
        <f>"880782"</f>
        <v>880782</v>
      </c>
      <c r="E11" s="28" t="s">
        <v>39</v>
      </c>
      <c r="F11" s="28" t="s">
        <v>40</v>
      </c>
    </row>
    <row r="12" ht="16.5" spans="1:6">
      <c r="A12" s="28" t="str">
        <f>"880892"</f>
        <v>880892</v>
      </c>
      <c r="B12" s="28" t="s">
        <v>41</v>
      </c>
      <c r="C12" s="28" t="s">
        <v>42</v>
      </c>
      <c r="D12" s="28" t="str">
        <f>"880223"</f>
        <v>880223</v>
      </c>
      <c r="E12" s="28" t="s">
        <v>43</v>
      </c>
      <c r="F12" s="28" t="s">
        <v>44</v>
      </c>
    </row>
    <row r="13" ht="16.5" spans="1:6">
      <c r="A13" s="28" t="str">
        <f>"880639"</f>
        <v>880639</v>
      </c>
      <c r="B13" s="28" t="s">
        <v>45</v>
      </c>
      <c r="C13" s="28" t="s">
        <v>46</v>
      </c>
      <c r="D13" s="28" t="str">
        <f>"880909"</f>
        <v>880909</v>
      </c>
      <c r="E13" s="28" t="s">
        <v>47</v>
      </c>
      <c r="F13" s="28" t="s">
        <v>48</v>
      </c>
    </row>
    <row r="14" ht="16.5" spans="1:6">
      <c r="A14" s="28" t="str">
        <f>"880586"</f>
        <v>880586</v>
      </c>
      <c r="B14" s="28" t="s">
        <v>49</v>
      </c>
      <c r="C14" s="28" t="s">
        <v>50</v>
      </c>
      <c r="D14" s="28" t="str">
        <f>"880955"</f>
        <v>880955</v>
      </c>
      <c r="E14" s="28" t="s">
        <v>51</v>
      </c>
      <c r="F14" s="28" t="s">
        <v>52</v>
      </c>
    </row>
    <row r="15" ht="16.5" spans="1:6">
      <c r="A15" s="28" t="str">
        <f>"880351"</f>
        <v>880351</v>
      </c>
      <c r="B15" s="28" t="s">
        <v>53</v>
      </c>
      <c r="C15" s="28" t="s">
        <v>54</v>
      </c>
      <c r="D15" s="28" t="str">
        <f>"880553"</f>
        <v>880553</v>
      </c>
      <c r="E15" s="28" t="s">
        <v>55</v>
      </c>
      <c r="F15" s="28" t="s">
        <v>56</v>
      </c>
    </row>
    <row r="16" ht="16.5" spans="1:6">
      <c r="A16" s="28" t="str">
        <f>"880923"</f>
        <v>880923</v>
      </c>
      <c r="B16" s="28" t="s">
        <v>57</v>
      </c>
      <c r="C16" s="28" t="s">
        <v>58</v>
      </c>
      <c r="D16" s="28" t="str">
        <f>"880558"</f>
        <v>880558</v>
      </c>
      <c r="E16" s="28" t="s">
        <v>59</v>
      </c>
      <c r="F16" s="28" t="s">
        <v>60</v>
      </c>
    </row>
    <row r="17" ht="16.5" spans="1:6">
      <c r="A17" s="28" t="str">
        <f>"880642"</f>
        <v>880642</v>
      </c>
      <c r="B17" s="28" t="s">
        <v>61</v>
      </c>
      <c r="C17" s="28" t="s">
        <v>62</v>
      </c>
      <c r="D17" s="28" t="str">
        <f>"880940"</f>
        <v>880940</v>
      </c>
      <c r="E17" s="28" t="s">
        <v>63</v>
      </c>
      <c r="F17" s="28" t="s">
        <v>64</v>
      </c>
    </row>
    <row r="18" ht="16.5" spans="1:6">
      <c r="A18" s="28" t="str">
        <f>"880851"</f>
        <v>880851</v>
      </c>
      <c r="B18" s="28" t="s">
        <v>65</v>
      </c>
      <c r="C18" s="28" t="s">
        <v>66</v>
      </c>
      <c r="D18" s="28" t="str">
        <f>"880398"</f>
        <v>880398</v>
      </c>
      <c r="E18" s="28" t="s">
        <v>67</v>
      </c>
      <c r="F18" s="28" t="s">
        <v>68</v>
      </c>
    </row>
    <row r="19" ht="16.5" spans="1:6">
      <c r="A19" s="28" t="str">
        <f>"880890"</f>
        <v>880890</v>
      </c>
      <c r="B19" s="28" t="s">
        <v>69</v>
      </c>
      <c r="C19" s="28" t="s">
        <v>70</v>
      </c>
      <c r="D19" s="28" t="str">
        <f>"880781"</f>
        <v>880781</v>
      </c>
      <c r="E19" s="28" t="s">
        <v>71</v>
      </c>
      <c r="F19" s="28" t="s">
        <v>72</v>
      </c>
    </row>
    <row r="20" ht="16.5" spans="1:6">
      <c r="A20" s="28" t="str">
        <f>"399248"</f>
        <v>399248</v>
      </c>
      <c r="B20" s="28" t="s">
        <v>73</v>
      </c>
      <c r="C20" s="28" t="s">
        <v>70</v>
      </c>
      <c r="D20" s="28" t="str">
        <f>"880476"</f>
        <v>880476</v>
      </c>
      <c r="E20" s="28" t="s">
        <v>74</v>
      </c>
      <c r="F20" s="28" t="s">
        <v>75</v>
      </c>
    </row>
    <row r="21" ht="16.5" spans="1:6">
      <c r="A21" s="29"/>
      <c r="B21" s="29"/>
      <c r="C21" s="29"/>
      <c r="D21" s="28" t="str">
        <f>"880976"</f>
        <v>880976</v>
      </c>
      <c r="E21" s="28" t="s">
        <v>76</v>
      </c>
      <c r="F21" s="28" t="s">
        <v>77</v>
      </c>
    </row>
    <row r="22" ht="16.5" spans="1:6">
      <c r="A22" s="29"/>
      <c r="B22" s="29"/>
      <c r="C22" s="29"/>
      <c r="D22" s="28" t="str">
        <f>"880531"</f>
        <v>880531</v>
      </c>
      <c r="E22" s="28" t="s">
        <v>78</v>
      </c>
      <c r="F22" s="28" t="s">
        <v>79</v>
      </c>
    </row>
    <row r="23" ht="16.5" spans="1:6">
      <c r="A23" s="29"/>
      <c r="B23" s="29"/>
      <c r="C23" s="29"/>
      <c r="D23" s="28" t="str">
        <f>"880759"</f>
        <v>880759</v>
      </c>
      <c r="E23" s="28" t="s">
        <v>80</v>
      </c>
      <c r="F23" s="28" t="s">
        <v>81</v>
      </c>
    </row>
    <row r="24" ht="16.5" spans="1:6">
      <c r="A24" s="29"/>
      <c r="B24" s="29"/>
      <c r="C24" s="29"/>
      <c r="D24" s="28" t="str">
        <f>"880623"</f>
        <v>880623</v>
      </c>
      <c r="E24" s="28" t="s">
        <v>82</v>
      </c>
      <c r="F24" s="28" t="s">
        <v>83</v>
      </c>
    </row>
    <row r="25" ht="16.5" spans="1:6">
      <c r="A25" s="29"/>
      <c r="B25" s="29"/>
      <c r="C25" s="29"/>
      <c r="D25" s="28" t="str">
        <f>"880727"</f>
        <v>880727</v>
      </c>
      <c r="E25" s="28" t="s">
        <v>84</v>
      </c>
      <c r="F25" s="28" t="s">
        <v>85</v>
      </c>
    </row>
    <row r="26" ht="16.5" spans="1:6">
      <c r="A26" s="29"/>
      <c r="B26" s="29"/>
      <c r="C26" s="29"/>
      <c r="D26" s="28" t="str">
        <f>"880627"</f>
        <v>880627</v>
      </c>
      <c r="E26" s="28" t="s">
        <v>86</v>
      </c>
      <c r="F26" s="28" t="s">
        <v>87</v>
      </c>
    </row>
    <row r="27" ht="16.5" spans="1:6">
      <c r="A27" s="29"/>
      <c r="B27" s="29"/>
      <c r="C27" s="29"/>
      <c r="D27" s="28" t="str">
        <f>"880590"</f>
        <v>880590</v>
      </c>
      <c r="E27" s="28" t="s">
        <v>88</v>
      </c>
      <c r="F27" s="28" t="s">
        <v>89</v>
      </c>
    </row>
    <row r="28" ht="16.5" spans="1:6">
      <c r="A28" s="29"/>
      <c r="B28" s="29"/>
      <c r="C28" s="29"/>
      <c r="D28" s="28" t="str">
        <f>"880502"</f>
        <v>880502</v>
      </c>
      <c r="E28" s="28" t="s">
        <v>90</v>
      </c>
      <c r="F28" s="28" t="s">
        <v>91</v>
      </c>
    </row>
    <row r="29" ht="16.5" spans="1:6">
      <c r="A29" s="29"/>
      <c r="B29" s="29"/>
      <c r="C29" s="29"/>
      <c r="D29" s="28" t="str">
        <f>"880557"</f>
        <v>880557</v>
      </c>
      <c r="E29" s="28" t="s">
        <v>92</v>
      </c>
      <c r="F29" s="28" t="s">
        <v>93</v>
      </c>
    </row>
    <row r="30" ht="16.5" spans="1:6">
      <c r="A30" s="29"/>
      <c r="B30" s="29"/>
      <c r="C30" s="29"/>
      <c r="D30" s="28" t="str">
        <f>"880584"</f>
        <v>880584</v>
      </c>
      <c r="E30" s="28" t="s">
        <v>94</v>
      </c>
      <c r="F30" s="28" t="s">
        <v>95</v>
      </c>
    </row>
    <row r="31" ht="16.5" spans="1:6">
      <c r="A31" s="29"/>
      <c r="B31" s="29"/>
      <c r="C31" s="29"/>
      <c r="D31" s="28" t="str">
        <f>"880768"</f>
        <v>880768</v>
      </c>
      <c r="E31" s="28" t="s">
        <v>96</v>
      </c>
      <c r="F31" s="28" t="s">
        <v>97</v>
      </c>
    </row>
    <row r="32" ht="16.5" spans="1:6">
      <c r="A32" s="29"/>
      <c r="B32" s="29"/>
      <c r="C32" s="29"/>
      <c r="D32" s="28" t="str">
        <f>"880605"</f>
        <v>880605</v>
      </c>
      <c r="E32" s="28" t="s">
        <v>98</v>
      </c>
      <c r="F32" s="28" t="s">
        <v>99</v>
      </c>
    </row>
    <row r="33" ht="16.5" spans="1:6">
      <c r="A33" s="29"/>
      <c r="B33" s="29"/>
      <c r="C33" s="29"/>
      <c r="D33" s="28" t="str">
        <f>"880602"</f>
        <v>880602</v>
      </c>
      <c r="E33" s="28" t="s">
        <v>100</v>
      </c>
      <c r="F33" s="28" t="s">
        <v>101</v>
      </c>
    </row>
    <row r="34" ht="16.5" spans="1:6">
      <c r="A34" s="29"/>
      <c r="B34" s="29"/>
      <c r="C34" s="29"/>
      <c r="D34" s="28" t="str">
        <f>"880638"</f>
        <v>880638</v>
      </c>
      <c r="E34" s="28" t="s">
        <v>102</v>
      </c>
      <c r="F34" s="28" t="s">
        <v>103</v>
      </c>
    </row>
    <row r="35" ht="16.5" spans="1:6">
      <c r="A35" s="29"/>
      <c r="B35" s="29"/>
      <c r="C35" s="29"/>
      <c r="D35" s="28" t="str">
        <f>"880225"</f>
        <v>880225</v>
      </c>
      <c r="E35" s="28" t="s">
        <v>104</v>
      </c>
      <c r="F35" s="28" t="s">
        <v>105</v>
      </c>
    </row>
    <row r="36" ht="16.5" spans="1:6">
      <c r="A36" s="29"/>
      <c r="B36" s="29"/>
      <c r="C36" s="29"/>
      <c r="D36" s="28" t="str">
        <f>"880743"</f>
        <v>880743</v>
      </c>
      <c r="E36" s="28" t="s">
        <v>106</v>
      </c>
      <c r="F36" s="28" t="s">
        <v>107</v>
      </c>
    </row>
    <row r="37" ht="16.5" spans="1:6">
      <c r="A37" s="29"/>
      <c r="B37" s="29"/>
      <c r="C37" s="29"/>
      <c r="D37" s="28" t="str">
        <f>"880624"</f>
        <v>880624</v>
      </c>
      <c r="E37" s="28" t="s">
        <v>108</v>
      </c>
      <c r="F37" s="28" t="s">
        <v>109</v>
      </c>
    </row>
    <row r="38" ht="16.5" spans="1:6">
      <c r="A38" s="29"/>
      <c r="B38" s="29"/>
      <c r="C38" s="29"/>
      <c r="D38" s="28" t="str">
        <f>"880882"</f>
        <v>880882</v>
      </c>
      <c r="E38" s="28" t="s">
        <v>110</v>
      </c>
      <c r="F38" s="28" t="s">
        <v>111</v>
      </c>
    </row>
    <row r="39" ht="16.5" spans="1:6">
      <c r="A39" s="29"/>
      <c r="B39" s="29"/>
      <c r="C39" s="29"/>
      <c r="D39" s="28" t="str">
        <f>"880681"</f>
        <v>880681</v>
      </c>
      <c r="E39" s="28" t="s">
        <v>112</v>
      </c>
      <c r="F39" s="28" t="s">
        <v>113</v>
      </c>
    </row>
    <row r="40" ht="16.5" spans="1:6">
      <c r="A40" s="29"/>
      <c r="B40" s="29"/>
      <c r="C40" s="29"/>
      <c r="D40" s="28" t="str">
        <f>"880614"</f>
        <v>880614</v>
      </c>
      <c r="E40" s="28" t="s">
        <v>114</v>
      </c>
      <c r="F40" s="28" t="s">
        <v>115</v>
      </c>
    </row>
    <row r="41" ht="16.5" spans="1:6">
      <c r="A41" s="29"/>
      <c r="B41" s="29"/>
      <c r="C41" s="29"/>
      <c r="D41" s="28" t="str">
        <f>"880655"</f>
        <v>880655</v>
      </c>
      <c r="E41" s="28" t="s">
        <v>116</v>
      </c>
      <c r="F41" s="28" t="s">
        <v>117</v>
      </c>
    </row>
    <row r="42" ht="16.5" spans="1:6">
      <c r="A42" s="29"/>
      <c r="B42" s="29"/>
      <c r="C42" s="29"/>
      <c r="D42" s="28" t="str">
        <f>"880684"</f>
        <v>880684</v>
      </c>
      <c r="E42" s="28" t="s">
        <v>118</v>
      </c>
      <c r="F42" s="28" t="s">
        <v>119</v>
      </c>
    </row>
    <row r="43" ht="16.5" spans="1:6">
      <c r="A43" s="29"/>
      <c r="B43" s="29"/>
      <c r="C43" s="29"/>
      <c r="D43" s="28" t="str">
        <f>"880737"</f>
        <v>880737</v>
      </c>
      <c r="E43" s="28" t="s">
        <v>120</v>
      </c>
      <c r="F43" s="28" t="s">
        <v>121</v>
      </c>
    </row>
    <row r="44" ht="16.5" spans="1:6">
      <c r="A44" s="29"/>
      <c r="B44" s="29"/>
      <c r="C44" s="29"/>
      <c r="D44" s="28" t="str">
        <f>"880494"</f>
        <v>880494</v>
      </c>
      <c r="E44" s="28" t="s">
        <v>122</v>
      </c>
      <c r="F44" s="28" t="s">
        <v>123</v>
      </c>
    </row>
    <row r="45" ht="16.5" spans="1:6">
      <c r="A45" s="29"/>
      <c r="B45" s="29"/>
      <c r="C45" s="29"/>
      <c r="D45" s="28" t="str">
        <f>"880418"</f>
        <v>880418</v>
      </c>
      <c r="E45" s="28" t="s">
        <v>124</v>
      </c>
      <c r="F45" s="28" t="s">
        <v>125</v>
      </c>
    </row>
    <row r="46" ht="16.5" spans="1:6">
      <c r="A46" s="29"/>
      <c r="B46" s="29"/>
      <c r="C46" s="29"/>
      <c r="D46" s="28" t="str">
        <f>"880728"</f>
        <v>880728</v>
      </c>
      <c r="E46" s="28" t="s">
        <v>126</v>
      </c>
      <c r="F46" s="28" t="s">
        <v>127</v>
      </c>
    </row>
    <row r="47" ht="16.5" spans="1:6">
      <c r="A47" s="29"/>
      <c r="B47" s="29"/>
      <c r="C47" s="29"/>
      <c r="D47" s="28" t="str">
        <f>"880565"</f>
        <v>880565</v>
      </c>
      <c r="E47" s="28" t="s">
        <v>128</v>
      </c>
      <c r="F47" s="28" t="s">
        <v>129</v>
      </c>
    </row>
    <row r="48" ht="16.5" spans="1:6">
      <c r="A48" s="29"/>
      <c r="B48" s="29"/>
      <c r="C48" s="29"/>
      <c r="D48" s="28" t="str">
        <f>"880232"</f>
        <v>880232</v>
      </c>
      <c r="E48" s="28" t="s">
        <v>130</v>
      </c>
      <c r="F48" s="28" t="s">
        <v>131</v>
      </c>
    </row>
    <row r="49" ht="16.5" spans="1:6">
      <c r="A49" s="29"/>
      <c r="B49" s="29"/>
      <c r="C49" s="29"/>
      <c r="D49" s="28" t="str">
        <f>"880437"</f>
        <v>880437</v>
      </c>
      <c r="E49" s="28" t="s">
        <v>132</v>
      </c>
      <c r="F49" s="28" t="s">
        <v>133</v>
      </c>
    </row>
    <row r="50" ht="16.5" spans="1:6">
      <c r="A50" s="29"/>
      <c r="B50" s="29"/>
      <c r="C50" s="29"/>
      <c r="D50" s="28" t="str">
        <f>"880587"</f>
        <v>880587</v>
      </c>
      <c r="E50" s="28" t="s">
        <v>134</v>
      </c>
      <c r="F50" s="28" t="s">
        <v>135</v>
      </c>
    </row>
    <row r="51" ht="16.5" spans="1:6">
      <c r="A51" s="29"/>
      <c r="B51" s="29"/>
      <c r="C51" s="29"/>
      <c r="D51" s="28" t="str">
        <f>"880724"</f>
        <v>880724</v>
      </c>
      <c r="E51" s="28" t="s">
        <v>136</v>
      </c>
      <c r="F51" s="28" t="s">
        <v>137</v>
      </c>
    </row>
    <row r="52" ht="16.5" spans="1:6">
      <c r="A52" s="29"/>
      <c r="B52" s="29"/>
      <c r="C52" s="29"/>
      <c r="D52" s="28" t="str">
        <f>"880729"</f>
        <v>880729</v>
      </c>
      <c r="E52" s="28" t="s">
        <v>138</v>
      </c>
      <c r="F52" s="28" t="s">
        <v>139</v>
      </c>
    </row>
    <row r="53" ht="16.5" spans="1:6">
      <c r="A53" s="29"/>
      <c r="B53" s="29"/>
      <c r="C53" s="29"/>
      <c r="D53" s="28" t="str">
        <f>"880651"</f>
        <v>880651</v>
      </c>
      <c r="E53" s="28" t="s">
        <v>140</v>
      </c>
      <c r="F53" s="28" t="s">
        <v>141</v>
      </c>
    </row>
    <row r="54" ht="16.5" spans="1:6">
      <c r="A54" s="29"/>
      <c r="B54" s="29"/>
      <c r="C54" s="29"/>
      <c r="D54" s="28" t="str">
        <f>"880456"</f>
        <v>880456</v>
      </c>
      <c r="E54" s="28" t="s">
        <v>142</v>
      </c>
      <c r="F54" s="28" t="s">
        <v>143</v>
      </c>
    </row>
    <row r="55" ht="16.5" spans="1:6">
      <c r="A55" s="29"/>
      <c r="B55" s="29"/>
      <c r="C55" s="29"/>
      <c r="D55" s="28" t="str">
        <f>"880621"</f>
        <v>880621</v>
      </c>
      <c r="E55" s="28" t="s">
        <v>144</v>
      </c>
      <c r="F55" s="28" t="s">
        <v>145</v>
      </c>
    </row>
    <row r="56" ht="16.5" spans="1:6">
      <c r="A56" s="29"/>
      <c r="B56" s="29"/>
      <c r="C56" s="29"/>
      <c r="D56" s="28" t="str">
        <f>"880833"</f>
        <v>880833</v>
      </c>
      <c r="E56" s="28" t="s">
        <v>146</v>
      </c>
      <c r="F56" s="28" t="s">
        <v>147</v>
      </c>
    </row>
    <row r="57" ht="16.5" spans="1:6">
      <c r="A57" s="29"/>
      <c r="B57" s="29"/>
      <c r="C57" s="29"/>
      <c r="D57" s="28" t="str">
        <f>"880791"</f>
        <v>880791</v>
      </c>
      <c r="E57" s="28" t="s">
        <v>148</v>
      </c>
      <c r="F57" s="28" t="s">
        <v>149</v>
      </c>
    </row>
    <row r="58" ht="16.5" spans="1:6">
      <c r="A58" s="29"/>
      <c r="B58" s="29"/>
      <c r="C58" s="29"/>
      <c r="D58" s="28" t="str">
        <f>"880704"</f>
        <v>880704</v>
      </c>
      <c r="E58" s="28" t="s">
        <v>150</v>
      </c>
      <c r="F58" s="28" t="s">
        <v>151</v>
      </c>
    </row>
    <row r="59" ht="16.5" spans="1:6">
      <c r="A59" s="29"/>
      <c r="B59" s="29"/>
      <c r="C59" s="29"/>
      <c r="D59" s="28" t="str">
        <f>"880631"</f>
        <v>880631</v>
      </c>
      <c r="E59" s="28" t="s">
        <v>152</v>
      </c>
      <c r="F59" s="28" t="s">
        <v>153</v>
      </c>
    </row>
    <row r="60" ht="16.5" spans="1:6">
      <c r="A60" s="29"/>
      <c r="B60" s="29"/>
      <c r="C60" s="29"/>
      <c r="D60" s="28" t="str">
        <f>"880872"</f>
        <v>880872</v>
      </c>
      <c r="E60" s="28" t="s">
        <v>154</v>
      </c>
      <c r="F60" s="28" t="s">
        <v>155</v>
      </c>
    </row>
    <row r="61" ht="16.5" spans="1:6">
      <c r="A61" s="29"/>
      <c r="B61" s="29"/>
      <c r="C61" s="29"/>
      <c r="D61" s="28" t="str">
        <f>"880203"</f>
        <v>880203</v>
      </c>
      <c r="E61" s="28" t="s">
        <v>156</v>
      </c>
      <c r="F61" s="28" t="s">
        <v>157</v>
      </c>
    </row>
    <row r="62" ht="16.5" spans="1:6">
      <c r="A62" s="29"/>
      <c r="B62" s="29"/>
      <c r="C62" s="29"/>
      <c r="D62" s="28" t="str">
        <f>"880421"</f>
        <v>880421</v>
      </c>
      <c r="E62" s="28" t="s">
        <v>158</v>
      </c>
      <c r="F62" s="28" t="s">
        <v>159</v>
      </c>
    </row>
    <row r="63" ht="16.5" spans="1:6">
      <c r="A63" s="29"/>
      <c r="B63" s="29"/>
      <c r="C63" s="29"/>
      <c r="D63" s="28" t="str">
        <f>"880455"</f>
        <v>880455</v>
      </c>
      <c r="E63" s="28" t="s">
        <v>160</v>
      </c>
      <c r="F63" s="28" t="s">
        <v>161</v>
      </c>
    </row>
    <row r="64" ht="16.5" spans="1:6">
      <c r="A64" s="29"/>
      <c r="B64" s="29"/>
      <c r="C64" s="29"/>
      <c r="D64" s="28" t="str">
        <f>"880749"</f>
        <v>880749</v>
      </c>
      <c r="E64" s="28" t="s">
        <v>162</v>
      </c>
      <c r="F64" s="28" t="s">
        <v>163</v>
      </c>
    </row>
    <row r="65" ht="16.5" spans="1:6">
      <c r="A65" s="29"/>
      <c r="B65" s="29"/>
      <c r="C65" s="29"/>
      <c r="D65" s="28" t="str">
        <f>"880817"</f>
        <v>880817</v>
      </c>
      <c r="E65" s="28" t="s">
        <v>164</v>
      </c>
      <c r="F65" s="28" t="s">
        <v>165</v>
      </c>
    </row>
    <row r="66" ht="16.5" spans="1:6">
      <c r="A66" s="29"/>
      <c r="B66" s="29"/>
      <c r="C66" s="29"/>
      <c r="D66" s="28" t="str">
        <f>"880873"</f>
        <v>880873</v>
      </c>
      <c r="E66" s="28" t="s">
        <v>166</v>
      </c>
      <c r="F66" s="28" t="s">
        <v>167</v>
      </c>
    </row>
    <row r="67" ht="16.5" spans="1:6">
      <c r="A67" s="29"/>
      <c r="B67" s="29"/>
      <c r="C67" s="29"/>
      <c r="D67" s="28" t="str">
        <f>"880666"</f>
        <v>880666</v>
      </c>
      <c r="E67" s="28" t="s">
        <v>168</v>
      </c>
      <c r="F67" s="28" t="s">
        <v>169</v>
      </c>
    </row>
    <row r="68" ht="16.5" spans="1:6">
      <c r="A68" s="29"/>
      <c r="B68" s="29"/>
      <c r="C68" s="29"/>
      <c r="D68" s="28" t="str">
        <f>"880424"</f>
        <v>880424</v>
      </c>
      <c r="E68" s="28" t="s">
        <v>170</v>
      </c>
      <c r="F68" s="28" t="s">
        <v>171</v>
      </c>
    </row>
    <row r="69" ht="16.5" spans="1:6">
      <c r="A69" s="29"/>
      <c r="B69" s="29"/>
      <c r="C69" s="29"/>
      <c r="D69" s="28" t="str">
        <f>"880204"</f>
        <v>880204</v>
      </c>
      <c r="E69" s="28" t="s">
        <v>172</v>
      </c>
      <c r="F69" s="28" t="s">
        <v>173</v>
      </c>
    </row>
    <row r="70" ht="16.5" spans="1:6">
      <c r="A70" s="29"/>
      <c r="B70" s="29"/>
      <c r="C70" s="29"/>
      <c r="D70" s="28" t="str">
        <f>"880922"</f>
        <v>880922</v>
      </c>
      <c r="E70" s="28" t="s">
        <v>174</v>
      </c>
      <c r="F70" s="28" t="s">
        <v>175</v>
      </c>
    </row>
    <row r="71" ht="16.5" spans="1:6">
      <c r="A71" s="29"/>
      <c r="B71" s="29"/>
      <c r="C71" s="29"/>
      <c r="D71" s="28" t="str">
        <f>"880717"</f>
        <v>880717</v>
      </c>
      <c r="E71" s="28" t="s">
        <v>176</v>
      </c>
      <c r="F71" s="28" t="s">
        <v>177</v>
      </c>
    </row>
    <row r="72" ht="16.5" spans="1:6">
      <c r="A72" s="29"/>
      <c r="B72" s="29"/>
      <c r="C72" s="29"/>
      <c r="D72" s="28" t="str">
        <f>"880796"</f>
        <v>880796</v>
      </c>
      <c r="E72" s="28" t="s">
        <v>178</v>
      </c>
      <c r="F72" s="28" t="s">
        <v>179</v>
      </c>
    </row>
    <row r="73" ht="16.5" spans="1:6">
      <c r="A73" s="29"/>
      <c r="B73" s="29"/>
      <c r="C73" s="29"/>
      <c r="D73" s="28" t="str">
        <f>"880350"</f>
        <v>880350</v>
      </c>
      <c r="E73" s="28" t="s">
        <v>180</v>
      </c>
      <c r="F73" s="28" t="s">
        <v>181</v>
      </c>
    </row>
    <row r="74" ht="16.5" spans="1:6">
      <c r="A74" s="29"/>
      <c r="B74" s="29"/>
      <c r="C74" s="29"/>
      <c r="D74" s="28" t="str">
        <f>"880745"</f>
        <v>880745</v>
      </c>
      <c r="E74" s="28" t="s">
        <v>182</v>
      </c>
      <c r="F74" s="28" t="s">
        <v>183</v>
      </c>
    </row>
    <row r="75" ht="16.5" spans="1:6">
      <c r="A75" s="29"/>
      <c r="B75" s="29"/>
      <c r="C75" s="29"/>
      <c r="D75" s="28" t="str">
        <f>"880575"</f>
        <v>880575</v>
      </c>
      <c r="E75" s="28" t="s">
        <v>184</v>
      </c>
      <c r="F75" s="28" t="s">
        <v>185</v>
      </c>
    </row>
    <row r="76" ht="16.5" spans="1:6">
      <c r="A76" s="29"/>
      <c r="B76" s="29"/>
      <c r="C76" s="29"/>
      <c r="D76" s="28" t="str">
        <f>"880355"</f>
        <v>880355</v>
      </c>
      <c r="E76" s="28" t="s">
        <v>186</v>
      </c>
      <c r="F76" s="28" t="s">
        <v>187</v>
      </c>
    </row>
    <row r="77" ht="16.5" spans="1:6">
      <c r="A77" s="29"/>
      <c r="B77" s="29"/>
      <c r="C77" s="29"/>
      <c r="D77" s="28" t="str">
        <f>"880974"</f>
        <v>880974</v>
      </c>
      <c r="E77" s="28" t="s">
        <v>188</v>
      </c>
      <c r="F77" s="28" t="s">
        <v>189</v>
      </c>
    </row>
    <row r="78" ht="16.5" spans="1:6">
      <c r="A78" s="29"/>
      <c r="B78" s="29"/>
      <c r="C78" s="29"/>
      <c r="D78" s="28" t="str">
        <f>"880910"</f>
        <v>880910</v>
      </c>
      <c r="E78" s="28" t="s">
        <v>190</v>
      </c>
      <c r="F78" s="28" t="s">
        <v>191</v>
      </c>
    </row>
    <row r="79" ht="16.5" spans="1:6">
      <c r="A79" s="29"/>
      <c r="B79" s="29"/>
      <c r="C79" s="29"/>
      <c r="D79" s="28" t="str">
        <f>"880885"</f>
        <v>880885</v>
      </c>
      <c r="E79" s="28" t="s">
        <v>192</v>
      </c>
      <c r="F79" s="28" t="s">
        <v>193</v>
      </c>
    </row>
    <row r="80" ht="16.5" spans="1:6">
      <c r="A80" s="29"/>
      <c r="B80" s="29"/>
      <c r="C80" s="29"/>
      <c r="D80" s="28" t="str">
        <f>"880497"</f>
        <v>880497</v>
      </c>
      <c r="E80" s="28" t="s">
        <v>194</v>
      </c>
      <c r="F80" s="28" t="s">
        <v>195</v>
      </c>
    </row>
    <row r="81" ht="16.5" spans="1:6">
      <c r="A81" s="29"/>
      <c r="B81" s="29"/>
      <c r="C81" s="29"/>
      <c r="D81" s="28" t="str">
        <f>"880559"</f>
        <v>880559</v>
      </c>
      <c r="E81" s="28" t="s">
        <v>196</v>
      </c>
      <c r="F81" s="28" t="s">
        <v>197</v>
      </c>
    </row>
    <row r="82" ht="16.5" spans="1:6">
      <c r="A82" s="29"/>
      <c r="B82" s="29"/>
      <c r="C82" s="29"/>
      <c r="D82" s="28" t="str">
        <f>"880843"</f>
        <v>880843</v>
      </c>
      <c r="E82" s="28" t="s">
        <v>198</v>
      </c>
      <c r="F82" s="28" t="s">
        <v>199</v>
      </c>
    </row>
    <row r="83" ht="16.5" spans="1:6">
      <c r="A83" s="29"/>
      <c r="B83" s="29"/>
      <c r="C83" s="29"/>
      <c r="D83" s="28" t="str">
        <f>"399438"</f>
        <v>399438</v>
      </c>
      <c r="E83" s="28" t="s">
        <v>23</v>
      </c>
      <c r="F83" s="28" t="s">
        <v>70</v>
      </c>
    </row>
    <row r="84" ht="16.5" spans="1:6">
      <c r="A84" s="29"/>
      <c r="B84" s="29"/>
      <c r="C84" s="29"/>
      <c r="D84" s="28" t="str">
        <f>"399366"</f>
        <v>399366</v>
      </c>
      <c r="E84" s="28" t="s">
        <v>200</v>
      </c>
      <c r="F84" s="28" t="s">
        <v>70</v>
      </c>
    </row>
    <row r="85" ht="16.5" spans="1:6">
      <c r="A85" s="29"/>
      <c r="B85" s="29"/>
      <c r="C85" s="29"/>
      <c r="D85" s="28" t="str">
        <f>"399319"</f>
        <v>399319</v>
      </c>
      <c r="E85" s="28" t="s">
        <v>201</v>
      </c>
      <c r="F85" s="28" t="s">
        <v>70</v>
      </c>
    </row>
    <row r="86" ht="16.5" spans="1:6">
      <c r="A86" s="29"/>
      <c r="B86" s="29"/>
      <c r="C86" s="29"/>
      <c r="D86" s="28" t="str">
        <f>"399275"</f>
        <v>399275</v>
      </c>
      <c r="E86" s="28" t="s">
        <v>202</v>
      </c>
      <c r="F86" s="28" t="s">
        <v>70</v>
      </c>
    </row>
    <row r="87" ht="16.5" spans="1:6">
      <c r="A87" s="29"/>
      <c r="B87" s="29"/>
      <c r="C87" s="29"/>
      <c r="D87" s="29"/>
      <c r="E87" s="29"/>
      <c r="F87" s="29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3">
      <c r="A101" s="29"/>
      <c r="B101" s="29"/>
      <c r="C101" s="29"/>
    </row>
    <row r="102" ht="16.5" spans="1:3">
      <c r="A102" s="29"/>
      <c r="B102" s="29"/>
      <c r="C102" s="29"/>
    </row>
    <row r="103" ht="16.5" spans="1:3">
      <c r="A103" s="29"/>
      <c r="B103" s="29"/>
      <c r="C103" s="29"/>
    </row>
    <row r="104" ht="16.5" spans="1:3">
      <c r="A104" s="29"/>
      <c r="B104" s="29"/>
      <c r="C104" s="29"/>
    </row>
    <row r="105" ht="16.5" spans="1:3">
      <c r="A105" s="29"/>
      <c r="B105" s="29"/>
      <c r="C105" s="29"/>
    </row>
    <row r="106" ht="16.5" spans="1:3">
      <c r="A106" s="29"/>
      <c r="B106" s="29"/>
      <c r="C106" s="29"/>
    </row>
    <row r="107" ht="16.5" spans="1:3">
      <c r="A107" s="29"/>
      <c r="B107" s="29"/>
      <c r="C107" s="29"/>
    </row>
    <row r="108" ht="16.5" spans="1:3">
      <c r="A108" s="29"/>
      <c r="B108" s="29"/>
      <c r="C108" s="29"/>
    </row>
    <row r="109" ht="16.5" spans="1:3">
      <c r="A109" s="29"/>
      <c r="B109" s="29"/>
      <c r="C109" s="29"/>
    </row>
    <row r="110" ht="16.5" spans="1:3">
      <c r="A110" s="29"/>
      <c r="B110" s="29"/>
      <c r="C110" s="29"/>
    </row>
    <row r="111" ht="16.5" spans="1:3">
      <c r="A111" s="29"/>
      <c r="B111" s="29"/>
      <c r="C111" s="29"/>
    </row>
    <row r="112" ht="16.5" spans="1:3">
      <c r="A112" s="29"/>
      <c r="B112" s="29"/>
      <c r="C112" s="29"/>
    </row>
    <row r="113" ht="16.5" spans="1:3">
      <c r="A113" s="29"/>
      <c r="B113" s="29"/>
      <c r="C113" s="29"/>
    </row>
    <row r="114" ht="16.5" spans="1:3">
      <c r="A114" s="29"/>
      <c r="B114" s="29"/>
      <c r="C114" s="29"/>
    </row>
    <row r="115" ht="16.5" spans="1:3">
      <c r="A115" s="29"/>
      <c r="B115" s="29"/>
      <c r="C115" s="29"/>
    </row>
    <row r="116" ht="16.5" spans="1:3">
      <c r="A116" s="29"/>
      <c r="B116" s="29"/>
      <c r="C116" s="29"/>
    </row>
    <row r="117" ht="16.5" spans="1:3">
      <c r="A117" s="29"/>
      <c r="B117" s="29"/>
      <c r="C117" s="29"/>
    </row>
    <row r="118" ht="16.5" spans="1:3">
      <c r="A118" s="29"/>
      <c r="B118" s="29"/>
      <c r="C118" s="29"/>
    </row>
    <row r="119" ht="16.5" spans="1:3">
      <c r="A119" s="29"/>
      <c r="B119" s="29"/>
      <c r="C119" s="29"/>
    </row>
    <row r="120" ht="16.5" spans="1:3">
      <c r="A120" s="29"/>
      <c r="B120" s="29"/>
      <c r="C120" s="29"/>
    </row>
    <row r="121" ht="16.5" spans="1:3">
      <c r="A121" s="29"/>
      <c r="B121" s="29"/>
      <c r="C121" s="29"/>
    </row>
    <row r="122" ht="16.5" spans="1:3">
      <c r="A122" s="29"/>
      <c r="B122" s="29"/>
      <c r="C122" s="29"/>
    </row>
    <row r="123" ht="16.5" spans="1:3">
      <c r="A123" s="29"/>
      <c r="B123" s="29"/>
      <c r="C123" s="29"/>
    </row>
    <row r="124" ht="16.5" spans="1:3">
      <c r="A124" s="29"/>
      <c r="B124" s="29"/>
      <c r="C124" s="29"/>
    </row>
    <row r="125" ht="16.5" spans="1:3">
      <c r="A125" s="29"/>
      <c r="B125" s="29"/>
      <c r="C125" s="29"/>
    </row>
    <row r="126" ht="16.5" spans="1:3">
      <c r="A126" s="29"/>
      <c r="B126" s="29"/>
      <c r="C126" s="29"/>
    </row>
    <row r="127" ht="16.5" spans="1:3">
      <c r="A127" s="29"/>
      <c r="B127" s="29"/>
      <c r="C127" s="29"/>
    </row>
    <row r="128" ht="16.5" spans="1:3">
      <c r="A128" s="29"/>
      <c r="B128" s="29"/>
      <c r="C128" s="29"/>
    </row>
    <row r="129" ht="16.5" spans="1:3">
      <c r="A129" s="29"/>
      <c r="B129" s="29"/>
      <c r="C129" s="29"/>
    </row>
    <row r="130" ht="16.5" spans="1:3">
      <c r="A130" s="29"/>
      <c r="B130" s="29"/>
      <c r="C130" s="29"/>
    </row>
    <row r="131" ht="16.5" spans="1:3">
      <c r="A131" s="29"/>
      <c r="B131" s="29"/>
      <c r="C131" s="29"/>
    </row>
    <row r="132" ht="16.5" spans="1:3">
      <c r="A132" s="29"/>
      <c r="B132" s="29"/>
      <c r="C132" s="29"/>
    </row>
    <row r="133" ht="16.5" spans="1:3">
      <c r="A133" s="29"/>
      <c r="B133" s="29"/>
      <c r="C133" s="29"/>
    </row>
    <row r="134" ht="16.5" spans="1:3">
      <c r="A134" s="29"/>
      <c r="B134" s="29"/>
      <c r="C134" s="29"/>
    </row>
    <row r="135" ht="16.5" spans="1:3">
      <c r="A135" s="29"/>
      <c r="B135" s="29"/>
      <c r="C135" s="29"/>
    </row>
    <row r="136" ht="16.5" spans="1:3">
      <c r="A136" s="29"/>
      <c r="B136" s="29"/>
      <c r="C136" s="29"/>
    </row>
    <row r="137" ht="16.5" spans="1:3">
      <c r="A137" s="29"/>
      <c r="B137" s="29"/>
      <c r="C137" s="29"/>
    </row>
    <row r="138" ht="16.5" spans="1:3">
      <c r="A138" s="29"/>
      <c r="B138" s="29"/>
      <c r="C138" s="29"/>
    </row>
    <row r="139" ht="16.5" spans="1:3">
      <c r="A139" s="29"/>
      <c r="B139" s="29"/>
      <c r="C139" s="29"/>
    </row>
    <row r="140" ht="16.5" spans="1:3">
      <c r="A140" s="29"/>
      <c r="B140" s="29"/>
      <c r="C140" s="29"/>
    </row>
    <row r="141" ht="16.5" spans="1:3">
      <c r="A141" s="29"/>
      <c r="B141" s="29"/>
      <c r="C141" s="29"/>
    </row>
    <row r="142" ht="16.5" spans="1:3">
      <c r="A142" s="29"/>
      <c r="B142" s="29"/>
      <c r="C142" s="29"/>
    </row>
    <row r="143" ht="16.5" spans="1:3">
      <c r="A143" s="29"/>
      <c r="B143" s="29"/>
      <c r="C143" s="29"/>
    </row>
    <row r="144" ht="16.5" spans="1:3">
      <c r="A144" s="29"/>
      <c r="B144" s="29"/>
      <c r="C144" s="29"/>
    </row>
    <row r="145" ht="16.5" spans="1:3">
      <c r="A145" s="29"/>
      <c r="B145" s="29"/>
      <c r="C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  <row r="152" ht="16.5" spans="1:3">
      <c r="A152" s="29"/>
      <c r="B152" s="29"/>
      <c r="C152" s="29"/>
    </row>
    <row r="153" ht="16.5" spans="1:3">
      <c r="A153" s="29"/>
      <c r="B153" s="29"/>
      <c r="C153" s="29"/>
    </row>
    <row r="154" ht="16.5" spans="1:3">
      <c r="A154" s="29"/>
      <c r="B154" s="29"/>
      <c r="C154" s="29"/>
    </row>
    <row r="155" ht="16.5" spans="1:3">
      <c r="A155" s="29"/>
      <c r="B155" s="29"/>
      <c r="C155" s="29"/>
    </row>
    <row r="156" ht="16.5" spans="1:3">
      <c r="A156" s="29"/>
      <c r="B156" s="29"/>
      <c r="C156" s="29"/>
    </row>
    <row r="157" ht="16.5" spans="1:3">
      <c r="A157" s="29"/>
      <c r="B157" s="29"/>
      <c r="C157" s="29"/>
    </row>
    <row r="158" ht="16.5" spans="1:3">
      <c r="A158" s="29"/>
      <c r="B158" s="29"/>
      <c r="C158" s="29"/>
    </row>
    <row r="159" ht="16.5" spans="1:3">
      <c r="A159" s="29"/>
      <c r="B159" s="29"/>
      <c r="C159" s="29"/>
    </row>
    <row r="160" ht="16.5" spans="1:3">
      <c r="A160" s="29"/>
      <c r="B160" s="29"/>
      <c r="C160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51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203</v>
      </c>
      <c r="B1" s="2"/>
      <c r="C1" s="2"/>
      <c r="D1" s="2"/>
      <c r="E1" s="2"/>
      <c r="F1" s="2"/>
      <c r="G1" s="2"/>
      <c r="H1" s="2"/>
      <c r="I1" s="2"/>
      <c r="J1" s="16"/>
      <c r="K1" s="1" t="s">
        <v>204</v>
      </c>
      <c r="L1" s="1"/>
      <c r="M1" s="1"/>
      <c r="N1" s="1"/>
      <c r="O1" s="1"/>
      <c r="P1" s="1"/>
      <c r="Q1" s="1"/>
      <c r="R1" s="1"/>
    </row>
    <row r="2" ht="22.5" spans="1:18">
      <c r="A2" s="3" t="s">
        <v>205</v>
      </c>
      <c r="B2" s="4" t="s">
        <v>206</v>
      </c>
      <c r="C2" s="4" t="s">
        <v>207</v>
      </c>
      <c r="D2" s="4" t="s">
        <v>208</v>
      </c>
      <c r="E2" s="4" t="s">
        <v>209</v>
      </c>
      <c r="F2" s="4" t="s">
        <v>210</v>
      </c>
      <c r="G2" s="4" t="s">
        <v>211</v>
      </c>
      <c r="H2" s="4" t="s">
        <v>212</v>
      </c>
      <c r="I2" s="4" t="s">
        <v>213</v>
      </c>
      <c r="J2" s="17" t="s">
        <v>214</v>
      </c>
      <c r="K2" s="12" t="s">
        <v>215</v>
      </c>
      <c r="L2" s="12" t="s">
        <v>216</v>
      </c>
      <c r="M2" s="12" t="s">
        <v>217</v>
      </c>
      <c r="N2" s="12" t="s">
        <v>218</v>
      </c>
      <c r="O2" s="12" t="s">
        <v>219</v>
      </c>
      <c r="P2" s="12" t="s">
        <v>220</v>
      </c>
      <c r="Q2" s="12" t="s">
        <v>221</v>
      </c>
      <c r="R2" s="12" t="s">
        <v>222</v>
      </c>
    </row>
    <row r="3" ht="16.5" spans="1:18">
      <c r="A3" s="15">
        <v>1</v>
      </c>
      <c r="B3" s="15" t="s">
        <v>223</v>
      </c>
      <c r="C3" s="15">
        <v>2805.071</v>
      </c>
      <c r="D3" s="15">
        <v>3115.56</v>
      </c>
      <c r="E3" s="15">
        <v>0</v>
      </c>
      <c r="F3" s="15">
        <v>0</v>
      </c>
      <c r="G3" s="15">
        <v>0</v>
      </c>
      <c r="H3" s="15">
        <v>1</v>
      </c>
      <c r="I3" s="18">
        <v>4.397</v>
      </c>
      <c r="J3" s="18">
        <v>13.925</v>
      </c>
      <c r="K3" s="19">
        <v>4</v>
      </c>
      <c r="L3" s="19">
        <v>2</v>
      </c>
      <c r="M3" s="19">
        <v>0</v>
      </c>
      <c r="N3" s="19">
        <v>0</v>
      </c>
      <c r="O3" s="19">
        <v>0</v>
      </c>
      <c r="P3" s="19">
        <v>-32.991</v>
      </c>
      <c r="Q3" s="19">
        <v>0</v>
      </c>
      <c r="R3" s="19">
        <v>0</v>
      </c>
    </row>
    <row r="4" ht="16.5" spans="1:18">
      <c r="A4" s="15">
        <v>2</v>
      </c>
      <c r="B4" s="15" t="s">
        <v>224</v>
      </c>
      <c r="C4" s="15">
        <v>2940.072</v>
      </c>
      <c r="D4" s="15">
        <v>3266.018</v>
      </c>
      <c r="E4" s="15">
        <v>0</v>
      </c>
      <c r="F4" s="15">
        <v>0</v>
      </c>
      <c r="G4" s="15">
        <v>0</v>
      </c>
      <c r="H4" s="15">
        <v>1</v>
      </c>
      <c r="I4" s="18">
        <v>4.377</v>
      </c>
      <c r="J4" s="18">
        <v>13.92</v>
      </c>
      <c r="K4" s="19">
        <v>4</v>
      </c>
      <c r="L4" s="19">
        <v>2</v>
      </c>
      <c r="M4" s="19">
        <v>0</v>
      </c>
      <c r="N4" s="19">
        <v>0</v>
      </c>
      <c r="O4" s="19">
        <v>0</v>
      </c>
      <c r="P4" s="19">
        <v>-34.613</v>
      </c>
      <c r="Q4" s="19">
        <v>0</v>
      </c>
      <c r="R4" s="19">
        <v>0</v>
      </c>
    </row>
    <row r="5" ht="16.5" spans="1:18">
      <c r="A5" s="15">
        <v>3</v>
      </c>
      <c r="B5" s="15" t="s">
        <v>225</v>
      </c>
      <c r="C5" s="15">
        <v>224.77</v>
      </c>
      <c r="D5" s="15">
        <v>250.07</v>
      </c>
      <c r="E5" s="15">
        <v>0</v>
      </c>
      <c r="F5" s="15">
        <v>0</v>
      </c>
      <c r="G5" s="15">
        <v>0</v>
      </c>
      <c r="H5" s="15">
        <v>1</v>
      </c>
      <c r="I5" s="18">
        <v>7.058</v>
      </c>
      <c r="J5" s="18">
        <v>16.461</v>
      </c>
      <c r="K5" s="19">
        <v>4</v>
      </c>
      <c r="L5" s="19">
        <v>2</v>
      </c>
      <c r="M5" s="19">
        <v>0</v>
      </c>
      <c r="N5" s="19">
        <v>0</v>
      </c>
      <c r="O5" s="19">
        <v>0</v>
      </c>
      <c r="P5" s="19">
        <v>-2.09</v>
      </c>
      <c r="Q5" s="19">
        <v>0</v>
      </c>
      <c r="R5" s="19">
        <v>0</v>
      </c>
    </row>
    <row r="6" ht="16.5" spans="1:18">
      <c r="A6" s="15">
        <v>4</v>
      </c>
      <c r="B6" s="15" t="s">
        <v>226</v>
      </c>
      <c r="C6" s="15">
        <v>2416.416</v>
      </c>
      <c r="D6" s="15">
        <v>2779.345</v>
      </c>
      <c r="E6" s="15">
        <v>0</v>
      </c>
      <c r="F6" s="15">
        <v>0</v>
      </c>
      <c r="G6" s="15">
        <v>0</v>
      </c>
      <c r="H6" s="15">
        <v>1</v>
      </c>
      <c r="I6" s="18">
        <v>2.422</v>
      </c>
      <c r="J6" s="18">
        <v>15.164</v>
      </c>
      <c r="K6" s="19">
        <v>4</v>
      </c>
      <c r="L6" s="19">
        <v>2</v>
      </c>
      <c r="M6" s="19">
        <v>0</v>
      </c>
      <c r="N6" s="19">
        <v>0</v>
      </c>
      <c r="O6" s="19">
        <v>0</v>
      </c>
      <c r="P6" s="19">
        <v>-28.623</v>
      </c>
      <c r="Q6" s="19">
        <v>0</v>
      </c>
      <c r="R6" s="19">
        <v>0</v>
      </c>
    </row>
    <row r="7" ht="16.5" spans="1:18">
      <c r="A7" s="15">
        <v>5</v>
      </c>
      <c r="B7" s="15" t="s">
        <v>227</v>
      </c>
      <c r="C7" s="15">
        <v>2085.882</v>
      </c>
      <c r="D7" s="15">
        <v>2384.022</v>
      </c>
      <c r="E7" s="15">
        <v>0</v>
      </c>
      <c r="F7" s="15">
        <v>0</v>
      </c>
      <c r="G7" s="15">
        <v>0</v>
      </c>
      <c r="H7" s="15">
        <v>1</v>
      </c>
      <c r="I7" s="18">
        <v>5.016</v>
      </c>
      <c r="J7" s="18">
        <v>16.895</v>
      </c>
      <c r="K7" s="19">
        <v>4</v>
      </c>
      <c r="L7" s="19">
        <v>2</v>
      </c>
      <c r="M7" s="19">
        <v>0</v>
      </c>
      <c r="N7" s="19">
        <v>0</v>
      </c>
      <c r="O7" s="19">
        <v>0</v>
      </c>
      <c r="P7" s="19">
        <v>-27.267</v>
      </c>
      <c r="Q7" s="19">
        <v>0</v>
      </c>
      <c r="R7" s="19">
        <v>0</v>
      </c>
    </row>
    <row r="8" ht="16.5" spans="1:18">
      <c r="A8" s="15">
        <v>6</v>
      </c>
      <c r="B8" s="15" t="s">
        <v>228</v>
      </c>
      <c r="C8" s="15">
        <v>4071.919</v>
      </c>
      <c r="D8" s="15">
        <v>4955.283</v>
      </c>
      <c r="E8" s="15">
        <v>0</v>
      </c>
      <c r="F8" s="15">
        <v>0</v>
      </c>
      <c r="G8" s="15">
        <v>0</v>
      </c>
      <c r="H8" s="15">
        <v>1</v>
      </c>
      <c r="I8" s="18">
        <v>0.199</v>
      </c>
      <c r="J8" s="18">
        <v>17.991</v>
      </c>
      <c r="K8" s="19">
        <v>4</v>
      </c>
      <c r="L8" s="19">
        <v>2</v>
      </c>
      <c r="M8" s="19">
        <v>0</v>
      </c>
      <c r="N8" s="19">
        <v>0</v>
      </c>
      <c r="O8" s="19">
        <v>0</v>
      </c>
      <c r="P8" s="19">
        <v>-87.913</v>
      </c>
      <c r="Q8" s="19">
        <v>0</v>
      </c>
      <c r="R8" s="19">
        <v>0</v>
      </c>
    </row>
    <row r="9" ht="16.5" spans="1:18">
      <c r="A9" s="15">
        <v>8</v>
      </c>
      <c r="B9" s="15" t="s">
        <v>229</v>
      </c>
      <c r="C9" s="15">
        <v>2608.734</v>
      </c>
      <c r="D9" s="15">
        <v>2810.322</v>
      </c>
      <c r="E9" s="15">
        <v>0</v>
      </c>
      <c r="F9" s="15">
        <v>0</v>
      </c>
      <c r="G9" s="15">
        <v>0</v>
      </c>
      <c r="H9" s="15">
        <v>1</v>
      </c>
      <c r="I9" s="18">
        <v>7.537</v>
      </c>
      <c r="J9" s="18">
        <v>14.169</v>
      </c>
      <c r="K9" s="19">
        <v>3</v>
      </c>
      <c r="L9" s="19">
        <v>2</v>
      </c>
      <c r="M9" s="19">
        <v>0</v>
      </c>
      <c r="N9" s="19">
        <v>0</v>
      </c>
      <c r="O9" s="19">
        <v>0</v>
      </c>
      <c r="P9" s="19">
        <v>-55.757</v>
      </c>
      <c r="Q9" s="19">
        <v>0</v>
      </c>
      <c r="R9" s="19">
        <v>-1</v>
      </c>
    </row>
    <row r="10" ht="16.5" spans="1:18">
      <c r="A10" s="15">
        <v>9</v>
      </c>
      <c r="B10" s="15" t="s">
        <v>230</v>
      </c>
      <c r="C10" s="15">
        <v>4501.121</v>
      </c>
      <c r="D10" s="15">
        <v>5266.886</v>
      </c>
      <c r="E10" s="15">
        <v>0</v>
      </c>
      <c r="F10" s="15">
        <v>0</v>
      </c>
      <c r="G10" s="15">
        <v>0</v>
      </c>
      <c r="H10" s="15">
        <v>1</v>
      </c>
      <c r="I10" s="18">
        <v>1.512</v>
      </c>
      <c r="J10" s="18">
        <v>15.831</v>
      </c>
      <c r="K10" s="19">
        <v>4</v>
      </c>
      <c r="L10" s="19">
        <v>2</v>
      </c>
      <c r="M10" s="19">
        <v>0</v>
      </c>
      <c r="N10" s="19">
        <v>0</v>
      </c>
      <c r="O10" s="19">
        <v>0</v>
      </c>
      <c r="P10" s="19">
        <v>-28.121</v>
      </c>
      <c r="Q10" s="19">
        <v>0</v>
      </c>
      <c r="R10" s="19">
        <v>0</v>
      </c>
    </row>
    <row r="11" ht="16.5" spans="1:18">
      <c r="A11" s="15">
        <v>10</v>
      </c>
      <c r="B11" s="15" t="s">
        <v>231</v>
      </c>
      <c r="C11" s="15">
        <v>7281.357</v>
      </c>
      <c r="D11" s="15">
        <v>8045.218</v>
      </c>
      <c r="E11" s="15">
        <v>0</v>
      </c>
      <c r="F11" s="15">
        <v>0</v>
      </c>
      <c r="G11" s="15">
        <v>0</v>
      </c>
      <c r="H11" s="15">
        <v>1</v>
      </c>
      <c r="I11" s="18">
        <v>6.055</v>
      </c>
      <c r="J11" s="18">
        <v>14.975</v>
      </c>
      <c r="K11" s="19">
        <v>4</v>
      </c>
      <c r="L11" s="19">
        <v>2</v>
      </c>
      <c r="M11" s="19">
        <v>0</v>
      </c>
      <c r="N11" s="19">
        <v>0</v>
      </c>
      <c r="O11" s="19">
        <v>0</v>
      </c>
      <c r="P11" s="19">
        <v>-53.86</v>
      </c>
      <c r="Q11" s="19">
        <v>0</v>
      </c>
      <c r="R11" s="19">
        <v>0</v>
      </c>
    </row>
    <row r="12" ht="16.5" spans="1:18">
      <c r="A12" s="15">
        <v>11</v>
      </c>
      <c r="B12" s="15" t="s">
        <v>232</v>
      </c>
      <c r="C12" s="15">
        <v>5623.708</v>
      </c>
      <c r="D12" s="15">
        <v>6156.735</v>
      </c>
      <c r="E12" s="15">
        <v>0</v>
      </c>
      <c r="F12" s="15">
        <v>0</v>
      </c>
      <c r="G12" s="15">
        <v>0</v>
      </c>
      <c r="H12" s="15">
        <v>1</v>
      </c>
      <c r="I12" s="18">
        <v>10.002</v>
      </c>
      <c r="J12" s="18">
        <v>17.794</v>
      </c>
      <c r="K12" s="19">
        <v>4</v>
      </c>
      <c r="L12" s="19">
        <v>2</v>
      </c>
      <c r="M12" s="19">
        <v>0</v>
      </c>
      <c r="N12" s="19">
        <v>0</v>
      </c>
      <c r="O12" s="19">
        <v>0</v>
      </c>
      <c r="P12" s="19">
        <v>-86.506</v>
      </c>
      <c r="Q12" s="19">
        <v>0</v>
      </c>
      <c r="R12" s="19">
        <v>0</v>
      </c>
    </row>
    <row r="13" ht="16.5" spans="1:18">
      <c r="A13" s="15">
        <v>12</v>
      </c>
      <c r="B13" s="15" t="s">
        <v>233</v>
      </c>
      <c r="C13" s="15">
        <v>212.946</v>
      </c>
      <c r="D13" s="15">
        <v>216.399</v>
      </c>
      <c r="E13" s="15">
        <v>0</v>
      </c>
      <c r="F13" s="15">
        <v>0</v>
      </c>
      <c r="G13" s="15">
        <v>0</v>
      </c>
      <c r="H13" s="15">
        <v>1</v>
      </c>
      <c r="I13" s="18">
        <v>0.298</v>
      </c>
      <c r="J13" s="18">
        <v>1.889</v>
      </c>
      <c r="K13" s="19">
        <v>4</v>
      </c>
      <c r="L13" s="19">
        <v>2</v>
      </c>
      <c r="M13" s="19">
        <v>0</v>
      </c>
      <c r="N13" s="19">
        <v>0</v>
      </c>
      <c r="O13" s="19">
        <v>0</v>
      </c>
      <c r="P13" s="19">
        <v>-56.806</v>
      </c>
      <c r="Q13" s="19">
        <v>0</v>
      </c>
      <c r="R13" s="19">
        <v>0</v>
      </c>
    </row>
    <row r="14" ht="16.5" spans="1:18">
      <c r="A14" s="15">
        <v>13</v>
      </c>
      <c r="B14" s="15" t="s">
        <v>234</v>
      </c>
      <c r="C14" s="15">
        <v>286.619</v>
      </c>
      <c r="D14" s="15">
        <v>289.739</v>
      </c>
      <c r="E14" s="15">
        <v>0</v>
      </c>
      <c r="F14" s="15">
        <v>0</v>
      </c>
      <c r="G14" s="15">
        <v>0</v>
      </c>
      <c r="H14" s="15">
        <v>1</v>
      </c>
      <c r="I14" s="18">
        <v>0.479</v>
      </c>
      <c r="J14" s="18">
        <v>1.551</v>
      </c>
      <c r="K14" s="19">
        <v>3</v>
      </c>
      <c r="L14" s="19">
        <v>1</v>
      </c>
      <c r="M14" s="19">
        <v>0</v>
      </c>
      <c r="N14" s="19">
        <v>0</v>
      </c>
      <c r="O14" s="19">
        <v>0</v>
      </c>
      <c r="P14" s="19">
        <v>-0.046</v>
      </c>
      <c r="Q14" s="19">
        <v>0</v>
      </c>
      <c r="R14" s="19">
        <v>0</v>
      </c>
    </row>
    <row r="15" ht="16.5" spans="1:18">
      <c r="A15" s="15">
        <v>16</v>
      </c>
      <c r="B15" s="15" t="s">
        <v>235</v>
      </c>
      <c r="C15" s="15">
        <v>2279.911</v>
      </c>
      <c r="D15" s="15">
        <v>2524.243</v>
      </c>
      <c r="E15" s="15">
        <v>0</v>
      </c>
      <c r="F15" s="15">
        <v>0</v>
      </c>
      <c r="G15" s="15">
        <v>0</v>
      </c>
      <c r="H15" s="15">
        <v>1</v>
      </c>
      <c r="I15" s="18">
        <v>5.837</v>
      </c>
      <c r="J15" s="18">
        <v>14.951</v>
      </c>
      <c r="K15" s="19">
        <v>4</v>
      </c>
      <c r="L15" s="19">
        <v>0</v>
      </c>
      <c r="M15" s="19">
        <v>0</v>
      </c>
      <c r="N15" s="19">
        <v>1</v>
      </c>
      <c r="O15" s="19">
        <v>0</v>
      </c>
      <c r="P15" s="19">
        <v>-0.003</v>
      </c>
      <c r="Q15" s="19">
        <v>0</v>
      </c>
      <c r="R15" s="19">
        <v>0</v>
      </c>
    </row>
    <row r="16" ht="16.5" spans="1:18">
      <c r="A16" s="15">
        <v>17</v>
      </c>
      <c r="B16" s="15" t="s">
        <v>236</v>
      </c>
      <c r="C16" s="15">
        <v>2370.301</v>
      </c>
      <c r="D16" s="15">
        <v>2632.792</v>
      </c>
      <c r="E16" s="15">
        <v>0</v>
      </c>
      <c r="F16" s="15">
        <v>0</v>
      </c>
      <c r="G16" s="15">
        <v>0</v>
      </c>
      <c r="H16" s="15">
        <v>1</v>
      </c>
      <c r="I16" s="18">
        <v>4.393</v>
      </c>
      <c r="J16" s="18">
        <v>13.925</v>
      </c>
      <c r="K16" s="19">
        <v>2</v>
      </c>
      <c r="L16" s="19">
        <v>2</v>
      </c>
      <c r="M16" s="19">
        <v>0</v>
      </c>
      <c r="N16" s="19">
        <v>0</v>
      </c>
      <c r="O16" s="19">
        <v>0</v>
      </c>
      <c r="P16" s="19">
        <v>-44.432</v>
      </c>
      <c r="Q16" s="19">
        <v>0</v>
      </c>
      <c r="R16" s="19">
        <v>-1</v>
      </c>
    </row>
    <row r="17" ht="16.5" spans="1:18">
      <c r="A17" s="15">
        <v>18</v>
      </c>
      <c r="B17" s="15" t="s">
        <v>237</v>
      </c>
      <c r="C17" s="15">
        <v>4306.244</v>
      </c>
      <c r="D17" s="15">
        <v>4672.236</v>
      </c>
      <c r="E17" s="15">
        <v>0</v>
      </c>
      <c r="F17" s="15">
        <v>0</v>
      </c>
      <c r="G17" s="15">
        <v>0</v>
      </c>
      <c r="H17" s="15">
        <v>1</v>
      </c>
      <c r="I17" s="18">
        <v>10.701</v>
      </c>
      <c r="J17" s="18">
        <v>17.696</v>
      </c>
      <c r="K17" s="19">
        <v>4</v>
      </c>
      <c r="L17" s="19">
        <v>2</v>
      </c>
      <c r="M17" s="19">
        <v>0</v>
      </c>
      <c r="N17" s="19">
        <v>0</v>
      </c>
      <c r="O17" s="19">
        <v>0</v>
      </c>
      <c r="P17" s="19">
        <v>-28.433</v>
      </c>
      <c r="Q17" s="19">
        <v>0</v>
      </c>
      <c r="R17" s="19">
        <v>0</v>
      </c>
    </row>
    <row r="18" ht="16.5" spans="1:18">
      <c r="A18" s="15">
        <v>19</v>
      </c>
      <c r="B18" s="15" t="s">
        <v>238</v>
      </c>
      <c r="C18" s="15">
        <v>987.901</v>
      </c>
      <c r="D18" s="15">
        <v>1085.28</v>
      </c>
      <c r="E18" s="15">
        <v>0</v>
      </c>
      <c r="F18" s="15">
        <v>0</v>
      </c>
      <c r="G18" s="15">
        <v>0</v>
      </c>
      <c r="H18" s="15">
        <v>1</v>
      </c>
      <c r="I18" s="18">
        <v>2.69</v>
      </c>
      <c r="J18" s="18">
        <v>11.421</v>
      </c>
      <c r="K18" s="19">
        <v>4</v>
      </c>
      <c r="L18" s="19">
        <v>2</v>
      </c>
      <c r="M18" s="19">
        <v>0</v>
      </c>
      <c r="N18" s="19">
        <v>0</v>
      </c>
      <c r="O18" s="19">
        <v>0</v>
      </c>
      <c r="P18" s="19">
        <v>-27.888</v>
      </c>
      <c r="Q18" s="19">
        <v>0</v>
      </c>
      <c r="R18" s="19">
        <v>0</v>
      </c>
    </row>
    <row r="19" ht="16.5" spans="1:18">
      <c r="A19" s="15">
        <v>20</v>
      </c>
      <c r="B19" s="15" t="s">
        <v>239</v>
      </c>
      <c r="C19" s="15">
        <v>859.685</v>
      </c>
      <c r="D19" s="15">
        <v>1029.699</v>
      </c>
      <c r="E19" s="15">
        <v>0</v>
      </c>
      <c r="F19" s="15">
        <v>0</v>
      </c>
      <c r="G19" s="15">
        <v>0</v>
      </c>
      <c r="H19" s="15">
        <v>1</v>
      </c>
      <c r="I19" s="18">
        <v>8.76</v>
      </c>
      <c r="J19" s="18">
        <v>23.825</v>
      </c>
      <c r="K19" s="19">
        <v>4</v>
      </c>
      <c r="L19" s="19">
        <v>2</v>
      </c>
      <c r="M19" s="19">
        <v>0</v>
      </c>
      <c r="N19" s="19">
        <v>0</v>
      </c>
      <c r="O19" s="19">
        <v>0</v>
      </c>
      <c r="P19" s="19">
        <v>-51.342</v>
      </c>
      <c r="Q19" s="19">
        <v>0</v>
      </c>
      <c r="R19" s="19">
        <v>0</v>
      </c>
    </row>
    <row r="20" ht="16.5" spans="1:18">
      <c r="A20" s="15">
        <v>21</v>
      </c>
      <c r="B20" s="15" t="s">
        <v>240</v>
      </c>
      <c r="C20" s="15">
        <v>875.371</v>
      </c>
      <c r="D20" s="15">
        <v>961.29</v>
      </c>
      <c r="E20" s="15">
        <v>0</v>
      </c>
      <c r="F20" s="15">
        <v>0</v>
      </c>
      <c r="G20" s="15">
        <v>0</v>
      </c>
      <c r="H20" s="15">
        <v>1</v>
      </c>
      <c r="I20" s="18">
        <v>2.616</v>
      </c>
      <c r="J20" s="18">
        <v>11.32</v>
      </c>
      <c r="K20" s="19">
        <v>4</v>
      </c>
      <c r="L20" s="19">
        <v>2</v>
      </c>
      <c r="M20" s="19">
        <v>0</v>
      </c>
      <c r="N20" s="19">
        <v>0</v>
      </c>
      <c r="O20" s="19">
        <v>0</v>
      </c>
      <c r="P20" s="19">
        <v>-13.383</v>
      </c>
      <c r="Q20" s="19">
        <v>0</v>
      </c>
      <c r="R20" s="19">
        <v>-1</v>
      </c>
    </row>
    <row r="21" ht="16.5" spans="1:18">
      <c r="A21" s="15">
        <v>22</v>
      </c>
      <c r="B21" s="15" t="s">
        <v>241</v>
      </c>
      <c r="C21" s="15">
        <v>240.45</v>
      </c>
      <c r="D21" s="15">
        <v>243.142</v>
      </c>
      <c r="E21" s="15">
        <v>0</v>
      </c>
      <c r="F21" s="15">
        <v>0</v>
      </c>
      <c r="G21" s="15">
        <v>0</v>
      </c>
      <c r="H21" s="15">
        <v>1</v>
      </c>
      <c r="I21" s="18">
        <v>0.492</v>
      </c>
      <c r="J21" s="18">
        <v>1.594</v>
      </c>
      <c r="K21" s="19">
        <v>4</v>
      </c>
      <c r="L21" s="19">
        <v>2</v>
      </c>
      <c r="M21" s="19">
        <v>0</v>
      </c>
      <c r="N21" s="19">
        <v>1</v>
      </c>
      <c r="O21" s="19">
        <v>0</v>
      </c>
      <c r="P21" s="19">
        <v>-5.92</v>
      </c>
      <c r="Q21" s="19">
        <v>0</v>
      </c>
      <c r="R21" s="19">
        <v>0</v>
      </c>
    </row>
    <row r="22" ht="16.5" spans="1:18">
      <c r="A22" s="15">
        <v>28</v>
      </c>
      <c r="B22" s="15" t="s">
        <v>242</v>
      </c>
      <c r="C22" s="15">
        <v>2661.169</v>
      </c>
      <c r="D22" s="15">
        <v>3112.831</v>
      </c>
      <c r="E22" s="15">
        <v>0</v>
      </c>
      <c r="F22" s="15">
        <v>0</v>
      </c>
      <c r="G22" s="15">
        <v>0</v>
      </c>
      <c r="H22" s="15">
        <v>1</v>
      </c>
      <c r="I22" s="18">
        <v>5.547</v>
      </c>
      <c r="J22" s="18">
        <v>19.252</v>
      </c>
      <c r="K22" s="19">
        <v>4</v>
      </c>
      <c r="L22" s="19">
        <v>2</v>
      </c>
      <c r="M22" s="19">
        <v>0</v>
      </c>
      <c r="N22" s="19">
        <v>0</v>
      </c>
      <c r="O22" s="19">
        <v>0</v>
      </c>
      <c r="P22" s="19">
        <v>-12.047</v>
      </c>
      <c r="Q22" s="19">
        <v>0</v>
      </c>
      <c r="R22" s="19">
        <v>-1</v>
      </c>
    </row>
    <row r="23" ht="16.5" spans="1:18">
      <c r="A23" s="15">
        <v>29</v>
      </c>
      <c r="B23" s="15" t="s">
        <v>243</v>
      </c>
      <c r="C23" s="15">
        <v>3543.153</v>
      </c>
      <c r="D23" s="15">
        <v>3877.265</v>
      </c>
      <c r="E23" s="15">
        <v>0</v>
      </c>
      <c r="F23" s="15">
        <v>0</v>
      </c>
      <c r="G23" s="15">
        <v>0</v>
      </c>
      <c r="H23" s="15">
        <v>1</v>
      </c>
      <c r="I23" s="18">
        <v>3.495</v>
      </c>
      <c r="J23" s="18">
        <v>11.811</v>
      </c>
      <c r="K23" s="19">
        <v>4</v>
      </c>
      <c r="L23" s="19">
        <v>0</v>
      </c>
      <c r="M23" s="19">
        <v>-1</v>
      </c>
      <c r="N23" s="19">
        <v>1</v>
      </c>
      <c r="O23" s="19">
        <v>0</v>
      </c>
      <c r="P23" s="19">
        <v>-0.002</v>
      </c>
      <c r="Q23" s="19">
        <v>0</v>
      </c>
      <c r="R23" s="19">
        <v>0</v>
      </c>
    </row>
    <row r="24" ht="16.5" spans="1:18">
      <c r="A24" s="15">
        <v>30</v>
      </c>
      <c r="B24" s="15" t="s">
        <v>244</v>
      </c>
      <c r="C24" s="15">
        <v>1736.306</v>
      </c>
      <c r="D24" s="15">
        <v>1978.387</v>
      </c>
      <c r="E24" s="15">
        <v>0</v>
      </c>
      <c r="F24" s="15">
        <v>0</v>
      </c>
      <c r="G24" s="15">
        <v>0</v>
      </c>
      <c r="H24" s="15">
        <v>1</v>
      </c>
      <c r="I24" s="18">
        <v>6.973</v>
      </c>
      <c r="J24" s="18">
        <v>18.356</v>
      </c>
      <c r="K24" s="19">
        <v>3</v>
      </c>
      <c r="L24" s="19">
        <v>2</v>
      </c>
      <c r="M24" s="19">
        <v>0</v>
      </c>
      <c r="N24" s="19">
        <v>0</v>
      </c>
      <c r="O24" s="19">
        <v>0</v>
      </c>
      <c r="P24" s="19">
        <v>-21.248</v>
      </c>
      <c r="Q24" s="19">
        <v>0</v>
      </c>
      <c r="R24" s="19">
        <v>-1</v>
      </c>
    </row>
    <row r="25" ht="16.5" spans="1:18">
      <c r="A25" s="15">
        <v>31</v>
      </c>
      <c r="B25" s="15" t="s">
        <v>245</v>
      </c>
      <c r="C25" s="15">
        <v>2554.564</v>
      </c>
      <c r="D25" s="15">
        <v>2773.141</v>
      </c>
      <c r="E25" s="15">
        <v>0</v>
      </c>
      <c r="F25" s="15">
        <v>0</v>
      </c>
      <c r="G25" s="15">
        <v>0</v>
      </c>
      <c r="H25" s="15">
        <v>1</v>
      </c>
      <c r="I25" s="18">
        <v>5.749</v>
      </c>
      <c r="J25" s="18">
        <v>13.178</v>
      </c>
      <c r="K25" s="19">
        <v>2</v>
      </c>
      <c r="L25" s="19">
        <v>2</v>
      </c>
      <c r="M25" s="19">
        <v>0</v>
      </c>
      <c r="N25" s="19">
        <v>0</v>
      </c>
      <c r="O25" s="19">
        <v>0</v>
      </c>
      <c r="P25" s="19">
        <v>-55.386</v>
      </c>
      <c r="Q25" s="19">
        <v>0</v>
      </c>
      <c r="R25" s="19">
        <v>-1</v>
      </c>
    </row>
    <row r="26" ht="16.5" spans="1:18">
      <c r="A26" s="15">
        <v>34</v>
      </c>
      <c r="B26" s="15" t="s">
        <v>246</v>
      </c>
      <c r="C26" s="15">
        <v>1907.356</v>
      </c>
      <c r="D26" s="15">
        <v>2117.385</v>
      </c>
      <c r="E26" s="15">
        <v>0</v>
      </c>
      <c r="F26" s="15">
        <v>0</v>
      </c>
      <c r="G26" s="15">
        <v>0</v>
      </c>
      <c r="H26" s="15">
        <v>1</v>
      </c>
      <c r="I26" s="18">
        <v>2.078</v>
      </c>
      <c r="J26" s="18">
        <v>11.791</v>
      </c>
      <c r="K26" s="19">
        <v>2</v>
      </c>
      <c r="L26" s="19">
        <v>2</v>
      </c>
      <c r="M26" s="19">
        <v>0</v>
      </c>
      <c r="N26" s="19">
        <v>0</v>
      </c>
      <c r="O26" s="19">
        <v>0</v>
      </c>
      <c r="P26" s="19">
        <v>-11.367</v>
      </c>
      <c r="Q26" s="19">
        <v>0</v>
      </c>
      <c r="R26" s="19">
        <v>-1</v>
      </c>
    </row>
    <row r="27" ht="16.5" spans="1:18">
      <c r="A27" s="15">
        <v>35</v>
      </c>
      <c r="B27" s="15" t="s">
        <v>247</v>
      </c>
      <c r="C27" s="15">
        <v>2241.56</v>
      </c>
      <c r="D27" s="15">
        <v>2667.357</v>
      </c>
      <c r="E27" s="15">
        <v>0</v>
      </c>
      <c r="F27" s="15">
        <v>0</v>
      </c>
      <c r="G27" s="15">
        <v>0</v>
      </c>
      <c r="H27" s="15">
        <v>1</v>
      </c>
      <c r="I27" s="18">
        <v>1.935</v>
      </c>
      <c r="J27" s="18">
        <v>17.589</v>
      </c>
      <c r="K27" s="19">
        <v>4</v>
      </c>
      <c r="L27" s="19">
        <v>2</v>
      </c>
      <c r="M27" s="19">
        <v>0</v>
      </c>
      <c r="N27" s="19">
        <v>0</v>
      </c>
      <c r="O27" s="19">
        <v>0</v>
      </c>
      <c r="P27" s="19">
        <v>-26.945</v>
      </c>
      <c r="Q27" s="19">
        <v>0</v>
      </c>
      <c r="R27" s="19">
        <v>0</v>
      </c>
    </row>
    <row r="28" ht="16.5" spans="1:18">
      <c r="A28" s="15">
        <v>37</v>
      </c>
      <c r="B28" s="15" t="s">
        <v>248</v>
      </c>
      <c r="C28" s="15">
        <v>4841.315</v>
      </c>
      <c r="D28" s="15">
        <v>5702.819</v>
      </c>
      <c r="E28" s="15">
        <v>0</v>
      </c>
      <c r="F28" s="15">
        <v>0</v>
      </c>
      <c r="G28" s="15">
        <v>0</v>
      </c>
      <c r="H28" s="15">
        <v>1</v>
      </c>
      <c r="I28" s="18">
        <v>6.248</v>
      </c>
      <c r="J28" s="18">
        <v>20.411</v>
      </c>
      <c r="K28" s="19">
        <v>4</v>
      </c>
      <c r="L28" s="19">
        <v>2</v>
      </c>
      <c r="M28" s="19">
        <v>0</v>
      </c>
      <c r="N28" s="19">
        <v>0</v>
      </c>
      <c r="O28" s="19">
        <v>0</v>
      </c>
      <c r="P28" s="19">
        <v>-47.679</v>
      </c>
      <c r="Q28" s="19">
        <v>0</v>
      </c>
      <c r="R28" s="19">
        <v>0</v>
      </c>
    </row>
    <row r="29" ht="16.5" spans="1:18">
      <c r="A29" s="15">
        <v>38</v>
      </c>
      <c r="B29" s="15" t="s">
        <v>249</v>
      </c>
      <c r="C29" s="15">
        <v>4271.304</v>
      </c>
      <c r="D29" s="15">
        <v>4647.731</v>
      </c>
      <c r="E29" s="15">
        <v>0</v>
      </c>
      <c r="F29" s="15">
        <v>0</v>
      </c>
      <c r="G29" s="15">
        <v>0</v>
      </c>
      <c r="H29" s="15">
        <v>1</v>
      </c>
      <c r="I29" s="18">
        <v>9.848</v>
      </c>
      <c r="J29" s="18">
        <v>17.15</v>
      </c>
      <c r="K29" s="19">
        <v>4</v>
      </c>
      <c r="L29" s="19">
        <v>2</v>
      </c>
      <c r="M29" s="19">
        <v>0</v>
      </c>
      <c r="N29" s="19">
        <v>0</v>
      </c>
      <c r="O29" s="19">
        <v>0</v>
      </c>
      <c r="P29" s="19">
        <v>-17.53</v>
      </c>
      <c r="Q29" s="19">
        <v>0</v>
      </c>
      <c r="R29" s="19">
        <v>0</v>
      </c>
    </row>
    <row r="30" ht="16.5" spans="1:18">
      <c r="A30" s="15">
        <v>39</v>
      </c>
      <c r="B30" s="15" t="s">
        <v>250</v>
      </c>
      <c r="C30" s="15">
        <v>2489.66</v>
      </c>
      <c r="D30" s="15">
        <v>2935.63</v>
      </c>
      <c r="E30" s="15">
        <v>0</v>
      </c>
      <c r="F30" s="15">
        <v>0</v>
      </c>
      <c r="G30" s="15">
        <v>0</v>
      </c>
      <c r="H30" s="15">
        <v>1</v>
      </c>
      <c r="I30" s="18">
        <v>19.182</v>
      </c>
      <c r="J30" s="18">
        <v>31.46</v>
      </c>
      <c r="K30" s="19">
        <v>4</v>
      </c>
      <c r="L30" s="19">
        <v>2</v>
      </c>
      <c r="M30" s="19">
        <v>0</v>
      </c>
      <c r="N30" s="19">
        <v>0</v>
      </c>
      <c r="O30" s="19">
        <v>0</v>
      </c>
      <c r="P30" s="19">
        <v>-32.026</v>
      </c>
      <c r="Q30" s="19">
        <v>0</v>
      </c>
      <c r="R30" s="19">
        <v>0</v>
      </c>
    </row>
    <row r="31" ht="16.5" spans="1:18">
      <c r="A31" s="15">
        <v>40</v>
      </c>
      <c r="B31" s="15" t="s">
        <v>251</v>
      </c>
      <c r="C31" s="15">
        <v>3000.486</v>
      </c>
      <c r="D31" s="15">
        <v>3250.337</v>
      </c>
      <c r="E31" s="15">
        <v>0</v>
      </c>
      <c r="F31" s="15">
        <v>0</v>
      </c>
      <c r="G31" s="15">
        <v>0</v>
      </c>
      <c r="H31" s="15">
        <v>1</v>
      </c>
      <c r="I31" s="18">
        <v>4.047</v>
      </c>
      <c r="J31" s="18">
        <v>11.423</v>
      </c>
      <c r="K31" s="19">
        <v>3</v>
      </c>
      <c r="L31" s="19">
        <v>2</v>
      </c>
      <c r="M31" s="19">
        <v>0</v>
      </c>
      <c r="N31" s="19">
        <v>0</v>
      </c>
      <c r="O31" s="19">
        <v>0</v>
      </c>
      <c r="P31" s="19">
        <v>-30.239</v>
      </c>
      <c r="Q31" s="19">
        <v>0</v>
      </c>
      <c r="R31" s="19">
        <v>-1</v>
      </c>
    </row>
    <row r="32" ht="16.5" spans="1:18">
      <c r="A32" s="15">
        <v>42</v>
      </c>
      <c r="B32" s="15" t="s">
        <v>252</v>
      </c>
      <c r="C32" s="15">
        <v>1511.7</v>
      </c>
      <c r="D32" s="15">
        <v>1640.966</v>
      </c>
      <c r="E32" s="15">
        <v>0</v>
      </c>
      <c r="F32" s="15">
        <v>0</v>
      </c>
      <c r="G32" s="15">
        <v>0</v>
      </c>
      <c r="H32" s="15">
        <v>1</v>
      </c>
      <c r="I32" s="18">
        <v>4.042</v>
      </c>
      <c r="J32" s="18">
        <v>11.601</v>
      </c>
      <c r="K32" s="19">
        <v>3</v>
      </c>
      <c r="L32" s="19">
        <v>2</v>
      </c>
      <c r="M32" s="19">
        <v>0</v>
      </c>
      <c r="N32" s="19">
        <v>0</v>
      </c>
      <c r="O32" s="19">
        <v>0</v>
      </c>
      <c r="P32" s="19">
        <v>-32.851</v>
      </c>
      <c r="Q32" s="19">
        <v>0</v>
      </c>
      <c r="R32" s="19">
        <v>-1</v>
      </c>
    </row>
    <row r="33" ht="16.5" spans="1:18">
      <c r="A33" s="15">
        <v>43</v>
      </c>
      <c r="B33" s="15" t="s">
        <v>253</v>
      </c>
      <c r="C33" s="15">
        <v>1756.56</v>
      </c>
      <c r="D33" s="15">
        <v>1951.627</v>
      </c>
      <c r="E33" s="15">
        <v>0</v>
      </c>
      <c r="F33" s="15">
        <v>0</v>
      </c>
      <c r="G33" s="15">
        <v>0</v>
      </c>
      <c r="H33" s="15">
        <v>1</v>
      </c>
      <c r="I33" s="18">
        <v>7.492</v>
      </c>
      <c r="J33" s="18">
        <v>16.738</v>
      </c>
      <c r="K33" s="19">
        <v>4</v>
      </c>
      <c r="L33" s="19">
        <v>2</v>
      </c>
      <c r="M33" s="19">
        <v>0</v>
      </c>
      <c r="N33" s="19">
        <v>0</v>
      </c>
      <c r="O33" s="19">
        <v>0</v>
      </c>
      <c r="P33" s="19">
        <v>-25.027</v>
      </c>
      <c r="Q33" s="19">
        <v>0</v>
      </c>
      <c r="R33" s="19">
        <v>0</v>
      </c>
    </row>
    <row r="34" ht="16.5" spans="1:18">
      <c r="A34" s="15">
        <v>44</v>
      </c>
      <c r="B34" s="15" t="s">
        <v>254</v>
      </c>
      <c r="C34" s="15">
        <v>3280.416</v>
      </c>
      <c r="D34" s="15">
        <v>3628.184</v>
      </c>
      <c r="E34" s="15">
        <v>0</v>
      </c>
      <c r="F34" s="15">
        <v>0</v>
      </c>
      <c r="G34" s="15">
        <v>0</v>
      </c>
      <c r="H34" s="15">
        <v>1</v>
      </c>
      <c r="I34" s="18">
        <v>6.295</v>
      </c>
      <c r="J34" s="18">
        <v>15.276</v>
      </c>
      <c r="K34" s="19">
        <v>4</v>
      </c>
      <c r="L34" s="19">
        <v>2</v>
      </c>
      <c r="M34" s="19">
        <v>0</v>
      </c>
      <c r="N34" s="19">
        <v>0</v>
      </c>
      <c r="O34" s="19">
        <v>0</v>
      </c>
      <c r="P34" s="19">
        <v>-31.745</v>
      </c>
      <c r="Q34" s="19">
        <v>0</v>
      </c>
      <c r="R34" s="19">
        <v>0</v>
      </c>
    </row>
    <row r="35" ht="16.5" spans="1:18">
      <c r="A35" s="15">
        <v>45</v>
      </c>
      <c r="B35" s="15" t="s">
        <v>255</v>
      </c>
      <c r="C35" s="15">
        <v>3828.047</v>
      </c>
      <c r="D35" s="15">
        <v>4427.63</v>
      </c>
      <c r="E35" s="15">
        <v>0</v>
      </c>
      <c r="F35" s="15">
        <v>0</v>
      </c>
      <c r="G35" s="15">
        <v>0</v>
      </c>
      <c r="H35" s="15">
        <v>1</v>
      </c>
      <c r="I35" s="18">
        <v>4.998</v>
      </c>
      <c r="J35" s="18">
        <v>17.863</v>
      </c>
      <c r="K35" s="19">
        <v>4</v>
      </c>
      <c r="L35" s="19">
        <v>2</v>
      </c>
      <c r="M35" s="19">
        <v>0</v>
      </c>
      <c r="N35" s="19">
        <v>0</v>
      </c>
      <c r="O35" s="19">
        <v>0</v>
      </c>
      <c r="P35" s="19">
        <v>-165.55</v>
      </c>
      <c r="Q35" s="19">
        <v>0</v>
      </c>
      <c r="R35" s="19">
        <v>0</v>
      </c>
    </row>
    <row r="36" ht="16.5" spans="1:18">
      <c r="A36" s="15">
        <v>46</v>
      </c>
      <c r="B36" s="15" t="s">
        <v>256</v>
      </c>
      <c r="C36" s="15">
        <v>3557.71</v>
      </c>
      <c r="D36" s="15">
        <v>4002.892</v>
      </c>
      <c r="E36" s="15">
        <v>0</v>
      </c>
      <c r="F36" s="15">
        <v>0</v>
      </c>
      <c r="G36" s="15">
        <v>0</v>
      </c>
      <c r="H36" s="15">
        <v>1</v>
      </c>
      <c r="I36" s="18">
        <v>5.887</v>
      </c>
      <c r="J36" s="18">
        <v>16.354</v>
      </c>
      <c r="K36" s="19">
        <v>4</v>
      </c>
      <c r="L36" s="19">
        <v>2</v>
      </c>
      <c r="M36" s="19">
        <v>0</v>
      </c>
      <c r="N36" s="19">
        <v>0</v>
      </c>
      <c r="O36" s="19">
        <v>0</v>
      </c>
      <c r="P36" s="19">
        <v>-52.186</v>
      </c>
      <c r="Q36" s="19">
        <v>0</v>
      </c>
      <c r="R36" s="19">
        <v>0</v>
      </c>
    </row>
    <row r="37" ht="16.5" spans="1:18">
      <c r="A37" s="15">
        <v>47</v>
      </c>
      <c r="B37" s="15" t="s">
        <v>257</v>
      </c>
      <c r="C37" s="15">
        <v>2842.26</v>
      </c>
      <c r="D37" s="15">
        <v>3162.828</v>
      </c>
      <c r="E37" s="15">
        <v>0</v>
      </c>
      <c r="F37" s="15">
        <v>0</v>
      </c>
      <c r="G37" s="15">
        <v>0</v>
      </c>
      <c r="H37" s="15">
        <v>1</v>
      </c>
      <c r="I37" s="18">
        <v>6.013</v>
      </c>
      <c r="J37" s="18">
        <v>15.539</v>
      </c>
      <c r="K37" s="19">
        <v>4</v>
      </c>
      <c r="L37" s="19">
        <v>2</v>
      </c>
      <c r="M37" s="19">
        <v>0</v>
      </c>
      <c r="N37" s="19">
        <v>0</v>
      </c>
      <c r="O37" s="19">
        <v>0</v>
      </c>
      <c r="P37" s="19">
        <v>-52.106</v>
      </c>
      <c r="Q37" s="19">
        <v>0</v>
      </c>
      <c r="R37" s="19">
        <v>0</v>
      </c>
    </row>
    <row r="38" ht="16.5" spans="1:18">
      <c r="A38" s="15">
        <v>48</v>
      </c>
      <c r="B38" s="15" t="s">
        <v>258</v>
      </c>
      <c r="C38" s="15">
        <v>1192.177</v>
      </c>
      <c r="D38" s="15">
        <v>1334.479</v>
      </c>
      <c r="E38" s="15">
        <v>0</v>
      </c>
      <c r="F38" s="15">
        <v>0</v>
      </c>
      <c r="G38" s="15">
        <v>0</v>
      </c>
      <c r="H38" s="15">
        <v>1</v>
      </c>
      <c r="I38" s="18">
        <v>4.041</v>
      </c>
      <c r="J38" s="18">
        <v>14.273</v>
      </c>
      <c r="K38" s="19">
        <v>4</v>
      </c>
      <c r="L38" s="19">
        <v>2</v>
      </c>
      <c r="M38" s="19">
        <v>-1</v>
      </c>
      <c r="N38" s="19">
        <v>1</v>
      </c>
      <c r="O38" s="19">
        <v>0</v>
      </c>
      <c r="P38" s="19">
        <v>11.272</v>
      </c>
      <c r="Q38" s="19">
        <v>0</v>
      </c>
      <c r="R38" s="19">
        <v>0</v>
      </c>
    </row>
    <row r="39" ht="16.5" spans="1:18">
      <c r="A39" s="15">
        <v>49</v>
      </c>
      <c r="B39" s="15" t="s">
        <v>259</v>
      </c>
      <c r="C39" s="15">
        <v>1261.304</v>
      </c>
      <c r="D39" s="15">
        <v>1456.974</v>
      </c>
      <c r="E39" s="15">
        <v>0</v>
      </c>
      <c r="F39" s="15">
        <v>0</v>
      </c>
      <c r="G39" s="15">
        <v>0</v>
      </c>
      <c r="H39" s="15">
        <v>1</v>
      </c>
      <c r="I39" s="18">
        <v>8.965</v>
      </c>
      <c r="J39" s="18">
        <v>21.191</v>
      </c>
      <c r="K39" s="19">
        <v>4</v>
      </c>
      <c r="L39" s="19">
        <v>2</v>
      </c>
      <c r="M39" s="19">
        <v>0</v>
      </c>
      <c r="N39" s="19">
        <v>0</v>
      </c>
      <c r="O39" s="19">
        <v>0</v>
      </c>
      <c r="P39" s="19">
        <v>-33.212</v>
      </c>
      <c r="Q39" s="19">
        <v>0</v>
      </c>
      <c r="R39" s="19">
        <v>-1</v>
      </c>
    </row>
    <row r="40" ht="16.5" spans="1:18">
      <c r="A40" s="15">
        <v>50</v>
      </c>
      <c r="B40" s="15" t="s">
        <v>260</v>
      </c>
      <c r="C40" s="15">
        <v>1762.334</v>
      </c>
      <c r="D40" s="15">
        <v>1942.379</v>
      </c>
      <c r="E40" s="15">
        <v>0</v>
      </c>
      <c r="F40" s="15">
        <v>0</v>
      </c>
      <c r="G40" s="15">
        <v>0</v>
      </c>
      <c r="H40" s="15">
        <v>1</v>
      </c>
      <c r="I40" s="18">
        <v>7.639</v>
      </c>
      <c r="J40" s="18">
        <v>16.2</v>
      </c>
      <c r="K40" s="19">
        <v>1</v>
      </c>
      <c r="L40" s="19">
        <v>2</v>
      </c>
      <c r="M40" s="19">
        <v>0</v>
      </c>
      <c r="N40" s="19">
        <v>0</v>
      </c>
      <c r="O40" s="19">
        <v>0</v>
      </c>
      <c r="P40" s="19">
        <v>-28.547</v>
      </c>
      <c r="Q40" s="19">
        <v>0</v>
      </c>
      <c r="R40" s="19">
        <v>-1</v>
      </c>
    </row>
    <row r="41" ht="16.5" spans="1:18">
      <c r="A41" s="15">
        <v>51</v>
      </c>
      <c r="B41" s="15" t="s">
        <v>261</v>
      </c>
      <c r="C41" s="15">
        <v>6695.348</v>
      </c>
      <c r="D41" s="15">
        <v>7483.937</v>
      </c>
      <c r="E41" s="15">
        <v>0</v>
      </c>
      <c r="F41" s="15">
        <v>0</v>
      </c>
      <c r="G41" s="15">
        <v>0</v>
      </c>
      <c r="H41" s="15">
        <v>1</v>
      </c>
      <c r="I41" s="18">
        <v>7.31</v>
      </c>
      <c r="J41" s="18">
        <v>17.077</v>
      </c>
      <c r="K41" s="19">
        <v>4</v>
      </c>
      <c r="L41" s="19">
        <v>2</v>
      </c>
      <c r="M41" s="19">
        <v>0</v>
      </c>
      <c r="N41" s="19">
        <v>0</v>
      </c>
      <c r="O41" s="19">
        <v>0</v>
      </c>
      <c r="P41" s="19">
        <v>-16.003</v>
      </c>
      <c r="Q41" s="19">
        <v>0</v>
      </c>
      <c r="R41" s="19">
        <v>-1</v>
      </c>
    </row>
    <row r="42" ht="16.5" spans="1:18">
      <c r="A42" s="15">
        <v>52</v>
      </c>
      <c r="B42" s="15" t="s">
        <v>262</v>
      </c>
      <c r="C42" s="15">
        <v>2379.413</v>
      </c>
      <c r="D42" s="15">
        <v>2602.795</v>
      </c>
      <c r="E42" s="15">
        <v>0</v>
      </c>
      <c r="F42" s="15">
        <v>0</v>
      </c>
      <c r="G42" s="15">
        <v>0</v>
      </c>
      <c r="H42" s="15">
        <v>1</v>
      </c>
      <c r="I42" s="18">
        <v>4.842</v>
      </c>
      <c r="J42" s="18">
        <v>13.009</v>
      </c>
      <c r="K42" s="19">
        <v>4</v>
      </c>
      <c r="L42" s="19">
        <v>2</v>
      </c>
      <c r="M42" s="19">
        <v>0</v>
      </c>
      <c r="N42" s="19">
        <v>0</v>
      </c>
      <c r="O42" s="19">
        <v>0</v>
      </c>
      <c r="P42" s="19">
        <v>-18.712</v>
      </c>
      <c r="Q42" s="19">
        <v>0</v>
      </c>
      <c r="R42" s="19">
        <v>0</v>
      </c>
    </row>
    <row r="43" ht="16.5" spans="1:18">
      <c r="A43" s="15">
        <v>53</v>
      </c>
      <c r="B43" s="15" t="s">
        <v>263</v>
      </c>
      <c r="C43" s="15">
        <v>9837.717</v>
      </c>
      <c r="D43" s="15">
        <v>10780.341</v>
      </c>
      <c r="E43" s="15">
        <v>0</v>
      </c>
      <c r="F43" s="15">
        <v>0</v>
      </c>
      <c r="G43" s="15">
        <v>0</v>
      </c>
      <c r="H43" s="15">
        <v>1</v>
      </c>
      <c r="I43" s="18">
        <v>4.395</v>
      </c>
      <c r="J43" s="18">
        <v>12.754</v>
      </c>
      <c r="K43" s="19">
        <v>4</v>
      </c>
      <c r="L43" s="19">
        <v>2</v>
      </c>
      <c r="M43" s="19">
        <v>0</v>
      </c>
      <c r="N43" s="19">
        <v>0</v>
      </c>
      <c r="O43" s="19">
        <v>0</v>
      </c>
      <c r="P43" s="19">
        <v>-36.067</v>
      </c>
      <c r="Q43" s="19">
        <v>0</v>
      </c>
      <c r="R43" s="19">
        <v>0</v>
      </c>
    </row>
    <row r="44" ht="16.5" spans="1:18">
      <c r="A44" s="15">
        <v>54</v>
      </c>
      <c r="B44" s="15" t="s">
        <v>264</v>
      </c>
      <c r="C44" s="15">
        <v>1141.635</v>
      </c>
      <c r="D44" s="15">
        <v>1248.599</v>
      </c>
      <c r="E44" s="15">
        <v>0</v>
      </c>
      <c r="F44" s="15">
        <v>0</v>
      </c>
      <c r="G44" s="15">
        <v>0</v>
      </c>
      <c r="H44" s="15">
        <v>1</v>
      </c>
      <c r="I44" s="18">
        <v>7.976</v>
      </c>
      <c r="J44" s="18">
        <v>15.859</v>
      </c>
      <c r="K44" s="19">
        <v>4</v>
      </c>
      <c r="L44" s="19">
        <v>2</v>
      </c>
      <c r="M44" s="19">
        <v>0</v>
      </c>
      <c r="N44" s="19">
        <v>0</v>
      </c>
      <c r="O44" s="19">
        <v>0</v>
      </c>
      <c r="P44" s="19">
        <v>-43.368</v>
      </c>
      <c r="Q44" s="19">
        <v>0</v>
      </c>
      <c r="R44" s="19">
        <v>0</v>
      </c>
    </row>
    <row r="45" ht="16.5" spans="1:18">
      <c r="A45" s="15">
        <v>55</v>
      </c>
      <c r="B45" s="15" t="s">
        <v>265</v>
      </c>
      <c r="C45" s="15">
        <v>1154.347</v>
      </c>
      <c r="D45" s="15">
        <v>1318.773</v>
      </c>
      <c r="E45" s="15">
        <v>0</v>
      </c>
      <c r="F45" s="15">
        <v>0</v>
      </c>
      <c r="G45" s="15">
        <v>0</v>
      </c>
      <c r="H45" s="15">
        <v>1</v>
      </c>
      <c r="I45" s="18">
        <v>1.989</v>
      </c>
      <c r="J45" s="18">
        <v>14.21</v>
      </c>
      <c r="K45" s="19">
        <v>4</v>
      </c>
      <c r="L45" s="19">
        <v>2</v>
      </c>
      <c r="M45" s="19">
        <v>0</v>
      </c>
      <c r="N45" s="19">
        <v>0</v>
      </c>
      <c r="O45" s="19">
        <v>0</v>
      </c>
      <c r="P45" s="19">
        <v>-39.6</v>
      </c>
      <c r="Q45" s="19">
        <v>0</v>
      </c>
      <c r="R45" s="19">
        <v>0</v>
      </c>
    </row>
    <row r="46" ht="16.5" spans="1:18">
      <c r="A46" s="15">
        <v>57</v>
      </c>
      <c r="B46" s="15" t="s">
        <v>266</v>
      </c>
      <c r="C46" s="15">
        <v>2749.769</v>
      </c>
      <c r="D46" s="15">
        <v>3210.062</v>
      </c>
      <c r="E46" s="15">
        <v>0</v>
      </c>
      <c r="F46" s="15">
        <v>0</v>
      </c>
      <c r="G46" s="15">
        <v>0</v>
      </c>
      <c r="H46" s="15">
        <v>1</v>
      </c>
      <c r="I46" s="18">
        <v>4.363</v>
      </c>
      <c r="J46" s="18">
        <v>18.076</v>
      </c>
      <c r="K46" s="19">
        <v>4</v>
      </c>
      <c r="L46" s="19">
        <v>2</v>
      </c>
      <c r="M46" s="19">
        <v>0</v>
      </c>
      <c r="N46" s="19">
        <v>0</v>
      </c>
      <c r="O46" s="19">
        <v>0</v>
      </c>
      <c r="P46" s="19">
        <v>-33.33</v>
      </c>
      <c r="Q46" s="19">
        <v>0</v>
      </c>
      <c r="R46" s="19">
        <v>0</v>
      </c>
    </row>
    <row r="47" ht="16.5" spans="1:18">
      <c r="A47" s="15">
        <v>58</v>
      </c>
      <c r="B47" s="15" t="s">
        <v>267</v>
      </c>
      <c r="C47" s="15">
        <v>3743.12</v>
      </c>
      <c r="D47" s="15">
        <v>4131.847</v>
      </c>
      <c r="E47" s="15">
        <v>0</v>
      </c>
      <c r="F47" s="15">
        <v>0</v>
      </c>
      <c r="G47" s="15">
        <v>0</v>
      </c>
      <c r="H47" s="15">
        <v>1</v>
      </c>
      <c r="I47" s="18">
        <v>2.279</v>
      </c>
      <c r="J47" s="18">
        <v>11.473</v>
      </c>
      <c r="K47" s="19">
        <v>4</v>
      </c>
      <c r="L47" s="19">
        <v>2</v>
      </c>
      <c r="M47" s="19">
        <v>0</v>
      </c>
      <c r="N47" s="19">
        <v>0</v>
      </c>
      <c r="O47" s="19">
        <v>0</v>
      </c>
      <c r="P47" s="19">
        <v>-17.694</v>
      </c>
      <c r="Q47" s="19">
        <v>0</v>
      </c>
      <c r="R47" s="19">
        <v>0</v>
      </c>
    </row>
    <row r="48" ht="16.5" spans="1:18">
      <c r="A48" s="15">
        <v>59</v>
      </c>
      <c r="B48" s="15" t="s">
        <v>268</v>
      </c>
      <c r="C48" s="15">
        <v>2254.133</v>
      </c>
      <c r="D48" s="15">
        <v>2593.593</v>
      </c>
      <c r="E48" s="15">
        <v>0</v>
      </c>
      <c r="F48" s="15">
        <v>0</v>
      </c>
      <c r="G48" s="15">
        <v>0</v>
      </c>
      <c r="H48" s="15">
        <v>1</v>
      </c>
      <c r="I48" s="18">
        <v>6.359</v>
      </c>
      <c r="J48" s="18">
        <v>18.615</v>
      </c>
      <c r="K48" s="19">
        <v>4</v>
      </c>
      <c r="L48" s="19">
        <v>2</v>
      </c>
      <c r="M48" s="19">
        <v>0</v>
      </c>
      <c r="N48" s="19">
        <v>0</v>
      </c>
      <c r="O48" s="19">
        <v>0</v>
      </c>
      <c r="P48" s="19">
        <v>-13.311</v>
      </c>
      <c r="Q48" s="19">
        <v>0</v>
      </c>
      <c r="R48" s="19">
        <v>0</v>
      </c>
    </row>
    <row r="49" ht="16.5" spans="1:18">
      <c r="A49" s="15">
        <v>60</v>
      </c>
      <c r="B49" s="15" t="s">
        <v>269</v>
      </c>
      <c r="C49" s="15">
        <v>3391.597</v>
      </c>
      <c r="D49" s="15">
        <v>3712.949</v>
      </c>
      <c r="E49" s="15">
        <v>0</v>
      </c>
      <c r="F49" s="15">
        <v>0</v>
      </c>
      <c r="G49" s="15">
        <v>0</v>
      </c>
      <c r="H49" s="15">
        <v>1</v>
      </c>
      <c r="I49" s="18">
        <v>5.345</v>
      </c>
      <c r="J49" s="18">
        <v>13.538</v>
      </c>
      <c r="K49" s="19">
        <v>4</v>
      </c>
      <c r="L49" s="19">
        <v>2</v>
      </c>
      <c r="M49" s="19">
        <v>0</v>
      </c>
      <c r="N49" s="19">
        <v>0</v>
      </c>
      <c r="O49" s="19">
        <v>0</v>
      </c>
      <c r="P49" s="19">
        <v>-18.906</v>
      </c>
      <c r="Q49" s="19">
        <v>0</v>
      </c>
      <c r="R49" s="19">
        <v>0</v>
      </c>
    </row>
    <row r="50" ht="16.5" spans="1:18">
      <c r="A50" s="15">
        <v>61</v>
      </c>
      <c r="B50" s="15" t="s">
        <v>270</v>
      </c>
      <c r="C50" s="15">
        <v>169.654</v>
      </c>
      <c r="D50" s="15">
        <v>173.445</v>
      </c>
      <c r="E50" s="15">
        <v>0</v>
      </c>
      <c r="F50" s="15">
        <v>0</v>
      </c>
      <c r="G50" s="15">
        <v>0</v>
      </c>
      <c r="H50" s="15">
        <v>1</v>
      </c>
      <c r="I50" s="18">
        <v>0.869</v>
      </c>
      <c r="J50" s="18">
        <v>3.036</v>
      </c>
      <c r="K50" s="19">
        <v>4</v>
      </c>
      <c r="L50" s="19">
        <v>2</v>
      </c>
      <c r="M50" s="19">
        <v>0</v>
      </c>
      <c r="N50" s="19">
        <v>0</v>
      </c>
      <c r="O50" s="19">
        <v>0</v>
      </c>
      <c r="P50" s="19">
        <v>-72.768</v>
      </c>
      <c r="Q50" s="19">
        <v>0</v>
      </c>
      <c r="R50" s="19">
        <v>0</v>
      </c>
    </row>
    <row r="51" ht="16.5" spans="1:18">
      <c r="A51" s="15">
        <v>62</v>
      </c>
      <c r="B51" s="15" t="s">
        <v>271</v>
      </c>
      <c r="C51" s="15">
        <v>1555.856</v>
      </c>
      <c r="D51" s="15">
        <v>1697.616</v>
      </c>
      <c r="E51" s="15">
        <v>0</v>
      </c>
      <c r="F51" s="15">
        <v>0</v>
      </c>
      <c r="G51" s="15">
        <v>0</v>
      </c>
      <c r="H51" s="15">
        <v>1</v>
      </c>
      <c r="I51" s="18">
        <v>7.639</v>
      </c>
      <c r="J51" s="18">
        <v>15.352</v>
      </c>
      <c r="K51" s="19">
        <v>4</v>
      </c>
      <c r="L51" s="19">
        <v>2</v>
      </c>
      <c r="M51" s="19">
        <v>0</v>
      </c>
      <c r="N51" s="19">
        <v>0</v>
      </c>
      <c r="O51" s="19">
        <v>0</v>
      </c>
      <c r="P51" s="19">
        <v>-33.292</v>
      </c>
      <c r="Q51" s="19">
        <v>0</v>
      </c>
      <c r="R51" s="19">
        <v>0</v>
      </c>
    </row>
    <row r="52" ht="16.5" spans="1:18">
      <c r="A52" s="15">
        <v>63</v>
      </c>
      <c r="B52" s="15" t="s">
        <v>272</v>
      </c>
      <c r="C52" s="15">
        <v>2868.558</v>
      </c>
      <c r="D52" s="15">
        <v>3149.394</v>
      </c>
      <c r="E52" s="15">
        <v>0</v>
      </c>
      <c r="F52" s="15">
        <v>0</v>
      </c>
      <c r="G52" s="15">
        <v>0</v>
      </c>
      <c r="H52" s="15">
        <v>1</v>
      </c>
      <c r="I52" s="18">
        <v>6.128</v>
      </c>
      <c r="J52" s="18">
        <v>14.499</v>
      </c>
      <c r="K52" s="19">
        <v>4</v>
      </c>
      <c r="L52" s="19">
        <v>2</v>
      </c>
      <c r="M52" s="19">
        <v>0</v>
      </c>
      <c r="N52" s="19">
        <v>0</v>
      </c>
      <c r="O52" s="19">
        <v>0</v>
      </c>
      <c r="P52" s="19">
        <v>-133.049</v>
      </c>
      <c r="Q52" s="19">
        <v>0</v>
      </c>
      <c r="R52" s="19">
        <v>0</v>
      </c>
    </row>
    <row r="53" ht="16.5" spans="1:18">
      <c r="A53" s="15">
        <v>64</v>
      </c>
      <c r="B53" s="15" t="s">
        <v>273</v>
      </c>
      <c r="C53" s="15">
        <v>2656.429</v>
      </c>
      <c r="D53" s="15">
        <v>2986.06</v>
      </c>
      <c r="E53" s="15">
        <v>0</v>
      </c>
      <c r="F53" s="15">
        <v>0</v>
      </c>
      <c r="G53" s="15">
        <v>0</v>
      </c>
      <c r="H53" s="15">
        <v>1</v>
      </c>
      <c r="I53" s="18">
        <v>5.997</v>
      </c>
      <c r="J53" s="18">
        <v>16.374</v>
      </c>
      <c r="K53" s="19">
        <v>4</v>
      </c>
      <c r="L53" s="19">
        <v>2</v>
      </c>
      <c r="M53" s="19">
        <v>0</v>
      </c>
      <c r="N53" s="19">
        <v>0</v>
      </c>
      <c r="O53" s="19">
        <v>0</v>
      </c>
      <c r="P53" s="19">
        <v>-13.155</v>
      </c>
      <c r="Q53" s="19">
        <v>0</v>
      </c>
      <c r="R53" s="19">
        <v>0</v>
      </c>
    </row>
    <row r="54" ht="16.5" spans="1:18">
      <c r="A54" s="15">
        <v>65</v>
      </c>
      <c r="B54" s="15" t="s">
        <v>274</v>
      </c>
      <c r="C54" s="15">
        <v>2707.504</v>
      </c>
      <c r="D54" s="15">
        <v>3060.751</v>
      </c>
      <c r="E54" s="15">
        <v>0</v>
      </c>
      <c r="F54" s="15">
        <v>0</v>
      </c>
      <c r="G54" s="15">
        <v>0</v>
      </c>
      <c r="H54" s="15">
        <v>1</v>
      </c>
      <c r="I54" s="18">
        <v>6.096</v>
      </c>
      <c r="J54" s="18">
        <v>16.934</v>
      </c>
      <c r="K54" s="19">
        <v>4</v>
      </c>
      <c r="L54" s="19">
        <v>2</v>
      </c>
      <c r="M54" s="19">
        <v>0</v>
      </c>
      <c r="N54" s="19">
        <v>0</v>
      </c>
      <c r="O54" s="19">
        <v>0</v>
      </c>
      <c r="P54" s="19">
        <v>-17.247</v>
      </c>
      <c r="Q54" s="19">
        <v>0</v>
      </c>
      <c r="R54" s="19">
        <v>0</v>
      </c>
    </row>
    <row r="55" ht="16.5" spans="1:18">
      <c r="A55" s="15">
        <v>67</v>
      </c>
      <c r="B55" s="15" t="s">
        <v>275</v>
      </c>
      <c r="C55" s="15">
        <v>5147.118</v>
      </c>
      <c r="D55" s="15">
        <v>5818.574</v>
      </c>
      <c r="E55" s="15">
        <v>0</v>
      </c>
      <c r="F55" s="15">
        <v>0</v>
      </c>
      <c r="G55" s="15">
        <v>0</v>
      </c>
      <c r="H55" s="15">
        <v>1</v>
      </c>
      <c r="I55" s="18">
        <v>12.241</v>
      </c>
      <c r="J55" s="18">
        <v>22.368</v>
      </c>
      <c r="K55" s="19">
        <v>4</v>
      </c>
      <c r="L55" s="19">
        <v>2</v>
      </c>
      <c r="M55" s="19">
        <v>0</v>
      </c>
      <c r="N55" s="19">
        <v>0</v>
      </c>
      <c r="O55" s="19">
        <v>0</v>
      </c>
      <c r="P55" s="19">
        <v>-13.872</v>
      </c>
      <c r="Q55" s="19">
        <v>0</v>
      </c>
      <c r="R55" s="19">
        <v>-1</v>
      </c>
    </row>
    <row r="56" ht="16.5" spans="1:18">
      <c r="A56" s="15">
        <v>69</v>
      </c>
      <c r="B56" s="15" t="s">
        <v>276</v>
      </c>
      <c r="C56" s="15">
        <v>4000.605</v>
      </c>
      <c r="D56" s="15">
        <v>4744.571</v>
      </c>
      <c r="E56" s="15">
        <v>0</v>
      </c>
      <c r="F56" s="15">
        <v>0</v>
      </c>
      <c r="G56" s="15">
        <v>0</v>
      </c>
      <c r="H56" s="15">
        <v>1</v>
      </c>
      <c r="I56" s="18">
        <v>2.415</v>
      </c>
      <c r="J56" s="18">
        <v>17.716</v>
      </c>
      <c r="K56" s="19">
        <v>4</v>
      </c>
      <c r="L56" s="19">
        <v>2</v>
      </c>
      <c r="M56" s="19">
        <v>0</v>
      </c>
      <c r="N56" s="19">
        <v>0</v>
      </c>
      <c r="O56" s="19">
        <v>0</v>
      </c>
      <c r="P56" s="19">
        <v>-25.934</v>
      </c>
      <c r="Q56" s="19">
        <v>0</v>
      </c>
      <c r="R56" s="19">
        <v>0</v>
      </c>
    </row>
    <row r="57" ht="16.5" spans="1:18">
      <c r="A57" s="15">
        <v>72</v>
      </c>
      <c r="B57" s="15" t="s">
        <v>277</v>
      </c>
      <c r="C57" s="15">
        <v>2448.709</v>
      </c>
      <c r="D57" s="15">
        <v>2729.826</v>
      </c>
      <c r="E57" s="15">
        <v>0</v>
      </c>
      <c r="F57" s="15">
        <v>0</v>
      </c>
      <c r="G57" s="15">
        <v>0</v>
      </c>
      <c r="H57" s="15">
        <v>1</v>
      </c>
      <c r="I57" s="18">
        <v>2.241</v>
      </c>
      <c r="J57" s="18">
        <v>12.308</v>
      </c>
      <c r="K57" s="19">
        <v>4</v>
      </c>
      <c r="L57" s="19">
        <v>2</v>
      </c>
      <c r="M57" s="19">
        <v>0</v>
      </c>
      <c r="N57" s="19">
        <v>0</v>
      </c>
      <c r="O57" s="19">
        <v>0</v>
      </c>
      <c r="P57" s="19">
        <v>-51.654</v>
      </c>
      <c r="Q57" s="19">
        <v>0</v>
      </c>
      <c r="R57" s="19">
        <v>0</v>
      </c>
    </row>
    <row r="58" ht="16.5" spans="1:18">
      <c r="A58" s="15">
        <v>73</v>
      </c>
      <c r="B58" s="15" t="s">
        <v>278</v>
      </c>
      <c r="C58" s="15">
        <v>2387.928</v>
      </c>
      <c r="D58" s="15">
        <v>2903.561</v>
      </c>
      <c r="E58" s="15">
        <v>0</v>
      </c>
      <c r="F58" s="15">
        <v>0</v>
      </c>
      <c r="G58" s="15">
        <v>0</v>
      </c>
      <c r="H58" s="15">
        <v>1</v>
      </c>
      <c r="I58" s="18">
        <v>0.883</v>
      </c>
      <c r="J58" s="18">
        <v>18.485</v>
      </c>
      <c r="K58" s="19">
        <v>4</v>
      </c>
      <c r="L58" s="19">
        <v>2</v>
      </c>
      <c r="M58" s="19">
        <v>0</v>
      </c>
      <c r="N58" s="19">
        <v>0</v>
      </c>
      <c r="O58" s="19">
        <v>0</v>
      </c>
      <c r="P58" s="19">
        <v>-23.265</v>
      </c>
      <c r="Q58" s="19">
        <v>0</v>
      </c>
      <c r="R58" s="19">
        <v>0</v>
      </c>
    </row>
    <row r="59" ht="16.5" spans="1:18">
      <c r="A59" s="15">
        <v>75</v>
      </c>
      <c r="B59" s="15" t="s">
        <v>279</v>
      </c>
      <c r="C59" s="15">
        <v>5700.855</v>
      </c>
      <c r="D59" s="15">
        <v>6840.682</v>
      </c>
      <c r="E59" s="15">
        <v>0</v>
      </c>
      <c r="F59" s="15">
        <v>0</v>
      </c>
      <c r="G59" s="15">
        <v>0</v>
      </c>
      <c r="H59" s="15">
        <v>1</v>
      </c>
      <c r="I59" s="18">
        <v>3.771</v>
      </c>
      <c r="J59" s="18">
        <v>19.805</v>
      </c>
      <c r="K59" s="19">
        <v>4</v>
      </c>
      <c r="L59" s="19">
        <v>2</v>
      </c>
      <c r="M59" s="19">
        <v>0</v>
      </c>
      <c r="N59" s="19">
        <v>0</v>
      </c>
      <c r="O59" s="19">
        <v>0</v>
      </c>
      <c r="P59" s="19">
        <v>-43.232</v>
      </c>
      <c r="Q59" s="19">
        <v>0</v>
      </c>
      <c r="R59" s="19">
        <v>0</v>
      </c>
    </row>
    <row r="60" ht="16.5" spans="1:18">
      <c r="A60" s="15">
        <v>76</v>
      </c>
      <c r="B60" s="15" t="s">
        <v>280</v>
      </c>
      <c r="C60" s="15">
        <v>4164.544</v>
      </c>
      <c r="D60" s="15">
        <v>4520.619</v>
      </c>
      <c r="E60" s="15">
        <v>0</v>
      </c>
      <c r="F60" s="15">
        <v>0</v>
      </c>
      <c r="G60" s="15">
        <v>0</v>
      </c>
      <c r="H60" s="15">
        <v>1</v>
      </c>
      <c r="I60" s="18">
        <v>9.783</v>
      </c>
      <c r="J60" s="18">
        <v>16.889</v>
      </c>
      <c r="K60" s="19">
        <v>4</v>
      </c>
      <c r="L60" s="19">
        <v>1</v>
      </c>
      <c r="M60" s="19">
        <v>0</v>
      </c>
      <c r="N60" s="19">
        <v>1</v>
      </c>
      <c r="O60" s="19">
        <v>0</v>
      </c>
      <c r="P60" s="19">
        <v>-0.007</v>
      </c>
      <c r="Q60" s="19">
        <v>0</v>
      </c>
      <c r="R60" s="19">
        <v>0</v>
      </c>
    </row>
    <row r="61" ht="16.5" spans="1:18">
      <c r="A61" s="15">
        <v>77</v>
      </c>
      <c r="B61" s="15" t="s">
        <v>281</v>
      </c>
      <c r="C61" s="15">
        <v>2927.119</v>
      </c>
      <c r="D61" s="15">
        <v>3446.156</v>
      </c>
      <c r="E61" s="15">
        <v>0</v>
      </c>
      <c r="F61" s="15">
        <v>0</v>
      </c>
      <c r="G61" s="15">
        <v>0</v>
      </c>
      <c r="H61" s="15">
        <v>1</v>
      </c>
      <c r="I61" s="18">
        <v>18.225</v>
      </c>
      <c r="J61" s="18">
        <v>30.542</v>
      </c>
      <c r="K61" s="19">
        <v>4</v>
      </c>
      <c r="L61" s="19">
        <v>2</v>
      </c>
      <c r="M61" s="19">
        <v>0</v>
      </c>
      <c r="N61" s="19">
        <v>0</v>
      </c>
      <c r="O61" s="19">
        <v>0</v>
      </c>
      <c r="P61" s="19">
        <v>-14.24</v>
      </c>
      <c r="Q61" s="19">
        <v>0</v>
      </c>
      <c r="R61" s="19">
        <v>0</v>
      </c>
    </row>
    <row r="62" ht="16.5" spans="1:18">
      <c r="A62" s="15">
        <v>78</v>
      </c>
      <c r="B62" s="15" t="s">
        <v>282</v>
      </c>
      <c r="C62" s="15">
        <v>2421.416</v>
      </c>
      <c r="D62" s="15">
        <v>2637.126</v>
      </c>
      <c r="E62" s="15">
        <v>0</v>
      </c>
      <c r="F62" s="15">
        <v>0</v>
      </c>
      <c r="G62" s="15">
        <v>0</v>
      </c>
      <c r="H62" s="15">
        <v>1</v>
      </c>
      <c r="I62" s="18">
        <v>4.491</v>
      </c>
      <c r="J62" s="18">
        <v>12.303</v>
      </c>
      <c r="K62" s="19">
        <v>4</v>
      </c>
      <c r="L62" s="19">
        <v>2</v>
      </c>
      <c r="M62" s="19">
        <v>0</v>
      </c>
      <c r="N62" s="19">
        <v>0</v>
      </c>
      <c r="O62" s="19">
        <v>0</v>
      </c>
      <c r="P62" s="19">
        <v>-38.402</v>
      </c>
      <c r="Q62" s="19">
        <v>0</v>
      </c>
      <c r="R62" s="19">
        <v>0</v>
      </c>
    </row>
    <row r="63" ht="16.5" spans="1:18">
      <c r="A63" s="15">
        <v>90</v>
      </c>
      <c r="B63" s="15" t="s">
        <v>283</v>
      </c>
      <c r="C63" s="15">
        <v>988.746</v>
      </c>
      <c r="D63" s="15">
        <v>1112.264</v>
      </c>
      <c r="E63" s="15">
        <v>0</v>
      </c>
      <c r="F63" s="15">
        <v>0</v>
      </c>
      <c r="G63" s="15">
        <v>0</v>
      </c>
      <c r="H63" s="15">
        <v>1</v>
      </c>
      <c r="I63" s="18">
        <v>5.462</v>
      </c>
      <c r="J63" s="18">
        <v>15.96</v>
      </c>
      <c r="K63" s="19">
        <v>4</v>
      </c>
      <c r="L63" s="19">
        <v>2</v>
      </c>
      <c r="M63" s="19">
        <v>0</v>
      </c>
      <c r="N63" s="19">
        <v>0</v>
      </c>
      <c r="O63" s="19">
        <v>0</v>
      </c>
      <c r="P63" s="19">
        <v>-27.677</v>
      </c>
      <c r="Q63" s="19">
        <v>0</v>
      </c>
      <c r="R63" s="19">
        <v>0</v>
      </c>
    </row>
    <row r="64" ht="16.5" spans="1:18">
      <c r="A64" s="15">
        <v>93</v>
      </c>
      <c r="B64" s="15" t="s">
        <v>284</v>
      </c>
      <c r="C64" s="15">
        <v>9318.858</v>
      </c>
      <c r="D64" s="15">
        <v>10482.445</v>
      </c>
      <c r="E64" s="15">
        <v>0</v>
      </c>
      <c r="F64" s="15">
        <v>0</v>
      </c>
      <c r="G64" s="15">
        <v>0</v>
      </c>
      <c r="H64" s="15">
        <v>1</v>
      </c>
      <c r="I64" s="18">
        <v>5.839</v>
      </c>
      <c r="J64" s="18">
        <v>16.291</v>
      </c>
      <c r="K64" s="19">
        <v>4</v>
      </c>
      <c r="L64" s="19">
        <v>2</v>
      </c>
      <c r="M64" s="19">
        <v>0</v>
      </c>
      <c r="N64" s="19">
        <v>0</v>
      </c>
      <c r="O64" s="19">
        <v>0</v>
      </c>
      <c r="P64" s="19">
        <v>-33.901</v>
      </c>
      <c r="Q64" s="19">
        <v>0</v>
      </c>
      <c r="R64" s="19">
        <v>0</v>
      </c>
    </row>
    <row r="65" ht="16.5" spans="1:18">
      <c r="A65" s="15">
        <v>95</v>
      </c>
      <c r="B65" s="15" t="s">
        <v>285</v>
      </c>
      <c r="C65" s="15">
        <v>2358.806</v>
      </c>
      <c r="D65" s="15">
        <v>2668.742</v>
      </c>
      <c r="E65" s="15">
        <v>0</v>
      </c>
      <c r="F65" s="15">
        <v>0</v>
      </c>
      <c r="G65" s="15">
        <v>0</v>
      </c>
      <c r="H65" s="15">
        <v>1</v>
      </c>
      <c r="I65" s="18">
        <v>9.143</v>
      </c>
      <c r="J65" s="18">
        <v>19.695</v>
      </c>
      <c r="K65" s="19">
        <v>4</v>
      </c>
      <c r="L65" s="19">
        <v>2</v>
      </c>
      <c r="M65" s="19">
        <v>0</v>
      </c>
      <c r="N65" s="19">
        <v>0</v>
      </c>
      <c r="O65" s="19">
        <v>0</v>
      </c>
      <c r="P65" s="19">
        <v>-35.669</v>
      </c>
      <c r="Q65" s="19">
        <v>0</v>
      </c>
      <c r="R65" s="19">
        <v>0</v>
      </c>
    </row>
    <row r="66" ht="16.5" spans="1:18">
      <c r="A66" s="15">
        <v>96</v>
      </c>
      <c r="B66" s="15" t="s">
        <v>286</v>
      </c>
      <c r="C66" s="15">
        <v>3581.239</v>
      </c>
      <c r="D66" s="15">
        <v>4179.655</v>
      </c>
      <c r="E66" s="15">
        <v>0</v>
      </c>
      <c r="F66" s="15">
        <v>0</v>
      </c>
      <c r="G66" s="15">
        <v>0</v>
      </c>
      <c r="H66" s="15">
        <v>1</v>
      </c>
      <c r="I66" s="18">
        <v>1.954</v>
      </c>
      <c r="J66" s="18">
        <v>15.992</v>
      </c>
      <c r="K66" s="19">
        <v>4</v>
      </c>
      <c r="L66" s="19">
        <v>2</v>
      </c>
      <c r="M66" s="19">
        <v>0</v>
      </c>
      <c r="N66" s="19">
        <v>0</v>
      </c>
      <c r="O66" s="19">
        <v>0</v>
      </c>
      <c r="P66" s="19">
        <v>-34.119</v>
      </c>
      <c r="Q66" s="19">
        <v>0</v>
      </c>
      <c r="R66" s="19">
        <v>0</v>
      </c>
    </row>
    <row r="67" ht="16.5" spans="1:18">
      <c r="A67" s="15">
        <v>97</v>
      </c>
      <c r="B67" s="15" t="s">
        <v>287</v>
      </c>
      <c r="C67" s="15">
        <v>6604.448</v>
      </c>
      <c r="D67" s="15">
        <v>7525.689</v>
      </c>
      <c r="E67" s="15">
        <v>0</v>
      </c>
      <c r="F67" s="15">
        <v>0</v>
      </c>
      <c r="G67" s="15">
        <v>0</v>
      </c>
      <c r="H67" s="15">
        <v>1</v>
      </c>
      <c r="I67" s="18">
        <v>11.865</v>
      </c>
      <c r="J67" s="18">
        <v>22.654</v>
      </c>
      <c r="K67" s="19">
        <v>4</v>
      </c>
      <c r="L67" s="19">
        <v>2</v>
      </c>
      <c r="M67" s="19">
        <v>0</v>
      </c>
      <c r="N67" s="19">
        <v>0</v>
      </c>
      <c r="O67" s="19">
        <v>0</v>
      </c>
      <c r="P67" s="19">
        <v>-39.908</v>
      </c>
      <c r="Q67" s="19">
        <v>0</v>
      </c>
      <c r="R67" s="19">
        <v>-1</v>
      </c>
    </row>
    <row r="68" ht="16.5" spans="1:18">
      <c r="A68" s="15">
        <v>98</v>
      </c>
      <c r="B68" s="15" t="s">
        <v>288</v>
      </c>
      <c r="C68" s="15">
        <v>4317.192</v>
      </c>
      <c r="D68" s="15">
        <v>4778.92</v>
      </c>
      <c r="E68" s="15">
        <v>0</v>
      </c>
      <c r="F68" s="15">
        <v>0</v>
      </c>
      <c r="G68" s="15">
        <v>0</v>
      </c>
      <c r="H68" s="15">
        <v>1</v>
      </c>
      <c r="I68" s="18">
        <v>3.079</v>
      </c>
      <c r="J68" s="18">
        <v>12.443</v>
      </c>
      <c r="K68" s="19">
        <v>4</v>
      </c>
      <c r="L68" s="19">
        <v>2</v>
      </c>
      <c r="M68" s="19">
        <v>0</v>
      </c>
      <c r="N68" s="19">
        <v>0</v>
      </c>
      <c r="O68" s="19">
        <v>0</v>
      </c>
      <c r="P68" s="19">
        <v>-57.56</v>
      </c>
      <c r="Q68" s="19">
        <v>0</v>
      </c>
      <c r="R68" s="19">
        <v>0</v>
      </c>
    </row>
    <row r="69" ht="16.5" spans="1:18">
      <c r="A69" s="15">
        <v>99</v>
      </c>
      <c r="B69" s="15" t="s">
        <v>289</v>
      </c>
      <c r="C69" s="15">
        <v>6357.658</v>
      </c>
      <c r="D69" s="15">
        <v>7361.142</v>
      </c>
      <c r="E69" s="15">
        <v>0</v>
      </c>
      <c r="F69" s="15">
        <v>0</v>
      </c>
      <c r="G69" s="15">
        <v>0</v>
      </c>
      <c r="H69" s="15">
        <v>1</v>
      </c>
      <c r="I69" s="18">
        <v>3.535</v>
      </c>
      <c r="J69" s="18">
        <v>16.685</v>
      </c>
      <c r="K69" s="19">
        <v>3</v>
      </c>
      <c r="L69" s="19">
        <v>2</v>
      </c>
      <c r="M69" s="19">
        <v>0</v>
      </c>
      <c r="N69" s="19">
        <v>0</v>
      </c>
      <c r="O69" s="19">
        <v>0</v>
      </c>
      <c r="P69" s="19">
        <v>-42.121</v>
      </c>
      <c r="Q69" s="19">
        <v>0</v>
      </c>
      <c r="R69" s="19">
        <v>-1</v>
      </c>
    </row>
    <row r="70" ht="16.5" spans="1:18">
      <c r="A70" s="15">
        <v>100</v>
      </c>
      <c r="B70" s="15" t="s">
        <v>290</v>
      </c>
      <c r="C70" s="15">
        <v>4793.122</v>
      </c>
      <c r="D70" s="15">
        <v>5323.363</v>
      </c>
      <c r="E70" s="15">
        <v>0</v>
      </c>
      <c r="F70" s="15">
        <v>0</v>
      </c>
      <c r="G70" s="15">
        <v>0</v>
      </c>
      <c r="H70" s="15">
        <v>1</v>
      </c>
      <c r="I70" s="18">
        <v>3.308</v>
      </c>
      <c r="J70" s="18">
        <v>12.939</v>
      </c>
      <c r="K70" s="19">
        <v>3</v>
      </c>
      <c r="L70" s="19">
        <v>2</v>
      </c>
      <c r="M70" s="19">
        <v>0</v>
      </c>
      <c r="N70" s="19">
        <v>0</v>
      </c>
      <c r="O70" s="19">
        <v>0</v>
      </c>
      <c r="P70" s="19">
        <v>-38.425</v>
      </c>
      <c r="Q70" s="19">
        <v>0</v>
      </c>
      <c r="R70" s="19">
        <v>0</v>
      </c>
    </row>
    <row r="71" ht="16.5" spans="1:18">
      <c r="A71" s="15">
        <v>101</v>
      </c>
      <c r="B71" s="15" t="s">
        <v>291</v>
      </c>
      <c r="C71" s="15">
        <v>238.877</v>
      </c>
      <c r="D71" s="15">
        <v>241.333</v>
      </c>
      <c r="E71" s="15">
        <v>0</v>
      </c>
      <c r="F71" s="15">
        <v>0</v>
      </c>
      <c r="G71" s="15">
        <v>0</v>
      </c>
      <c r="H71" s="15">
        <v>1</v>
      </c>
      <c r="I71" s="18">
        <v>0.468</v>
      </c>
      <c r="J71" s="18">
        <v>1.481</v>
      </c>
      <c r="K71" s="19">
        <v>4</v>
      </c>
      <c r="L71" s="19">
        <v>2</v>
      </c>
      <c r="M71" s="19">
        <v>0</v>
      </c>
      <c r="N71" s="19">
        <v>0</v>
      </c>
      <c r="O71" s="19">
        <v>0</v>
      </c>
      <c r="P71" s="19">
        <v>-31.374</v>
      </c>
      <c r="Q71" s="19">
        <v>0</v>
      </c>
      <c r="R71" s="19">
        <v>0</v>
      </c>
    </row>
    <row r="72" ht="16.5" spans="1:18">
      <c r="A72" s="15">
        <v>102</v>
      </c>
      <c r="B72" s="15" t="s">
        <v>292</v>
      </c>
      <c r="C72" s="15">
        <v>5121.225</v>
      </c>
      <c r="D72" s="15">
        <v>5840.776</v>
      </c>
      <c r="E72" s="15">
        <v>0</v>
      </c>
      <c r="F72" s="15">
        <v>0</v>
      </c>
      <c r="G72" s="15">
        <v>0</v>
      </c>
      <c r="H72" s="15">
        <v>1</v>
      </c>
      <c r="I72" s="18">
        <v>0.336</v>
      </c>
      <c r="J72" s="18">
        <v>12.614</v>
      </c>
      <c r="K72" s="19">
        <v>4</v>
      </c>
      <c r="L72" s="19">
        <v>2</v>
      </c>
      <c r="M72" s="19">
        <v>0</v>
      </c>
      <c r="N72" s="19">
        <v>0</v>
      </c>
      <c r="O72" s="19">
        <v>0</v>
      </c>
      <c r="P72" s="19">
        <v>-31.415</v>
      </c>
      <c r="Q72" s="19">
        <v>0</v>
      </c>
      <c r="R72" s="19">
        <v>0</v>
      </c>
    </row>
    <row r="73" ht="16.5" spans="1:18">
      <c r="A73" s="15">
        <v>103</v>
      </c>
      <c r="B73" s="15" t="s">
        <v>293</v>
      </c>
      <c r="C73" s="15">
        <v>6829.798</v>
      </c>
      <c r="D73" s="15">
        <v>8222.032</v>
      </c>
      <c r="E73" s="15">
        <v>0</v>
      </c>
      <c r="F73" s="15">
        <v>0</v>
      </c>
      <c r="G73" s="15">
        <v>0</v>
      </c>
      <c r="H73" s="15">
        <v>1</v>
      </c>
      <c r="I73" s="18">
        <v>1.927</v>
      </c>
      <c r="J73" s="18">
        <v>18.533</v>
      </c>
      <c r="K73" s="19">
        <v>4</v>
      </c>
      <c r="L73" s="19">
        <v>2</v>
      </c>
      <c r="M73" s="19">
        <v>0</v>
      </c>
      <c r="N73" s="19">
        <v>0</v>
      </c>
      <c r="O73" s="19">
        <v>0</v>
      </c>
      <c r="P73" s="19">
        <v>-92.529</v>
      </c>
      <c r="Q73" s="19">
        <v>0</v>
      </c>
      <c r="R73" s="19">
        <v>0</v>
      </c>
    </row>
    <row r="74" ht="16.5" spans="1:18">
      <c r="A74" s="15">
        <v>109</v>
      </c>
      <c r="B74" s="15" t="s">
        <v>294</v>
      </c>
      <c r="C74" s="15">
        <v>8653.996</v>
      </c>
      <c r="D74" s="15">
        <v>10483.809</v>
      </c>
      <c r="E74" s="15">
        <v>0</v>
      </c>
      <c r="F74" s="15">
        <v>0</v>
      </c>
      <c r="G74" s="15">
        <v>0</v>
      </c>
      <c r="H74" s="15">
        <v>1</v>
      </c>
      <c r="I74" s="18">
        <v>0.293</v>
      </c>
      <c r="J74" s="18">
        <v>17.696</v>
      </c>
      <c r="K74" s="19">
        <v>4</v>
      </c>
      <c r="L74" s="19">
        <v>2</v>
      </c>
      <c r="M74" s="19">
        <v>0</v>
      </c>
      <c r="N74" s="19">
        <v>0</v>
      </c>
      <c r="O74" s="19">
        <v>0</v>
      </c>
      <c r="P74" s="19">
        <v>-59.661</v>
      </c>
      <c r="Q74" s="19">
        <v>0</v>
      </c>
      <c r="R74" s="19">
        <v>0</v>
      </c>
    </row>
    <row r="75" ht="16.5" spans="1:18">
      <c r="A75" s="15">
        <v>110</v>
      </c>
      <c r="B75" s="15" t="s">
        <v>295</v>
      </c>
      <c r="C75" s="15">
        <v>3053.231</v>
      </c>
      <c r="D75" s="15">
        <v>3384.56</v>
      </c>
      <c r="E75" s="15">
        <v>0</v>
      </c>
      <c r="F75" s="15">
        <v>0</v>
      </c>
      <c r="G75" s="15">
        <v>0</v>
      </c>
      <c r="H75" s="15">
        <v>1</v>
      </c>
      <c r="I75" s="18">
        <v>3.138</v>
      </c>
      <c r="J75" s="18">
        <v>12.621</v>
      </c>
      <c r="K75" s="19">
        <v>4</v>
      </c>
      <c r="L75" s="19">
        <v>2</v>
      </c>
      <c r="M75" s="19">
        <v>0</v>
      </c>
      <c r="N75" s="19">
        <v>0</v>
      </c>
      <c r="O75" s="19">
        <v>0</v>
      </c>
      <c r="P75" s="19">
        <v>-48.777</v>
      </c>
      <c r="Q75" s="19">
        <v>0</v>
      </c>
      <c r="R75" s="19">
        <v>0</v>
      </c>
    </row>
    <row r="76" ht="16.5" spans="1:18">
      <c r="A76" s="15">
        <v>111</v>
      </c>
      <c r="B76" s="15" t="s">
        <v>296</v>
      </c>
      <c r="C76" s="15">
        <v>5226.096</v>
      </c>
      <c r="D76" s="15">
        <v>6159.492</v>
      </c>
      <c r="E76" s="15">
        <v>0</v>
      </c>
      <c r="F76" s="15">
        <v>0</v>
      </c>
      <c r="G76" s="15">
        <v>0</v>
      </c>
      <c r="H76" s="15">
        <v>1</v>
      </c>
      <c r="I76" s="18">
        <v>15.294</v>
      </c>
      <c r="J76" s="18">
        <v>28.13</v>
      </c>
      <c r="K76" s="19">
        <v>4</v>
      </c>
      <c r="L76" s="19">
        <v>2</v>
      </c>
      <c r="M76" s="19">
        <v>-1</v>
      </c>
      <c r="N76" s="19">
        <v>1</v>
      </c>
      <c r="O76" s="19">
        <v>0</v>
      </c>
      <c r="P76" s="19">
        <v>7.407</v>
      </c>
      <c r="Q76" s="19">
        <v>0</v>
      </c>
      <c r="R76" s="19">
        <v>0</v>
      </c>
    </row>
    <row r="77" ht="16.5" spans="1:18">
      <c r="A77" s="15">
        <v>112</v>
      </c>
      <c r="B77" s="15" t="s">
        <v>297</v>
      </c>
      <c r="C77" s="15">
        <v>3575.138</v>
      </c>
      <c r="D77" s="15">
        <v>4211.051</v>
      </c>
      <c r="E77" s="15">
        <v>0</v>
      </c>
      <c r="F77" s="15">
        <v>0</v>
      </c>
      <c r="G77" s="15">
        <v>0</v>
      </c>
      <c r="H77" s="15">
        <v>1</v>
      </c>
      <c r="I77" s="18">
        <v>0.315</v>
      </c>
      <c r="J77" s="18">
        <v>15.369</v>
      </c>
      <c r="K77" s="19">
        <v>4</v>
      </c>
      <c r="L77" s="19">
        <v>2</v>
      </c>
      <c r="M77" s="19">
        <v>0</v>
      </c>
      <c r="N77" s="19">
        <v>0</v>
      </c>
      <c r="O77" s="19">
        <v>0</v>
      </c>
      <c r="P77" s="19">
        <v>-28.108</v>
      </c>
      <c r="Q77" s="19">
        <v>0</v>
      </c>
      <c r="R77" s="19">
        <v>0</v>
      </c>
    </row>
    <row r="78" ht="16.5" spans="1:18">
      <c r="A78" s="15">
        <v>115</v>
      </c>
      <c r="B78" s="15" t="s">
        <v>298</v>
      </c>
      <c r="C78" s="15">
        <v>5756.778</v>
      </c>
      <c r="D78" s="15">
        <v>6879.194</v>
      </c>
      <c r="E78" s="15">
        <v>0</v>
      </c>
      <c r="F78" s="15">
        <v>0</v>
      </c>
      <c r="G78" s="15">
        <v>0</v>
      </c>
      <c r="H78" s="15">
        <v>1</v>
      </c>
      <c r="I78" s="18">
        <v>1.773</v>
      </c>
      <c r="J78" s="18">
        <v>17.8</v>
      </c>
      <c r="K78" s="19">
        <v>2</v>
      </c>
      <c r="L78" s="19">
        <v>2</v>
      </c>
      <c r="M78" s="19">
        <v>0</v>
      </c>
      <c r="N78" s="19">
        <v>0</v>
      </c>
      <c r="O78" s="19">
        <v>0</v>
      </c>
      <c r="P78" s="19">
        <v>-28.779</v>
      </c>
      <c r="Q78" s="19">
        <v>0</v>
      </c>
      <c r="R78" s="19">
        <v>-1</v>
      </c>
    </row>
    <row r="79" ht="16.5" spans="1:18">
      <c r="A79" s="15">
        <v>116</v>
      </c>
      <c r="B79" s="15" t="s">
        <v>299</v>
      </c>
      <c r="C79" s="15">
        <v>190.448</v>
      </c>
      <c r="D79" s="15">
        <v>192.335</v>
      </c>
      <c r="E79" s="15">
        <v>0</v>
      </c>
      <c r="F79" s="15">
        <v>0</v>
      </c>
      <c r="G79" s="15">
        <v>0</v>
      </c>
      <c r="H79" s="15">
        <v>1</v>
      </c>
      <c r="I79" s="18">
        <v>0.269</v>
      </c>
      <c r="J79" s="18">
        <v>1.247</v>
      </c>
      <c r="K79" s="19">
        <v>4</v>
      </c>
      <c r="L79" s="19">
        <v>2</v>
      </c>
      <c r="M79" s="19">
        <v>0</v>
      </c>
      <c r="N79" s="19">
        <v>0</v>
      </c>
      <c r="O79" s="19">
        <v>0</v>
      </c>
      <c r="P79" s="19">
        <v>-11.714</v>
      </c>
      <c r="Q79" s="19">
        <v>0</v>
      </c>
      <c r="R79" s="19">
        <v>0</v>
      </c>
    </row>
    <row r="80" ht="16.5" spans="1:18">
      <c r="A80" s="15">
        <v>117</v>
      </c>
      <c r="B80" s="15" t="s">
        <v>300</v>
      </c>
      <c r="C80" s="15">
        <v>2923.58</v>
      </c>
      <c r="D80" s="15">
        <v>3603.549</v>
      </c>
      <c r="E80" s="15">
        <v>0</v>
      </c>
      <c r="F80" s="15">
        <v>0</v>
      </c>
      <c r="G80" s="15">
        <v>0</v>
      </c>
      <c r="H80" s="15">
        <v>1</v>
      </c>
      <c r="I80" s="18">
        <v>0.054</v>
      </c>
      <c r="J80" s="18">
        <v>18.913</v>
      </c>
      <c r="K80" s="19">
        <v>4</v>
      </c>
      <c r="L80" s="19">
        <v>2</v>
      </c>
      <c r="M80" s="19">
        <v>0</v>
      </c>
      <c r="N80" s="19">
        <v>0</v>
      </c>
      <c r="O80" s="19">
        <v>0</v>
      </c>
      <c r="P80" s="19">
        <v>-115.566</v>
      </c>
      <c r="Q80" s="19">
        <v>0</v>
      </c>
      <c r="R80" s="19">
        <v>0</v>
      </c>
    </row>
    <row r="81" ht="16.5" spans="1:18">
      <c r="A81" s="15">
        <v>119</v>
      </c>
      <c r="B81" s="15" t="s">
        <v>301</v>
      </c>
      <c r="C81" s="15">
        <v>2824.598</v>
      </c>
      <c r="D81" s="15">
        <v>3411.481</v>
      </c>
      <c r="E81" s="15">
        <v>0</v>
      </c>
      <c r="F81" s="15">
        <v>0</v>
      </c>
      <c r="G81" s="15">
        <v>0</v>
      </c>
      <c r="H81" s="15">
        <v>1</v>
      </c>
      <c r="I81" s="18">
        <v>3.532</v>
      </c>
      <c r="J81" s="18">
        <v>20.128</v>
      </c>
      <c r="K81" s="19">
        <v>3</v>
      </c>
      <c r="L81" s="19">
        <v>2</v>
      </c>
      <c r="M81" s="19">
        <v>0</v>
      </c>
      <c r="N81" s="19">
        <v>0</v>
      </c>
      <c r="O81" s="19">
        <v>0</v>
      </c>
      <c r="P81" s="19">
        <v>-50.023</v>
      </c>
      <c r="Q81" s="19">
        <v>0</v>
      </c>
      <c r="R81" s="19">
        <v>-1</v>
      </c>
    </row>
    <row r="82" ht="16.5" spans="1:18">
      <c r="A82" s="15">
        <v>121</v>
      </c>
      <c r="B82" s="15" t="s">
        <v>302</v>
      </c>
      <c r="C82" s="15">
        <v>6794.796</v>
      </c>
      <c r="D82" s="15">
        <v>8252.256</v>
      </c>
      <c r="E82" s="15">
        <v>0</v>
      </c>
      <c r="F82" s="15">
        <v>0</v>
      </c>
      <c r="G82" s="15">
        <v>0</v>
      </c>
      <c r="H82" s="15">
        <v>1</v>
      </c>
      <c r="I82" s="18">
        <v>1.016</v>
      </c>
      <c r="J82" s="18">
        <v>18.498</v>
      </c>
      <c r="K82" s="19">
        <v>4</v>
      </c>
      <c r="L82" s="19">
        <v>2</v>
      </c>
      <c r="M82" s="19">
        <v>0</v>
      </c>
      <c r="N82" s="19">
        <v>0</v>
      </c>
      <c r="O82" s="19">
        <v>0</v>
      </c>
      <c r="P82" s="19">
        <v>-104.278</v>
      </c>
      <c r="Q82" s="19">
        <v>0</v>
      </c>
      <c r="R82" s="19">
        <v>0</v>
      </c>
    </row>
    <row r="83" ht="16.5" spans="1:18">
      <c r="A83" s="15">
        <v>123</v>
      </c>
      <c r="B83" s="15" t="s">
        <v>303</v>
      </c>
      <c r="C83" s="15">
        <v>4454.939</v>
      </c>
      <c r="D83" s="15">
        <v>5023.933</v>
      </c>
      <c r="E83" s="15">
        <v>0</v>
      </c>
      <c r="F83" s="15">
        <v>0</v>
      </c>
      <c r="G83" s="15">
        <v>0</v>
      </c>
      <c r="H83" s="15">
        <v>1</v>
      </c>
      <c r="I83" s="18">
        <v>11.082</v>
      </c>
      <c r="J83" s="18">
        <v>21.152</v>
      </c>
      <c r="K83" s="19">
        <v>2</v>
      </c>
      <c r="L83" s="19">
        <v>2</v>
      </c>
      <c r="M83" s="19">
        <v>0</v>
      </c>
      <c r="N83" s="19">
        <v>0</v>
      </c>
      <c r="O83" s="19">
        <v>0</v>
      </c>
      <c r="P83" s="19">
        <v>-44.203</v>
      </c>
      <c r="Q83" s="19">
        <v>0</v>
      </c>
      <c r="R83" s="19">
        <v>-1</v>
      </c>
    </row>
    <row r="84" ht="16.5" spans="1:18">
      <c r="A84" s="15">
        <v>125</v>
      </c>
      <c r="B84" s="15" t="s">
        <v>304</v>
      </c>
      <c r="C84" s="15">
        <v>9733.18</v>
      </c>
      <c r="D84" s="15">
        <v>10692.079</v>
      </c>
      <c r="E84" s="15">
        <v>0</v>
      </c>
      <c r="F84" s="15">
        <v>0</v>
      </c>
      <c r="G84" s="15">
        <v>0</v>
      </c>
      <c r="H84" s="15">
        <v>1</v>
      </c>
      <c r="I84" s="18">
        <v>3.32</v>
      </c>
      <c r="J84" s="18">
        <v>11.99</v>
      </c>
      <c r="K84" s="19">
        <v>4</v>
      </c>
      <c r="L84" s="19">
        <v>2</v>
      </c>
      <c r="M84" s="19">
        <v>0</v>
      </c>
      <c r="N84" s="19">
        <v>0</v>
      </c>
      <c r="O84" s="19">
        <v>0</v>
      </c>
      <c r="P84" s="19">
        <v>-17.381</v>
      </c>
      <c r="Q84" s="19">
        <v>0</v>
      </c>
      <c r="R84" s="19">
        <v>0</v>
      </c>
    </row>
    <row r="85" ht="16.5" spans="1:18">
      <c r="A85" s="15">
        <v>126</v>
      </c>
      <c r="B85" s="15" t="s">
        <v>305</v>
      </c>
      <c r="C85" s="15">
        <v>6882.828</v>
      </c>
      <c r="D85" s="15">
        <v>8347.872</v>
      </c>
      <c r="E85" s="15">
        <v>0</v>
      </c>
      <c r="F85" s="15">
        <v>0</v>
      </c>
      <c r="G85" s="15">
        <v>0</v>
      </c>
      <c r="H85" s="15">
        <v>1</v>
      </c>
      <c r="I85" s="18">
        <v>0.087</v>
      </c>
      <c r="J85" s="18">
        <v>17.622</v>
      </c>
      <c r="K85" s="19">
        <v>4</v>
      </c>
      <c r="L85" s="19">
        <v>2</v>
      </c>
      <c r="M85" s="19">
        <v>0</v>
      </c>
      <c r="N85" s="19">
        <v>0</v>
      </c>
      <c r="O85" s="19">
        <v>0</v>
      </c>
      <c r="P85" s="19">
        <v>-52.769</v>
      </c>
      <c r="Q85" s="19">
        <v>0</v>
      </c>
      <c r="R85" s="19">
        <v>0</v>
      </c>
    </row>
    <row r="86" ht="16.5" spans="1:18">
      <c r="A86" s="15">
        <v>129</v>
      </c>
      <c r="B86" s="15" t="s">
        <v>306</v>
      </c>
      <c r="C86" s="15">
        <v>12756.41</v>
      </c>
      <c r="D86" s="15">
        <v>13870.821</v>
      </c>
      <c r="E86" s="15">
        <v>0</v>
      </c>
      <c r="F86" s="15">
        <v>0</v>
      </c>
      <c r="G86" s="15">
        <v>0</v>
      </c>
      <c r="H86" s="15">
        <v>1</v>
      </c>
      <c r="I86" s="18">
        <v>3.594</v>
      </c>
      <c r="J86" s="18">
        <v>11.339</v>
      </c>
      <c r="K86" s="19">
        <v>4</v>
      </c>
      <c r="L86" s="19">
        <v>2</v>
      </c>
      <c r="M86" s="19">
        <v>0</v>
      </c>
      <c r="N86" s="19">
        <v>1</v>
      </c>
      <c r="O86" s="19">
        <v>0</v>
      </c>
      <c r="P86" s="19">
        <v>-34.165</v>
      </c>
      <c r="Q86" s="19">
        <v>0</v>
      </c>
      <c r="R86" s="19">
        <v>0</v>
      </c>
    </row>
    <row r="87" ht="16.5" spans="1:18">
      <c r="A87" s="15">
        <v>131</v>
      </c>
      <c r="B87" s="15" t="s">
        <v>307</v>
      </c>
      <c r="C87" s="15">
        <v>1550.937</v>
      </c>
      <c r="D87" s="15">
        <v>1894.764</v>
      </c>
      <c r="E87" s="15">
        <v>0</v>
      </c>
      <c r="F87" s="15">
        <v>0</v>
      </c>
      <c r="G87" s="15">
        <v>0</v>
      </c>
      <c r="H87" s="15">
        <v>1</v>
      </c>
      <c r="I87" s="18">
        <v>15.576</v>
      </c>
      <c r="J87" s="18">
        <v>30.896</v>
      </c>
      <c r="K87" s="19">
        <v>4</v>
      </c>
      <c r="L87" s="19">
        <v>2</v>
      </c>
      <c r="M87" s="19">
        <v>0</v>
      </c>
      <c r="N87" s="19">
        <v>0</v>
      </c>
      <c r="O87" s="19">
        <v>0</v>
      </c>
      <c r="P87" s="19">
        <v>-61.11</v>
      </c>
      <c r="Q87" s="19">
        <v>0</v>
      </c>
      <c r="R87" s="19">
        <v>0</v>
      </c>
    </row>
    <row r="88" ht="16.5" spans="1:18">
      <c r="A88" s="15">
        <v>132</v>
      </c>
      <c r="B88" s="15" t="s">
        <v>308</v>
      </c>
      <c r="C88" s="15">
        <v>4275.872</v>
      </c>
      <c r="D88" s="15">
        <v>5245.837</v>
      </c>
      <c r="E88" s="15">
        <v>0</v>
      </c>
      <c r="F88" s="15">
        <v>0</v>
      </c>
      <c r="G88" s="15">
        <v>0</v>
      </c>
      <c r="H88" s="15">
        <v>1</v>
      </c>
      <c r="I88" s="18">
        <v>0.735</v>
      </c>
      <c r="J88" s="18">
        <v>19.089</v>
      </c>
      <c r="K88" s="19">
        <v>4</v>
      </c>
      <c r="L88" s="19">
        <v>2</v>
      </c>
      <c r="M88" s="19">
        <v>0</v>
      </c>
      <c r="N88" s="19">
        <v>0</v>
      </c>
      <c r="O88" s="19">
        <v>0</v>
      </c>
      <c r="P88" s="19">
        <v>-81.905</v>
      </c>
      <c r="Q88" s="19">
        <v>0</v>
      </c>
      <c r="R88" s="19">
        <v>0</v>
      </c>
    </row>
    <row r="89" ht="16.5" spans="1:18">
      <c r="A89" s="15">
        <v>133</v>
      </c>
      <c r="B89" s="15" t="s">
        <v>309</v>
      </c>
      <c r="C89" s="15">
        <v>3370.721</v>
      </c>
      <c r="D89" s="15">
        <v>4070.733</v>
      </c>
      <c r="E89" s="15">
        <v>0</v>
      </c>
      <c r="F89" s="15">
        <v>0</v>
      </c>
      <c r="G89" s="15">
        <v>0</v>
      </c>
      <c r="H89" s="15">
        <v>1</v>
      </c>
      <c r="I89" s="18">
        <v>4.187</v>
      </c>
      <c r="J89" s="18">
        <v>20.663</v>
      </c>
      <c r="K89" s="19">
        <v>4</v>
      </c>
      <c r="L89" s="19">
        <v>2</v>
      </c>
      <c r="M89" s="19">
        <v>0</v>
      </c>
      <c r="N89" s="19">
        <v>0</v>
      </c>
      <c r="O89" s="19">
        <v>0</v>
      </c>
      <c r="P89" s="19">
        <v>-66.751</v>
      </c>
      <c r="Q89" s="19">
        <v>0</v>
      </c>
      <c r="R89" s="19">
        <v>0</v>
      </c>
    </row>
    <row r="90" ht="16.5" spans="1:18">
      <c r="A90" s="15">
        <v>134</v>
      </c>
      <c r="B90" s="15" t="s">
        <v>310</v>
      </c>
      <c r="C90" s="15">
        <v>800.804</v>
      </c>
      <c r="D90" s="15">
        <v>882.184</v>
      </c>
      <c r="E90" s="15">
        <v>0</v>
      </c>
      <c r="F90" s="15">
        <v>0</v>
      </c>
      <c r="G90" s="15">
        <v>0</v>
      </c>
      <c r="H90" s="15">
        <v>1</v>
      </c>
      <c r="I90" s="18">
        <v>0.024</v>
      </c>
      <c r="J90" s="18">
        <v>9.246</v>
      </c>
      <c r="K90" s="19">
        <v>4</v>
      </c>
      <c r="L90" s="19">
        <v>0</v>
      </c>
      <c r="M90" s="19">
        <v>-1</v>
      </c>
      <c r="N90" s="19">
        <v>1</v>
      </c>
      <c r="O90" s="19">
        <v>0</v>
      </c>
      <c r="P90" s="19">
        <v>-0.001</v>
      </c>
      <c r="Q90" s="19">
        <v>0</v>
      </c>
      <c r="R90" s="19">
        <v>0</v>
      </c>
    </row>
    <row r="91" ht="16.5" spans="1:18">
      <c r="A91" s="15">
        <v>135</v>
      </c>
      <c r="B91" s="15" t="s">
        <v>311</v>
      </c>
      <c r="C91" s="15">
        <v>4013.11</v>
      </c>
      <c r="D91" s="15">
        <v>4654.57</v>
      </c>
      <c r="E91" s="15">
        <v>0</v>
      </c>
      <c r="F91" s="15">
        <v>0</v>
      </c>
      <c r="G91" s="15">
        <v>0</v>
      </c>
      <c r="H91" s="15">
        <v>1</v>
      </c>
      <c r="I91" s="18">
        <v>12.515</v>
      </c>
      <c r="J91" s="18">
        <v>24.572</v>
      </c>
      <c r="K91" s="19">
        <v>4</v>
      </c>
      <c r="L91" s="19">
        <v>2</v>
      </c>
      <c r="M91" s="19">
        <v>0</v>
      </c>
      <c r="N91" s="19">
        <v>0</v>
      </c>
      <c r="O91" s="19">
        <v>0</v>
      </c>
      <c r="P91" s="19">
        <v>-68.935</v>
      </c>
      <c r="Q91" s="19">
        <v>0</v>
      </c>
      <c r="R91" s="19">
        <v>0</v>
      </c>
    </row>
    <row r="92" ht="16.5" spans="1:18">
      <c r="A92" s="15">
        <v>137</v>
      </c>
      <c r="B92" s="15" t="s">
        <v>312</v>
      </c>
      <c r="C92" s="15">
        <v>3012.931</v>
      </c>
      <c r="D92" s="15">
        <v>3729.942</v>
      </c>
      <c r="E92" s="15">
        <v>0</v>
      </c>
      <c r="F92" s="15">
        <v>0</v>
      </c>
      <c r="G92" s="15">
        <v>0</v>
      </c>
      <c r="H92" s="15">
        <v>1</v>
      </c>
      <c r="I92" s="18">
        <v>8.702</v>
      </c>
      <c r="J92" s="18">
        <v>26.253</v>
      </c>
      <c r="K92" s="19">
        <v>4</v>
      </c>
      <c r="L92" s="19">
        <v>2</v>
      </c>
      <c r="M92" s="19">
        <v>0</v>
      </c>
      <c r="N92" s="19">
        <v>0</v>
      </c>
      <c r="O92" s="19">
        <v>0</v>
      </c>
      <c r="P92" s="19">
        <v>-92.505</v>
      </c>
      <c r="Q92" s="19">
        <v>0</v>
      </c>
      <c r="R92" s="19">
        <v>0</v>
      </c>
    </row>
    <row r="93" ht="16.5" spans="1:18">
      <c r="A93" s="15">
        <v>141</v>
      </c>
      <c r="B93" s="15" t="s">
        <v>313</v>
      </c>
      <c r="C93" s="15">
        <v>2371.759</v>
      </c>
      <c r="D93" s="15">
        <v>2929.555</v>
      </c>
      <c r="E93" s="15">
        <v>0</v>
      </c>
      <c r="F93" s="15">
        <v>0</v>
      </c>
      <c r="G93" s="15">
        <v>0</v>
      </c>
      <c r="H93" s="15">
        <v>1</v>
      </c>
      <c r="I93" s="18">
        <v>2.991</v>
      </c>
      <c r="J93" s="18">
        <v>21.462</v>
      </c>
      <c r="K93" s="19">
        <v>3</v>
      </c>
      <c r="L93" s="19">
        <v>2</v>
      </c>
      <c r="M93" s="19">
        <v>0</v>
      </c>
      <c r="N93" s="19">
        <v>0</v>
      </c>
      <c r="O93" s="19">
        <v>0</v>
      </c>
      <c r="P93" s="19">
        <v>-23.478</v>
      </c>
      <c r="Q93" s="19">
        <v>0</v>
      </c>
      <c r="R93" s="19">
        <v>0</v>
      </c>
    </row>
    <row r="94" ht="16.5" spans="1:18">
      <c r="A94" s="15">
        <v>142</v>
      </c>
      <c r="B94" s="15" t="s">
        <v>314</v>
      </c>
      <c r="C94" s="15">
        <v>7439.214</v>
      </c>
      <c r="D94" s="15">
        <v>8452.538</v>
      </c>
      <c r="E94" s="15">
        <v>0</v>
      </c>
      <c r="F94" s="15">
        <v>0</v>
      </c>
      <c r="G94" s="15">
        <v>0</v>
      </c>
      <c r="H94" s="15">
        <v>1</v>
      </c>
      <c r="I94" s="18">
        <v>0.124</v>
      </c>
      <c r="J94" s="18">
        <v>12.098</v>
      </c>
      <c r="K94" s="19">
        <v>3</v>
      </c>
      <c r="L94" s="19">
        <v>2</v>
      </c>
      <c r="M94" s="19">
        <v>0</v>
      </c>
      <c r="N94" s="19">
        <v>0</v>
      </c>
      <c r="O94" s="19">
        <v>0</v>
      </c>
      <c r="P94" s="19">
        <v>-45.759</v>
      </c>
      <c r="Q94" s="19">
        <v>0</v>
      </c>
      <c r="R94" s="19">
        <v>0</v>
      </c>
    </row>
    <row r="95" ht="16.5" spans="1:18">
      <c r="A95" s="15">
        <v>146</v>
      </c>
      <c r="B95" s="15" t="s">
        <v>315</v>
      </c>
      <c r="C95" s="15">
        <v>5507.389</v>
      </c>
      <c r="D95" s="15">
        <v>6272.287</v>
      </c>
      <c r="E95" s="15">
        <v>0</v>
      </c>
      <c r="F95" s="15">
        <v>0</v>
      </c>
      <c r="G95" s="15">
        <v>0</v>
      </c>
      <c r="H95" s="15">
        <v>1</v>
      </c>
      <c r="I95" s="18">
        <v>4.86</v>
      </c>
      <c r="J95" s="18">
        <v>16.462</v>
      </c>
      <c r="K95" s="19">
        <v>4</v>
      </c>
      <c r="L95" s="19">
        <v>2</v>
      </c>
      <c r="M95" s="19">
        <v>0</v>
      </c>
      <c r="N95" s="19">
        <v>0</v>
      </c>
      <c r="O95" s="19">
        <v>0</v>
      </c>
      <c r="P95" s="19">
        <v>-47.137</v>
      </c>
      <c r="Q95" s="19">
        <v>0</v>
      </c>
      <c r="R95" s="19">
        <v>0</v>
      </c>
    </row>
    <row r="96" ht="16.5" spans="1:18">
      <c r="A96" s="15">
        <v>147</v>
      </c>
      <c r="B96" s="15" t="s">
        <v>316</v>
      </c>
      <c r="C96" s="15">
        <v>5936.614</v>
      </c>
      <c r="D96" s="15">
        <v>7101.742</v>
      </c>
      <c r="E96" s="15">
        <v>0</v>
      </c>
      <c r="F96" s="15">
        <v>0</v>
      </c>
      <c r="G96" s="15">
        <v>0</v>
      </c>
      <c r="H96" s="15">
        <v>1</v>
      </c>
      <c r="I96" s="18">
        <v>1.131</v>
      </c>
      <c r="J96" s="18">
        <v>17.351</v>
      </c>
      <c r="K96" s="19">
        <v>4</v>
      </c>
      <c r="L96" s="19">
        <v>2</v>
      </c>
      <c r="M96" s="19">
        <v>0</v>
      </c>
      <c r="N96" s="19">
        <v>0</v>
      </c>
      <c r="O96" s="19">
        <v>0</v>
      </c>
      <c r="P96" s="19">
        <v>-60.617</v>
      </c>
      <c r="Q96" s="19">
        <v>0</v>
      </c>
      <c r="R96" s="19">
        <v>0</v>
      </c>
    </row>
    <row r="97" ht="16.5" spans="1:18">
      <c r="A97" s="15">
        <v>148</v>
      </c>
      <c r="B97" s="15" t="s">
        <v>317</v>
      </c>
      <c r="C97" s="15">
        <v>6802.636</v>
      </c>
      <c r="D97" s="15">
        <v>7674.334</v>
      </c>
      <c r="E97" s="15">
        <v>0</v>
      </c>
      <c r="F97" s="15">
        <v>0</v>
      </c>
      <c r="G97" s="15">
        <v>0</v>
      </c>
      <c r="H97" s="15">
        <v>1</v>
      </c>
      <c r="I97" s="18">
        <v>7.874</v>
      </c>
      <c r="J97" s="18">
        <v>18.338</v>
      </c>
      <c r="K97" s="19">
        <v>4</v>
      </c>
      <c r="L97" s="19">
        <v>2</v>
      </c>
      <c r="M97" s="19">
        <v>0</v>
      </c>
      <c r="N97" s="19">
        <v>0</v>
      </c>
      <c r="O97" s="19">
        <v>0</v>
      </c>
      <c r="P97" s="19">
        <v>-181.798</v>
      </c>
      <c r="Q97" s="19">
        <v>0</v>
      </c>
      <c r="R97" s="19">
        <v>0</v>
      </c>
    </row>
    <row r="98" ht="16.5" spans="1:18">
      <c r="A98" s="15">
        <v>149</v>
      </c>
      <c r="B98" s="15" t="s">
        <v>318</v>
      </c>
      <c r="C98" s="15">
        <v>3370.151</v>
      </c>
      <c r="D98" s="15">
        <v>3702.239</v>
      </c>
      <c r="E98" s="15">
        <v>0</v>
      </c>
      <c r="F98" s="15">
        <v>0</v>
      </c>
      <c r="G98" s="15">
        <v>0</v>
      </c>
      <c r="H98" s="15">
        <v>1</v>
      </c>
      <c r="I98" s="18">
        <v>0.332</v>
      </c>
      <c r="J98" s="18">
        <v>9.272</v>
      </c>
      <c r="K98" s="19">
        <v>2</v>
      </c>
      <c r="L98" s="19">
        <v>2</v>
      </c>
      <c r="M98" s="19">
        <v>0</v>
      </c>
      <c r="N98" s="19">
        <v>0</v>
      </c>
      <c r="O98" s="19">
        <v>0</v>
      </c>
      <c r="P98" s="19">
        <v>-94.775</v>
      </c>
      <c r="Q98" s="19">
        <v>0</v>
      </c>
      <c r="R98" s="19">
        <v>0</v>
      </c>
    </row>
    <row r="99" ht="16.5" spans="1:18">
      <c r="A99" s="15">
        <v>152</v>
      </c>
      <c r="B99" s="15" t="s">
        <v>319</v>
      </c>
      <c r="C99" s="15">
        <v>2345.27</v>
      </c>
      <c r="D99" s="15">
        <v>2595.725</v>
      </c>
      <c r="E99" s="15">
        <v>0</v>
      </c>
      <c r="F99" s="15">
        <v>0</v>
      </c>
      <c r="G99" s="15">
        <v>0</v>
      </c>
      <c r="H99" s="15">
        <v>1</v>
      </c>
      <c r="I99" s="18">
        <v>0.04</v>
      </c>
      <c r="J99" s="18">
        <v>9.685</v>
      </c>
      <c r="K99" s="19">
        <v>4</v>
      </c>
      <c r="L99" s="19">
        <v>2</v>
      </c>
      <c r="M99" s="19">
        <v>0</v>
      </c>
      <c r="N99" s="19">
        <v>0</v>
      </c>
      <c r="O99" s="19">
        <v>0</v>
      </c>
      <c r="P99" s="19">
        <v>-39.445</v>
      </c>
      <c r="Q99" s="19">
        <v>0</v>
      </c>
      <c r="R99" s="19">
        <v>0</v>
      </c>
    </row>
    <row r="100" ht="16.5" spans="1:18">
      <c r="A100" s="15">
        <v>155</v>
      </c>
      <c r="B100" s="15" t="s">
        <v>320</v>
      </c>
      <c r="C100" s="15">
        <v>2418.376</v>
      </c>
      <c r="D100" s="15">
        <v>2669.915</v>
      </c>
      <c r="E100" s="15">
        <v>0</v>
      </c>
      <c r="F100" s="15">
        <v>0</v>
      </c>
      <c r="G100" s="15">
        <v>0</v>
      </c>
      <c r="H100" s="15">
        <v>1</v>
      </c>
      <c r="I100" s="18">
        <v>6.386</v>
      </c>
      <c r="J100" s="18">
        <v>15.206</v>
      </c>
      <c r="K100" s="19">
        <v>4</v>
      </c>
      <c r="L100" s="19">
        <v>2</v>
      </c>
      <c r="M100" s="19">
        <v>-1</v>
      </c>
      <c r="N100" s="19">
        <v>1</v>
      </c>
      <c r="O100" s="19">
        <v>0</v>
      </c>
      <c r="P100" s="19">
        <v>-2.422</v>
      </c>
      <c r="Q100" s="19">
        <v>0</v>
      </c>
      <c r="R100" s="19">
        <v>0</v>
      </c>
    </row>
    <row r="101" ht="16.5" spans="1:18">
      <c r="A101" s="15">
        <v>158</v>
      </c>
      <c r="B101" s="15" t="s">
        <v>321</v>
      </c>
      <c r="C101" s="15">
        <v>1000.106</v>
      </c>
      <c r="D101" s="15">
        <v>1221.113</v>
      </c>
      <c r="E101" s="15">
        <v>0</v>
      </c>
      <c r="F101" s="15">
        <v>0</v>
      </c>
      <c r="G101" s="15">
        <v>0</v>
      </c>
      <c r="H101" s="15">
        <v>1</v>
      </c>
      <c r="I101" s="18">
        <v>1.463</v>
      </c>
      <c r="J101" s="18">
        <v>19.297</v>
      </c>
      <c r="K101" s="19">
        <v>4</v>
      </c>
      <c r="L101" s="19">
        <v>2</v>
      </c>
      <c r="M101" s="19">
        <v>0</v>
      </c>
      <c r="N101" s="19">
        <v>0</v>
      </c>
      <c r="O101" s="19">
        <v>0</v>
      </c>
      <c r="P101" s="19">
        <v>-45.983</v>
      </c>
      <c r="Q101" s="19">
        <v>0</v>
      </c>
      <c r="R101" s="19">
        <v>0</v>
      </c>
    </row>
    <row r="102" ht="16.5" spans="1:18">
      <c r="A102" s="15">
        <v>159</v>
      </c>
      <c r="B102" s="15" t="s">
        <v>322</v>
      </c>
      <c r="C102" s="15">
        <v>2555.218</v>
      </c>
      <c r="D102" s="15">
        <v>2869.165</v>
      </c>
      <c r="E102" s="15">
        <v>0</v>
      </c>
      <c r="F102" s="15">
        <v>0</v>
      </c>
      <c r="G102" s="15">
        <v>0</v>
      </c>
      <c r="H102" s="15">
        <v>1</v>
      </c>
      <c r="I102" s="18">
        <v>5.524</v>
      </c>
      <c r="J102" s="18">
        <v>15.861</v>
      </c>
      <c r="K102" s="19">
        <v>2</v>
      </c>
      <c r="L102" s="19">
        <v>2</v>
      </c>
      <c r="M102" s="19">
        <v>0</v>
      </c>
      <c r="N102" s="19">
        <v>0</v>
      </c>
      <c r="O102" s="19">
        <v>0</v>
      </c>
      <c r="P102" s="19">
        <v>-33.181</v>
      </c>
      <c r="Q102" s="19">
        <v>0</v>
      </c>
      <c r="R102" s="19">
        <v>-1</v>
      </c>
    </row>
    <row r="103" ht="16.5" spans="1:18">
      <c r="A103" s="15">
        <v>161</v>
      </c>
      <c r="B103" s="15" t="s">
        <v>323</v>
      </c>
      <c r="C103" s="15">
        <v>1218.152</v>
      </c>
      <c r="D103" s="15">
        <v>1421.156</v>
      </c>
      <c r="E103" s="15">
        <v>0</v>
      </c>
      <c r="F103" s="15">
        <v>0</v>
      </c>
      <c r="G103" s="15">
        <v>0</v>
      </c>
      <c r="H103" s="15">
        <v>1</v>
      </c>
      <c r="I103" s="18">
        <v>5.735</v>
      </c>
      <c r="J103" s="18">
        <v>19.2</v>
      </c>
      <c r="K103" s="19">
        <v>4</v>
      </c>
      <c r="L103" s="19">
        <v>2</v>
      </c>
      <c r="M103" s="19">
        <v>0</v>
      </c>
      <c r="N103" s="19">
        <v>0</v>
      </c>
      <c r="O103" s="19">
        <v>0</v>
      </c>
      <c r="P103" s="19">
        <v>-11.508</v>
      </c>
      <c r="Q103" s="19">
        <v>0</v>
      </c>
      <c r="R103" s="19">
        <v>-1</v>
      </c>
    </row>
    <row r="104" ht="16.5" spans="1:18">
      <c r="A104" s="15">
        <v>162</v>
      </c>
      <c r="B104" s="15" t="s">
        <v>324</v>
      </c>
      <c r="C104" s="15">
        <v>2224.23</v>
      </c>
      <c r="D104" s="15">
        <v>2653.462</v>
      </c>
      <c r="E104" s="15">
        <v>0</v>
      </c>
      <c r="F104" s="15">
        <v>0</v>
      </c>
      <c r="G104" s="15">
        <v>0</v>
      </c>
      <c r="H104" s="15">
        <v>1</v>
      </c>
      <c r="I104" s="18">
        <v>11.172</v>
      </c>
      <c r="J104" s="18">
        <v>25.541</v>
      </c>
      <c r="K104" s="19">
        <v>4</v>
      </c>
      <c r="L104" s="19">
        <v>2</v>
      </c>
      <c r="M104" s="19">
        <v>0</v>
      </c>
      <c r="N104" s="19">
        <v>0</v>
      </c>
      <c r="O104" s="19">
        <v>0</v>
      </c>
      <c r="P104" s="19">
        <v>-69.072</v>
      </c>
      <c r="Q104" s="19">
        <v>0</v>
      </c>
      <c r="R104" s="19">
        <v>0</v>
      </c>
    </row>
    <row r="105" ht="16.5" spans="1:18">
      <c r="A105" s="15">
        <v>170</v>
      </c>
      <c r="B105" s="15" t="s">
        <v>325</v>
      </c>
      <c r="C105" s="15">
        <v>4206.115</v>
      </c>
      <c r="D105" s="15">
        <v>4832.882</v>
      </c>
      <c r="E105" s="15">
        <v>0</v>
      </c>
      <c r="F105" s="15">
        <v>0</v>
      </c>
      <c r="G105" s="15">
        <v>0</v>
      </c>
      <c r="H105" s="15">
        <v>1</v>
      </c>
      <c r="I105" s="18">
        <v>3.857</v>
      </c>
      <c r="J105" s="18">
        <v>16.325</v>
      </c>
      <c r="K105" s="19">
        <v>4</v>
      </c>
      <c r="L105" s="19">
        <v>1</v>
      </c>
      <c r="M105" s="19">
        <v>0</v>
      </c>
      <c r="N105" s="19">
        <v>0</v>
      </c>
      <c r="O105" s="19">
        <v>0</v>
      </c>
      <c r="P105" s="19">
        <v>-0.008</v>
      </c>
      <c r="Q105" s="19">
        <v>0</v>
      </c>
      <c r="R105" s="19">
        <v>0</v>
      </c>
    </row>
    <row r="106" ht="16.5" spans="1:18">
      <c r="A106" s="15">
        <v>171</v>
      </c>
      <c r="B106" s="15" t="s">
        <v>326</v>
      </c>
      <c r="C106" s="15">
        <v>919.538</v>
      </c>
      <c r="D106" s="15">
        <v>1074.274</v>
      </c>
      <c r="E106" s="15">
        <v>0</v>
      </c>
      <c r="F106" s="15">
        <v>0</v>
      </c>
      <c r="G106" s="15">
        <v>0</v>
      </c>
      <c r="H106" s="15">
        <v>1</v>
      </c>
      <c r="I106" s="18">
        <v>13.982</v>
      </c>
      <c r="J106" s="18">
        <v>26.372</v>
      </c>
      <c r="K106" s="19">
        <v>4</v>
      </c>
      <c r="L106" s="19">
        <v>2</v>
      </c>
      <c r="M106" s="19">
        <v>0</v>
      </c>
      <c r="N106" s="19">
        <v>0</v>
      </c>
      <c r="O106" s="19">
        <v>0</v>
      </c>
      <c r="P106" s="19">
        <v>-33.112</v>
      </c>
      <c r="Q106" s="19">
        <v>0</v>
      </c>
      <c r="R106" s="19">
        <v>0</v>
      </c>
    </row>
    <row r="107" ht="16.5" spans="1:18">
      <c r="A107" s="15">
        <v>300</v>
      </c>
      <c r="B107" s="15" t="s">
        <v>327</v>
      </c>
      <c r="C107" s="15">
        <v>3273.106</v>
      </c>
      <c r="D107" s="15">
        <v>3658.471</v>
      </c>
      <c r="E107" s="15">
        <v>0</v>
      </c>
      <c r="F107" s="15">
        <v>0</v>
      </c>
      <c r="G107" s="15">
        <v>0</v>
      </c>
      <c r="H107" s="15">
        <v>1</v>
      </c>
      <c r="I107" s="18">
        <v>7.521</v>
      </c>
      <c r="J107" s="18">
        <v>17.262</v>
      </c>
      <c r="K107" s="19">
        <v>4</v>
      </c>
      <c r="L107" s="19">
        <v>2</v>
      </c>
      <c r="M107" s="19">
        <v>0</v>
      </c>
      <c r="N107" s="19">
        <v>0</v>
      </c>
      <c r="O107" s="19">
        <v>0</v>
      </c>
      <c r="P107" s="19">
        <v>-114.342</v>
      </c>
      <c r="Q107" s="19">
        <v>0</v>
      </c>
      <c r="R107" s="19">
        <v>-1</v>
      </c>
    </row>
    <row r="108" ht="16.5" spans="1:18">
      <c r="A108" s="15">
        <v>682</v>
      </c>
      <c r="B108" s="15" t="s">
        <v>328</v>
      </c>
      <c r="C108" s="15">
        <v>847.186</v>
      </c>
      <c r="D108" s="15">
        <v>993.514</v>
      </c>
      <c r="E108" s="15">
        <v>0</v>
      </c>
      <c r="F108" s="15">
        <v>0</v>
      </c>
      <c r="G108" s="15">
        <v>0</v>
      </c>
      <c r="H108" s="15">
        <v>1</v>
      </c>
      <c r="I108" s="18">
        <v>24.64</v>
      </c>
      <c r="J108" s="18">
        <v>35.739</v>
      </c>
      <c r="K108" s="19">
        <v>4</v>
      </c>
      <c r="L108" s="19">
        <v>2</v>
      </c>
      <c r="M108" s="19">
        <v>0</v>
      </c>
      <c r="N108" s="19">
        <v>0</v>
      </c>
      <c r="O108" s="19">
        <v>0</v>
      </c>
      <c r="P108" s="19">
        <v>-28.493</v>
      </c>
      <c r="Q108" s="19">
        <v>0</v>
      </c>
      <c r="R108" s="19">
        <v>0</v>
      </c>
    </row>
    <row r="109" ht="16.5" spans="1:18">
      <c r="A109" s="15">
        <v>683</v>
      </c>
      <c r="B109" s="15" t="s">
        <v>329</v>
      </c>
      <c r="C109" s="15">
        <v>745.706</v>
      </c>
      <c r="D109" s="15">
        <v>913.15</v>
      </c>
      <c r="E109" s="15">
        <v>0</v>
      </c>
      <c r="F109" s="15">
        <v>0</v>
      </c>
      <c r="G109" s="15">
        <v>0</v>
      </c>
      <c r="H109" s="15">
        <v>1</v>
      </c>
      <c r="I109" s="18">
        <v>5.077</v>
      </c>
      <c r="J109" s="18">
        <v>22.483</v>
      </c>
      <c r="K109" s="19">
        <v>4</v>
      </c>
      <c r="L109" s="19">
        <v>2</v>
      </c>
      <c r="M109" s="19">
        <v>0</v>
      </c>
      <c r="N109" s="19">
        <v>0</v>
      </c>
      <c r="O109" s="19">
        <v>0</v>
      </c>
      <c r="P109" s="19">
        <v>-93.062</v>
      </c>
      <c r="Q109" s="19">
        <v>0</v>
      </c>
      <c r="R109" s="19">
        <v>0</v>
      </c>
    </row>
    <row r="110" ht="16.5" spans="1:18">
      <c r="A110" s="15">
        <v>685</v>
      </c>
      <c r="B110" s="15" t="s">
        <v>330</v>
      </c>
      <c r="C110" s="15">
        <v>952.721</v>
      </c>
      <c r="D110" s="15">
        <v>1162.411</v>
      </c>
      <c r="E110" s="15">
        <v>0</v>
      </c>
      <c r="F110" s="15">
        <v>0</v>
      </c>
      <c r="G110" s="15">
        <v>0</v>
      </c>
      <c r="H110" s="15">
        <v>1</v>
      </c>
      <c r="I110" s="18">
        <v>25.884</v>
      </c>
      <c r="J110" s="18">
        <v>39.254</v>
      </c>
      <c r="K110" s="19">
        <v>3</v>
      </c>
      <c r="L110" s="19">
        <v>2</v>
      </c>
      <c r="M110" s="19">
        <v>0</v>
      </c>
      <c r="N110" s="19">
        <v>0</v>
      </c>
      <c r="O110" s="19">
        <v>0</v>
      </c>
      <c r="P110" s="19">
        <v>-74.719</v>
      </c>
      <c r="Q110" s="19">
        <v>0</v>
      </c>
      <c r="R110" s="19">
        <v>0</v>
      </c>
    </row>
    <row r="111" ht="16.5" spans="1:18">
      <c r="A111" s="15">
        <v>687</v>
      </c>
      <c r="B111" s="15" t="s">
        <v>331</v>
      </c>
      <c r="C111" s="15">
        <v>754.004</v>
      </c>
      <c r="D111" s="15">
        <v>925.721</v>
      </c>
      <c r="E111" s="15">
        <v>0</v>
      </c>
      <c r="F111" s="15">
        <v>0</v>
      </c>
      <c r="G111" s="15">
        <v>0</v>
      </c>
      <c r="H111" s="15">
        <v>1</v>
      </c>
      <c r="I111" s="18">
        <v>7.396</v>
      </c>
      <c r="J111" s="18">
        <v>24.574</v>
      </c>
      <c r="K111" s="19">
        <v>2</v>
      </c>
      <c r="L111" s="19">
        <v>2</v>
      </c>
      <c r="M111" s="19">
        <v>0</v>
      </c>
      <c r="N111" s="19">
        <v>0</v>
      </c>
      <c r="O111" s="19">
        <v>0</v>
      </c>
      <c r="P111" s="19">
        <v>-19.757</v>
      </c>
      <c r="Q111" s="19">
        <v>0</v>
      </c>
      <c r="R111" s="19">
        <v>-1</v>
      </c>
    </row>
    <row r="112" ht="16.5" spans="1:18">
      <c r="A112" s="15">
        <v>688</v>
      </c>
      <c r="B112" s="15" t="s">
        <v>332</v>
      </c>
      <c r="C112" s="15">
        <v>668.863</v>
      </c>
      <c r="D112" s="15">
        <v>779.342</v>
      </c>
      <c r="E112" s="15">
        <v>0</v>
      </c>
      <c r="F112" s="15">
        <v>0</v>
      </c>
      <c r="G112" s="15">
        <v>0</v>
      </c>
      <c r="H112" s="15">
        <v>1</v>
      </c>
      <c r="I112" s="18">
        <v>21.898</v>
      </c>
      <c r="J112" s="18">
        <v>32.97</v>
      </c>
      <c r="K112" s="19">
        <v>4</v>
      </c>
      <c r="L112" s="19">
        <v>2</v>
      </c>
      <c r="M112" s="19">
        <v>0</v>
      </c>
      <c r="N112" s="19">
        <v>1</v>
      </c>
      <c r="O112" s="19">
        <v>0</v>
      </c>
      <c r="P112" s="19">
        <v>-44.254</v>
      </c>
      <c r="Q112" s="19">
        <v>0</v>
      </c>
      <c r="R112" s="19">
        <v>0</v>
      </c>
    </row>
    <row r="113" ht="16.5" spans="1:18">
      <c r="A113" s="15">
        <v>689</v>
      </c>
      <c r="B113" s="15" t="s">
        <v>333</v>
      </c>
      <c r="C113" s="15">
        <v>586.234</v>
      </c>
      <c r="D113" s="15">
        <v>731.787</v>
      </c>
      <c r="E113" s="15">
        <v>0</v>
      </c>
      <c r="F113" s="15">
        <v>0</v>
      </c>
      <c r="G113" s="15">
        <v>0</v>
      </c>
      <c r="H113" s="15">
        <v>1</v>
      </c>
      <c r="I113" s="18">
        <v>10.816</v>
      </c>
      <c r="J113" s="18">
        <v>28.555</v>
      </c>
      <c r="K113" s="19">
        <v>4</v>
      </c>
      <c r="L113" s="19">
        <v>2</v>
      </c>
      <c r="M113" s="19">
        <v>0</v>
      </c>
      <c r="N113" s="19">
        <v>0</v>
      </c>
      <c r="O113" s="19">
        <v>0</v>
      </c>
      <c r="P113" s="19">
        <v>-125.172</v>
      </c>
      <c r="Q113" s="19">
        <v>0</v>
      </c>
      <c r="R113" s="19">
        <v>-1</v>
      </c>
    </row>
    <row r="114" ht="16.5" spans="1:18">
      <c r="A114" s="15">
        <v>690</v>
      </c>
      <c r="B114" s="15" t="s">
        <v>334</v>
      </c>
      <c r="C114" s="15">
        <v>719.791</v>
      </c>
      <c r="D114" s="15">
        <v>841.355</v>
      </c>
      <c r="E114" s="15">
        <v>0</v>
      </c>
      <c r="F114" s="15">
        <v>0</v>
      </c>
      <c r="G114" s="15">
        <v>0</v>
      </c>
      <c r="H114" s="15">
        <v>1</v>
      </c>
      <c r="I114" s="18">
        <v>19.05</v>
      </c>
      <c r="J114" s="18">
        <v>30.746</v>
      </c>
      <c r="K114" s="19">
        <v>4</v>
      </c>
      <c r="L114" s="19">
        <v>2</v>
      </c>
      <c r="M114" s="19">
        <v>0</v>
      </c>
      <c r="N114" s="19">
        <v>0</v>
      </c>
      <c r="O114" s="19">
        <v>0</v>
      </c>
      <c r="P114" s="19">
        <v>-110.692</v>
      </c>
      <c r="Q114" s="19">
        <v>0</v>
      </c>
      <c r="R114" s="19">
        <v>0</v>
      </c>
    </row>
    <row r="115" ht="16.5" spans="1:18">
      <c r="A115" s="15">
        <v>691</v>
      </c>
      <c r="B115" s="15" t="s">
        <v>335</v>
      </c>
      <c r="C115" s="15">
        <v>803.356</v>
      </c>
      <c r="D115" s="15">
        <v>956.774</v>
      </c>
      <c r="E115" s="15">
        <v>0</v>
      </c>
      <c r="F115" s="15">
        <v>0</v>
      </c>
      <c r="G115" s="15">
        <v>0</v>
      </c>
      <c r="H115" s="15">
        <v>1</v>
      </c>
      <c r="I115" s="18">
        <v>17.571</v>
      </c>
      <c r="J115" s="18">
        <v>30.789</v>
      </c>
      <c r="K115" s="19">
        <v>4</v>
      </c>
      <c r="L115" s="19">
        <v>2</v>
      </c>
      <c r="M115" s="19">
        <v>0</v>
      </c>
      <c r="N115" s="19">
        <v>0</v>
      </c>
      <c r="O115" s="19">
        <v>0</v>
      </c>
      <c r="P115" s="19">
        <v>-95.418</v>
      </c>
      <c r="Q115" s="19">
        <v>0</v>
      </c>
      <c r="R115" s="19">
        <v>0</v>
      </c>
    </row>
    <row r="116" ht="16.5" spans="1:18">
      <c r="A116" s="15">
        <v>692</v>
      </c>
      <c r="B116" s="15" t="s">
        <v>336</v>
      </c>
      <c r="C116" s="15">
        <v>709.851</v>
      </c>
      <c r="D116" s="15">
        <v>942.253</v>
      </c>
      <c r="E116" s="15">
        <v>0</v>
      </c>
      <c r="F116" s="15">
        <v>0</v>
      </c>
      <c r="G116" s="15">
        <v>0</v>
      </c>
      <c r="H116" s="15">
        <v>1</v>
      </c>
      <c r="I116" s="18">
        <v>4.359</v>
      </c>
      <c r="J116" s="18">
        <v>27.948</v>
      </c>
      <c r="K116" s="19">
        <v>4</v>
      </c>
      <c r="L116" s="19">
        <v>2</v>
      </c>
      <c r="M116" s="19">
        <v>0</v>
      </c>
      <c r="N116" s="19">
        <v>0</v>
      </c>
      <c r="O116" s="19">
        <v>0</v>
      </c>
      <c r="P116" s="19">
        <v>-163.065</v>
      </c>
      <c r="Q116" s="19">
        <v>0</v>
      </c>
      <c r="R116" s="19">
        <v>0</v>
      </c>
    </row>
    <row r="117" ht="16.5" spans="1:18">
      <c r="A117" s="15">
        <v>693</v>
      </c>
      <c r="B117" s="15" t="s">
        <v>337</v>
      </c>
      <c r="C117" s="15">
        <v>766.073</v>
      </c>
      <c r="D117" s="15">
        <v>954.558</v>
      </c>
      <c r="E117" s="15">
        <v>0</v>
      </c>
      <c r="F117" s="15">
        <v>0</v>
      </c>
      <c r="G117" s="15">
        <v>0</v>
      </c>
      <c r="H117" s="15">
        <v>1</v>
      </c>
      <c r="I117" s="18">
        <v>6.385</v>
      </c>
      <c r="J117" s="18">
        <v>24.87</v>
      </c>
      <c r="K117" s="19">
        <v>4</v>
      </c>
      <c r="L117" s="19">
        <v>2</v>
      </c>
      <c r="M117" s="19">
        <v>0</v>
      </c>
      <c r="N117" s="19">
        <v>0</v>
      </c>
      <c r="O117" s="19">
        <v>0</v>
      </c>
      <c r="P117" s="19">
        <v>-151.343</v>
      </c>
      <c r="Q117" s="19">
        <v>0</v>
      </c>
      <c r="R117" s="19">
        <v>0</v>
      </c>
    </row>
    <row r="118" ht="16.5" spans="1:18">
      <c r="A118" s="15">
        <v>695</v>
      </c>
      <c r="B118" s="15" t="s">
        <v>338</v>
      </c>
      <c r="C118" s="15">
        <v>547.681</v>
      </c>
      <c r="D118" s="15">
        <v>656.485</v>
      </c>
      <c r="E118" s="15">
        <v>0</v>
      </c>
      <c r="F118" s="15">
        <v>0</v>
      </c>
      <c r="G118" s="15">
        <v>0</v>
      </c>
      <c r="H118" s="15">
        <v>1</v>
      </c>
      <c r="I118" s="18">
        <v>17.411</v>
      </c>
      <c r="J118" s="18">
        <v>31.099</v>
      </c>
      <c r="K118" s="19">
        <v>3</v>
      </c>
      <c r="L118" s="19">
        <v>2</v>
      </c>
      <c r="M118" s="19">
        <v>0</v>
      </c>
      <c r="N118" s="19">
        <v>1</v>
      </c>
      <c r="O118" s="19">
        <v>0</v>
      </c>
      <c r="P118" s="19">
        <v>-5.138</v>
      </c>
      <c r="Q118" s="19">
        <v>0</v>
      </c>
      <c r="R118" s="19">
        <v>0</v>
      </c>
    </row>
    <row r="119" ht="16.5" spans="1:18">
      <c r="A119" s="15">
        <v>697</v>
      </c>
      <c r="B119" s="15" t="s">
        <v>339</v>
      </c>
      <c r="C119" s="15">
        <v>729.218</v>
      </c>
      <c r="D119" s="15">
        <v>879.719</v>
      </c>
      <c r="E119" s="15">
        <v>0</v>
      </c>
      <c r="F119" s="15">
        <v>0</v>
      </c>
      <c r="G119" s="15">
        <v>0</v>
      </c>
      <c r="H119" s="15">
        <v>1</v>
      </c>
      <c r="I119" s="18">
        <v>11.724</v>
      </c>
      <c r="J119" s="18">
        <v>26.826</v>
      </c>
      <c r="K119" s="19">
        <v>4</v>
      </c>
      <c r="L119" s="19">
        <v>2</v>
      </c>
      <c r="M119" s="19">
        <v>0</v>
      </c>
      <c r="N119" s="19">
        <v>0</v>
      </c>
      <c r="O119" s="19">
        <v>0</v>
      </c>
      <c r="P119" s="19">
        <v>-46.864</v>
      </c>
      <c r="Q119" s="19">
        <v>0</v>
      </c>
      <c r="R119" s="19">
        <v>0</v>
      </c>
    </row>
    <row r="120" ht="16.5" spans="1:18">
      <c r="A120" s="15">
        <v>698</v>
      </c>
      <c r="B120" s="15" t="s">
        <v>340</v>
      </c>
      <c r="C120" s="15">
        <v>695.832</v>
      </c>
      <c r="D120" s="15">
        <v>853.032</v>
      </c>
      <c r="E120" s="15">
        <v>0</v>
      </c>
      <c r="F120" s="15">
        <v>0</v>
      </c>
      <c r="G120" s="15">
        <v>0</v>
      </c>
      <c r="H120" s="15">
        <v>1</v>
      </c>
      <c r="I120" s="18">
        <v>13.474</v>
      </c>
      <c r="J120" s="18">
        <v>29.42</v>
      </c>
      <c r="K120" s="19">
        <v>4</v>
      </c>
      <c r="L120" s="19">
        <v>2</v>
      </c>
      <c r="M120" s="19">
        <v>0</v>
      </c>
      <c r="N120" s="19">
        <v>0</v>
      </c>
      <c r="O120" s="19">
        <v>0</v>
      </c>
      <c r="P120" s="19">
        <v>-33.802</v>
      </c>
      <c r="Q120" s="19">
        <v>0</v>
      </c>
      <c r="R120" s="19">
        <v>0</v>
      </c>
    </row>
    <row r="121" ht="16.5" spans="1:18">
      <c r="A121" s="15">
        <v>802</v>
      </c>
      <c r="B121" s="15" t="s">
        <v>341</v>
      </c>
      <c r="C121" s="15">
        <v>5014.628</v>
      </c>
      <c r="D121" s="15">
        <v>5894.053</v>
      </c>
      <c r="E121" s="15">
        <v>0</v>
      </c>
      <c r="F121" s="15">
        <v>0</v>
      </c>
      <c r="G121" s="15">
        <v>0</v>
      </c>
      <c r="H121" s="15">
        <v>1</v>
      </c>
      <c r="I121" s="18">
        <v>5.035</v>
      </c>
      <c r="J121" s="18">
        <v>19.204</v>
      </c>
      <c r="K121" s="19">
        <v>4</v>
      </c>
      <c r="L121" s="19">
        <v>2</v>
      </c>
      <c r="M121" s="19">
        <v>0</v>
      </c>
      <c r="N121" s="19">
        <v>0</v>
      </c>
      <c r="O121" s="19">
        <v>0</v>
      </c>
      <c r="P121" s="19">
        <v>-9.791</v>
      </c>
      <c r="Q121" s="19">
        <v>0</v>
      </c>
      <c r="R121" s="19">
        <v>-1</v>
      </c>
    </row>
    <row r="122" ht="16.5" spans="1:18">
      <c r="A122" s="15">
        <v>806</v>
      </c>
      <c r="B122" s="15" t="s">
        <v>342</v>
      </c>
      <c r="C122" s="15">
        <v>6416.059</v>
      </c>
      <c r="D122" s="15">
        <v>7319.087</v>
      </c>
      <c r="E122" s="15">
        <v>0</v>
      </c>
      <c r="F122" s="15">
        <v>0</v>
      </c>
      <c r="G122" s="15">
        <v>0</v>
      </c>
      <c r="H122" s="15">
        <v>1</v>
      </c>
      <c r="I122" s="18">
        <v>8.584</v>
      </c>
      <c r="J122" s="18">
        <v>19.863</v>
      </c>
      <c r="K122" s="19">
        <v>4</v>
      </c>
      <c r="L122" s="19">
        <v>2</v>
      </c>
      <c r="M122" s="19">
        <v>0</v>
      </c>
      <c r="N122" s="19">
        <v>1</v>
      </c>
      <c r="O122" s="19">
        <v>0</v>
      </c>
      <c r="P122" s="19">
        <v>-46.97</v>
      </c>
      <c r="Q122" s="19">
        <v>0</v>
      </c>
      <c r="R122" s="19">
        <v>0</v>
      </c>
    </row>
    <row r="123" ht="16.5" spans="1:18">
      <c r="A123" s="15">
        <v>808</v>
      </c>
      <c r="B123" s="15" t="s">
        <v>343</v>
      </c>
      <c r="C123" s="15">
        <v>6958.738</v>
      </c>
      <c r="D123" s="15">
        <v>8242.638</v>
      </c>
      <c r="E123" s="15">
        <v>0</v>
      </c>
      <c r="F123" s="15">
        <v>0</v>
      </c>
      <c r="G123" s="15">
        <v>0</v>
      </c>
      <c r="H123" s="15">
        <v>1</v>
      </c>
      <c r="I123" s="18">
        <v>4.818</v>
      </c>
      <c r="J123" s="18">
        <v>19.644</v>
      </c>
      <c r="K123" s="19">
        <v>3</v>
      </c>
      <c r="L123" s="19">
        <v>2</v>
      </c>
      <c r="M123" s="19">
        <v>0</v>
      </c>
      <c r="N123" s="19">
        <v>0</v>
      </c>
      <c r="O123" s="19">
        <v>0</v>
      </c>
      <c r="P123" s="19">
        <v>-115.189</v>
      </c>
      <c r="Q123" s="19">
        <v>0</v>
      </c>
      <c r="R123" s="19">
        <v>-1</v>
      </c>
    </row>
    <row r="124" ht="16.5" spans="1:18">
      <c r="A124" s="15">
        <v>812</v>
      </c>
      <c r="B124" s="15" t="s">
        <v>344</v>
      </c>
      <c r="C124" s="15">
        <v>4868.733</v>
      </c>
      <c r="D124" s="15">
        <v>5700.764</v>
      </c>
      <c r="E124" s="15">
        <v>0</v>
      </c>
      <c r="F124" s="15">
        <v>0</v>
      </c>
      <c r="G124" s="15">
        <v>0</v>
      </c>
      <c r="H124" s="15">
        <v>1</v>
      </c>
      <c r="I124" s="18">
        <v>7.637</v>
      </c>
      <c r="J124" s="18">
        <v>21.117</v>
      </c>
      <c r="K124" s="19">
        <v>4</v>
      </c>
      <c r="L124" s="19">
        <v>2</v>
      </c>
      <c r="M124" s="19">
        <v>0</v>
      </c>
      <c r="N124" s="19">
        <v>1</v>
      </c>
      <c r="O124" s="19">
        <v>0</v>
      </c>
      <c r="P124" s="19">
        <v>-21.08</v>
      </c>
      <c r="Q124" s="19">
        <v>0</v>
      </c>
      <c r="R124" s="19">
        <v>0</v>
      </c>
    </row>
    <row r="125" ht="16.5" spans="1:18">
      <c r="A125" s="15">
        <v>814</v>
      </c>
      <c r="B125" s="15" t="s">
        <v>345</v>
      </c>
      <c r="C125" s="15">
        <v>6603.689</v>
      </c>
      <c r="D125" s="15">
        <v>7710.507</v>
      </c>
      <c r="E125" s="15">
        <v>0</v>
      </c>
      <c r="F125" s="15">
        <v>0</v>
      </c>
      <c r="G125" s="15">
        <v>0</v>
      </c>
      <c r="H125" s="15">
        <v>1</v>
      </c>
      <c r="I125" s="18">
        <v>6.76</v>
      </c>
      <c r="J125" s="18">
        <v>20.144</v>
      </c>
      <c r="K125" s="19">
        <v>2</v>
      </c>
      <c r="L125" s="19">
        <v>2</v>
      </c>
      <c r="M125" s="19">
        <v>0</v>
      </c>
      <c r="N125" s="19">
        <v>-1</v>
      </c>
      <c r="O125" s="19">
        <v>0</v>
      </c>
      <c r="P125" s="19">
        <v>-97.881</v>
      </c>
      <c r="Q125" s="19">
        <v>0</v>
      </c>
      <c r="R125" s="19">
        <v>-1</v>
      </c>
    </row>
    <row r="126" ht="16.5" spans="1:18">
      <c r="A126" s="15">
        <v>825</v>
      </c>
      <c r="B126" s="15" t="s">
        <v>346</v>
      </c>
      <c r="C126" s="15">
        <v>2792.493</v>
      </c>
      <c r="D126" s="15">
        <v>3089.134</v>
      </c>
      <c r="E126" s="15">
        <v>0</v>
      </c>
      <c r="F126" s="15">
        <v>0</v>
      </c>
      <c r="G126" s="15">
        <v>0</v>
      </c>
      <c r="H126" s="15">
        <v>1</v>
      </c>
      <c r="I126" s="18">
        <v>0.433</v>
      </c>
      <c r="J126" s="18">
        <v>9.994</v>
      </c>
      <c r="K126" s="19">
        <v>0</v>
      </c>
      <c r="L126" s="19">
        <v>2</v>
      </c>
      <c r="M126" s="19">
        <v>0</v>
      </c>
      <c r="N126" s="19">
        <v>0</v>
      </c>
      <c r="O126" s="19">
        <v>0</v>
      </c>
      <c r="P126" s="19">
        <v>-2.313</v>
      </c>
      <c r="Q126" s="19">
        <v>0</v>
      </c>
      <c r="R126" s="19">
        <v>-1</v>
      </c>
    </row>
    <row r="127" ht="16.5" spans="1:18">
      <c r="A127" s="15">
        <v>827</v>
      </c>
      <c r="B127" s="15" t="s">
        <v>347</v>
      </c>
      <c r="C127" s="15">
        <v>1242.53</v>
      </c>
      <c r="D127" s="15">
        <v>1436.351</v>
      </c>
      <c r="E127" s="15">
        <v>0</v>
      </c>
      <c r="F127" s="15">
        <v>0</v>
      </c>
      <c r="G127" s="15">
        <v>0</v>
      </c>
      <c r="H127" s="15">
        <v>1</v>
      </c>
      <c r="I127" s="18">
        <v>5.988</v>
      </c>
      <c r="J127" s="18">
        <v>18.674</v>
      </c>
      <c r="K127" s="19">
        <v>4</v>
      </c>
      <c r="L127" s="19">
        <v>2</v>
      </c>
      <c r="M127" s="19">
        <v>0</v>
      </c>
      <c r="N127" s="19">
        <v>0</v>
      </c>
      <c r="O127" s="19">
        <v>0</v>
      </c>
      <c r="P127" s="19">
        <v>-24.265</v>
      </c>
      <c r="Q127" s="19">
        <v>0</v>
      </c>
      <c r="R127" s="19">
        <v>0</v>
      </c>
    </row>
    <row r="128" ht="16.5" spans="1:18">
      <c r="A128" s="15">
        <v>828</v>
      </c>
      <c r="B128" s="15" t="s">
        <v>348</v>
      </c>
      <c r="C128" s="15">
        <v>1791.518</v>
      </c>
      <c r="D128" s="15">
        <v>2153.152</v>
      </c>
      <c r="E128" s="15">
        <v>0</v>
      </c>
      <c r="F128" s="15">
        <v>0</v>
      </c>
      <c r="G128" s="15">
        <v>0</v>
      </c>
      <c r="H128" s="15">
        <v>1</v>
      </c>
      <c r="I128" s="18">
        <v>12.822</v>
      </c>
      <c r="J128" s="18">
        <v>27.464</v>
      </c>
      <c r="K128" s="19">
        <v>4</v>
      </c>
      <c r="L128" s="19">
        <v>2</v>
      </c>
      <c r="M128" s="19">
        <v>0</v>
      </c>
      <c r="N128" s="19">
        <v>0</v>
      </c>
      <c r="O128" s="19">
        <v>0</v>
      </c>
      <c r="P128" s="19">
        <v>-97.855</v>
      </c>
      <c r="Q128" s="19">
        <v>0</v>
      </c>
      <c r="R128" s="19">
        <v>0</v>
      </c>
    </row>
    <row r="129" ht="16.5" spans="1:18">
      <c r="A129" s="15">
        <v>841</v>
      </c>
      <c r="B129" s="15" t="s">
        <v>349</v>
      </c>
      <c r="C129" s="15">
        <v>6491.459</v>
      </c>
      <c r="D129" s="15">
        <v>7602.623</v>
      </c>
      <c r="E129" s="15">
        <v>0</v>
      </c>
      <c r="F129" s="15">
        <v>0</v>
      </c>
      <c r="G129" s="15">
        <v>0</v>
      </c>
      <c r="H129" s="15">
        <v>1</v>
      </c>
      <c r="I129" s="18">
        <v>7.543</v>
      </c>
      <c r="J129" s="18">
        <v>21.056</v>
      </c>
      <c r="K129" s="19">
        <v>4</v>
      </c>
      <c r="L129" s="19">
        <v>2</v>
      </c>
      <c r="M129" s="19">
        <v>0</v>
      </c>
      <c r="N129" s="19">
        <v>0</v>
      </c>
      <c r="O129" s="19">
        <v>0</v>
      </c>
      <c r="P129" s="19">
        <v>-77.683</v>
      </c>
      <c r="Q129" s="19">
        <v>0</v>
      </c>
      <c r="R129" s="19">
        <v>-1</v>
      </c>
    </row>
    <row r="130" ht="16.5" spans="1:18">
      <c r="A130" s="15">
        <v>846</v>
      </c>
      <c r="B130" s="15" t="s">
        <v>350</v>
      </c>
      <c r="C130" s="15">
        <v>1064.124</v>
      </c>
      <c r="D130" s="15">
        <v>1209.713</v>
      </c>
      <c r="E130" s="15">
        <v>0</v>
      </c>
      <c r="F130" s="15">
        <v>0</v>
      </c>
      <c r="G130" s="15">
        <v>0</v>
      </c>
      <c r="H130" s="15">
        <v>1</v>
      </c>
      <c r="I130" s="18">
        <v>5.511</v>
      </c>
      <c r="J130" s="18">
        <v>16.883</v>
      </c>
      <c r="K130" s="19">
        <v>4</v>
      </c>
      <c r="L130" s="19">
        <v>2</v>
      </c>
      <c r="M130" s="19">
        <v>0</v>
      </c>
      <c r="N130" s="19">
        <v>0</v>
      </c>
      <c r="O130" s="19">
        <v>0</v>
      </c>
      <c r="P130" s="19">
        <v>-56.211</v>
      </c>
      <c r="Q130" s="19">
        <v>0</v>
      </c>
      <c r="R130" s="19">
        <v>0</v>
      </c>
    </row>
    <row r="131" ht="16.5" spans="1:18">
      <c r="A131" s="15">
        <v>847</v>
      </c>
      <c r="B131" s="15" t="s">
        <v>351</v>
      </c>
      <c r="C131" s="15">
        <v>2470.387</v>
      </c>
      <c r="D131" s="15">
        <v>2831.498</v>
      </c>
      <c r="E131" s="15">
        <v>0</v>
      </c>
      <c r="F131" s="15">
        <v>0</v>
      </c>
      <c r="G131" s="15">
        <v>0</v>
      </c>
      <c r="H131" s="15">
        <v>1</v>
      </c>
      <c r="I131" s="18">
        <v>0.19</v>
      </c>
      <c r="J131" s="18">
        <v>12.919</v>
      </c>
      <c r="K131" s="19">
        <v>4</v>
      </c>
      <c r="L131" s="19">
        <v>2</v>
      </c>
      <c r="M131" s="19">
        <v>0</v>
      </c>
      <c r="N131" s="19">
        <v>0</v>
      </c>
      <c r="O131" s="19">
        <v>0</v>
      </c>
      <c r="P131" s="19">
        <v>-83.24</v>
      </c>
      <c r="Q131" s="19">
        <v>0</v>
      </c>
      <c r="R131" s="19">
        <v>0</v>
      </c>
    </row>
    <row r="132" ht="16.5" spans="1:18">
      <c r="A132" s="15">
        <v>849</v>
      </c>
      <c r="B132" s="15" t="s">
        <v>352</v>
      </c>
      <c r="C132" s="15">
        <v>6813.983</v>
      </c>
      <c r="D132" s="15">
        <v>7839.819</v>
      </c>
      <c r="E132" s="15">
        <v>0</v>
      </c>
      <c r="F132" s="15">
        <v>0</v>
      </c>
      <c r="G132" s="15">
        <v>0</v>
      </c>
      <c r="H132" s="15">
        <v>1</v>
      </c>
      <c r="I132" s="18">
        <v>23.879</v>
      </c>
      <c r="J132" s="18">
        <v>33.84</v>
      </c>
      <c r="K132" s="19">
        <v>4</v>
      </c>
      <c r="L132" s="19">
        <v>2</v>
      </c>
      <c r="M132" s="19">
        <v>0</v>
      </c>
      <c r="N132" s="19">
        <v>0</v>
      </c>
      <c r="O132" s="19">
        <v>0</v>
      </c>
      <c r="P132" s="19">
        <v>-78.241</v>
      </c>
      <c r="Q132" s="19">
        <v>0</v>
      </c>
      <c r="R132" s="19">
        <v>0</v>
      </c>
    </row>
    <row r="133" ht="16.5" spans="1:18">
      <c r="A133" s="15">
        <v>851</v>
      </c>
      <c r="B133" s="15" t="s">
        <v>353</v>
      </c>
      <c r="C133" s="15">
        <v>11985.1</v>
      </c>
      <c r="D133" s="15">
        <v>13486.108</v>
      </c>
      <c r="E133" s="15">
        <v>0</v>
      </c>
      <c r="F133" s="15">
        <v>0</v>
      </c>
      <c r="G133" s="15">
        <v>0</v>
      </c>
      <c r="H133" s="15">
        <v>1</v>
      </c>
      <c r="I133" s="18">
        <v>4.14</v>
      </c>
      <c r="J133" s="18">
        <v>14.809</v>
      </c>
      <c r="K133" s="19">
        <v>4</v>
      </c>
      <c r="L133" s="19">
        <v>2</v>
      </c>
      <c r="M133" s="19">
        <v>0</v>
      </c>
      <c r="N133" s="19">
        <v>0</v>
      </c>
      <c r="O133" s="19">
        <v>0</v>
      </c>
      <c r="P133" s="19">
        <v>-45.79</v>
      </c>
      <c r="Q133" s="19">
        <v>0</v>
      </c>
      <c r="R133" s="19">
        <v>-1</v>
      </c>
    </row>
    <row r="134" ht="16.5" spans="1:18">
      <c r="A134" s="15">
        <v>852</v>
      </c>
      <c r="B134" s="15" t="s">
        <v>354</v>
      </c>
      <c r="C134" s="15">
        <v>4497.226</v>
      </c>
      <c r="D134" s="15">
        <v>5367.963</v>
      </c>
      <c r="E134" s="15">
        <v>0</v>
      </c>
      <c r="F134" s="15">
        <v>0</v>
      </c>
      <c r="G134" s="15">
        <v>0</v>
      </c>
      <c r="H134" s="15">
        <v>1</v>
      </c>
      <c r="I134" s="18">
        <v>6.275</v>
      </c>
      <c r="J134" s="18">
        <v>21.478</v>
      </c>
      <c r="K134" s="19">
        <v>3</v>
      </c>
      <c r="L134" s="19">
        <v>2</v>
      </c>
      <c r="M134" s="19">
        <v>0</v>
      </c>
      <c r="N134" s="19">
        <v>0</v>
      </c>
      <c r="O134" s="19">
        <v>0</v>
      </c>
      <c r="P134" s="19">
        <v>-180.413</v>
      </c>
      <c r="Q134" s="19">
        <v>0</v>
      </c>
      <c r="R134" s="19">
        <v>-1</v>
      </c>
    </row>
    <row r="135" ht="16.5" spans="1:18">
      <c r="A135" s="15">
        <v>853</v>
      </c>
      <c r="B135" s="15" t="s">
        <v>355</v>
      </c>
      <c r="C135" s="15">
        <v>1198.312</v>
      </c>
      <c r="D135" s="15">
        <v>1376.635</v>
      </c>
      <c r="E135" s="15">
        <v>0</v>
      </c>
      <c r="F135" s="15">
        <v>0</v>
      </c>
      <c r="G135" s="15">
        <v>0</v>
      </c>
      <c r="H135" s="15">
        <v>1</v>
      </c>
      <c r="I135" s="18">
        <v>3.37</v>
      </c>
      <c r="J135" s="18">
        <v>15.887</v>
      </c>
      <c r="K135" s="19">
        <v>1</v>
      </c>
      <c r="L135" s="19">
        <v>2</v>
      </c>
      <c r="M135" s="19">
        <v>0</v>
      </c>
      <c r="N135" s="19">
        <v>0</v>
      </c>
      <c r="O135" s="19">
        <v>0</v>
      </c>
      <c r="P135" s="19">
        <v>-22.522</v>
      </c>
      <c r="Q135" s="19">
        <v>0</v>
      </c>
      <c r="R135" s="19">
        <v>-1</v>
      </c>
    </row>
    <row r="136" ht="16.5" spans="1:18">
      <c r="A136" s="15">
        <v>855</v>
      </c>
      <c r="B136" s="15" t="s">
        <v>356</v>
      </c>
      <c r="C136" s="15">
        <v>1152.512</v>
      </c>
      <c r="D136" s="15">
        <v>1295.804</v>
      </c>
      <c r="E136" s="15">
        <v>0</v>
      </c>
      <c r="F136" s="15">
        <v>0</v>
      </c>
      <c r="G136" s="15">
        <v>0</v>
      </c>
      <c r="H136" s="15">
        <v>1</v>
      </c>
      <c r="I136" s="18">
        <v>7.068</v>
      </c>
      <c r="J136" s="18">
        <v>17.344</v>
      </c>
      <c r="K136" s="19">
        <v>4</v>
      </c>
      <c r="L136" s="19">
        <v>2</v>
      </c>
      <c r="M136" s="19">
        <v>0</v>
      </c>
      <c r="N136" s="19">
        <v>0</v>
      </c>
      <c r="O136" s="19">
        <v>0</v>
      </c>
      <c r="P136" s="19">
        <v>-30.978</v>
      </c>
      <c r="Q136" s="19">
        <v>0</v>
      </c>
      <c r="R136" s="19">
        <v>-1</v>
      </c>
    </row>
    <row r="137" ht="16.5" spans="1:18">
      <c r="A137" s="15">
        <v>856</v>
      </c>
      <c r="B137" s="15" t="s">
        <v>357</v>
      </c>
      <c r="C137" s="15">
        <v>4392.648</v>
      </c>
      <c r="D137" s="15">
        <v>5155.672</v>
      </c>
      <c r="E137" s="15">
        <v>0</v>
      </c>
      <c r="F137" s="15">
        <v>0</v>
      </c>
      <c r="G137" s="15">
        <v>0</v>
      </c>
      <c r="H137" s="15">
        <v>1</v>
      </c>
      <c r="I137" s="18">
        <v>7.065</v>
      </c>
      <c r="J137" s="18">
        <v>20.819</v>
      </c>
      <c r="K137" s="19">
        <v>3</v>
      </c>
      <c r="L137" s="19">
        <v>2</v>
      </c>
      <c r="M137" s="19">
        <v>0</v>
      </c>
      <c r="N137" s="19">
        <v>0</v>
      </c>
      <c r="O137" s="19">
        <v>0</v>
      </c>
      <c r="P137" s="19">
        <v>-35.922</v>
      </c>
      <c r="Q137" s="19">
        <v>0</v>
      </c>
      <c r="R137" s="19">
        <v>0</v>
      </c>
    </row>
    <row r="138" ht="16.5" spans="1:18">
      <c r="A138" s="15">
        <v>857</v>
      </c>
      <c r="B138" s="15" t="s">
        <v>358</v>
      </c>
      <c r="C138" s="15">
        <v>8551.084</v>
      </c>
      <c r="D138" s="15">
        <v>10385.084</v>
      </c>
      <c r="E138" s="15">
        <v>0</v>
      </c>
      <c r="F138" s="15">
        <v>0</v>
      </c>
      <c r="G138" s="15">
        <v>0</v>
      </c>
      <c r="H138" s="15">
        <v>1</v>
      </c>
      <c r="I138" s="18">
        <v>1.365</v>
      </c>
      <c r="J138" s="18">
        <v>18.784</v>
      </c>
      <c r="K138" s="19">
        <v>4</v>
      </c>
      <c r="L138" s="19">
        <v>2</v>
      </c>
      <c r="M138" s="19">
        <v>0</v>
      </c>
      <c r="N138" s="19">
        <v>0</v>
      </c>
      <c r="O138" s="19">
        <v>0</v>
      </c>
      <c r="P138" s="19">
        <v>-29.041</v>
      </c>
      <c r="Q138" s="19">
        <v>0</v>
      </c>
      <c r="R138" s="19">
        <v>0</v>
      </c>
    </row>
    <row r="139" ht="16.5" spans="1:18">
      <c r="A139" s="15">
        <v>858</v>
      </c>
      <c r="B139" s="15" t="s">
        <v>359</v>
      </c>
      <c r="C139" s="15">
        <v>4869.398</v>
      </c>
      <c r="D139" s="15">
        <v>5735.263</v>
      </c>
      <c r="E139" s="15">
        <v>0</v>
      </c>
      <c r="F139" s="15">
        <v>0</v>
      </c>
      <c r="G139" s="15">
        <v>0</v>
      </c>
      <c r="H139" s="15">
        <v>1</v>
      </c>
      <c r="I139" s="18">
        <v>16.349</v>
      </c>
      <c r="J139" s="18">
        <v>28.978</v>
      </c>
      <c r="K139" s="19">
        <v>4</v>
      </c>
      <c r="L139" s="19">
        <v>2</v>
      </c>
      <c r="M139" s="19">
        <v>0</v>
      </c>
      <c r="N139" s="19">
        <v>0</v>
      </c>
      <c r="O139" s="19">
        <v>0</v>
      </c>
      <c r="P139" s="19">
        <v>-11.378</v>
      </c>
      <c r="Q139" s="19">
        <v>0</v>
      </c>
      <c r="R139" s="19">
        <v>0</v>
      </c>
    </row>
    <row r="140" ht="16.5" spans="1:18">
      <c r="A140" s="15">
        <v>859</v>
      </c>
      <c r="B140" s="15" t="s">
        <v>360</v>
      </c>
      <c r="C140" s="15">
        <v>1428.529</v>
      </c>
      <c r="D140" s="15">
        <v>1609.417</v>
      </c>
      <c r="E140" s="15">
        <v>0</v>
      </c>
      <c r="F140" s="15">
        <v>0</v>
      </c>
      <c r="G140" s="15">
        <v>0</v>
      </c>
      <c r="H140" s="15">
        <v>1</v>
      </c>
      <c r="I140" s="18">
        <v>0.974</v>
      </c>
      <c r="J140" s="18">
        <v>12.104</v>
      </c>
      <c r="K140" s="19">
        <v>4</v>
      </c>
      <c r="L140" s="19">
        <v>2</v>
      </c>
      <c r="M140" s="19">
        <v>0</v>
      </c>
      <c r="N140" s="19">
        <v>0</v>
      </c>
      <c r="O140" s="19">
        <v>0</v>
      </c>
      <c r="P140" s="19">
        <v>-30.173</v>
      </c>
      <c r="Q140" s="19">
        <v>0</v>
      </c>
      <c r="R140" s="19">
        <v>0</v>
      </c>
    </row>
    <row r="141" ht="16.5" spans="1:18">
      <c r="A141" s="15">
        <v>860</v>
      </c>
      <c r="B141" s="15" t="s">
        <v>361</v>
      </c>
      <c r="C141" s="15">
        <v>1033.006</v>
      </c>
      <c r="D141" s="15">
        <v>1141.395</v>
      </c>
      <c r="E141" s="15">
        <v>0</v>
      </c>
      <c r="F141" s="15">
        <v>0</v>
      </c>
      <c r="G141" s="15">
        <v>0</v>
      </c>
      <c r="H141" s="15">
        <v>1</v>
      </c>
      <c r="I141" s="18">
        <v>2.195</v>
      </c>
      <c r="J141" s="18">
        <v>11.482</v>
      </c>
      <c r="K141" s="19">
        <v>4</v>
      </c>
      <c r="L141" s="19">
        <v>2</v>
      </c>
      <c r="M141" s="19">
        <v>0</v>
      </c>
      <c r="N141" s="19">
        <v>0</v>
      </c>
      <c r="O141" s="19">
        <v>0</v>
      </c>
      <c r="P141" s="19">
        <v>-24.868</v>
      </c>
      <c r="Q141" s="19">
        <v>0</v>
      </c>
      <c r="R141" s="19">
        <v>-1</v>
      </c>
    </row>
    <row r="142" ht="16.5" spans="1:18">
      <c r="A142" s="15">
        <v>861</v>
      </c>
      <c r="B142" s="15" t="s">
        <v>362</v>
      </c>
      <c r="C142" s="15">
        <v>2159.881</v>
      </c>
      <c r="D142" s="15">
        <v>2385.8</v>
      </c>
      <c r="E142" s="15">
        <v>0</v>
      </c>
      <c r="F142" s="15">
        <v>0</v>
      </c>
      <c r="G142" s="15">
        <v>0</v>
      </c>
      <c r="H142" s="15">
        <v>1</v>
      </c>
      <c r="I142" s="18">
        <v>1.45</v>
      </c>
      <c r="J142" s="18">
        <v>10.782</v>
      </c>
      <c r="K142" s="19">
        <v>4</v>
      </c>
      <c r="L142" s="19">
        <v>2</v>
      </c>
      <c r="M142" s="19">
        <v>0</v>
      </c>
      <c r="N142" s="19">
        <v>0</v>
      </c>
      <c r="O142" s="19">
        <v>0</v>
      </c>
      <c r="P142" s="19">
        <v>-13.37</v>
      </c>
      <c r="Q142" s="19">
        <v>0</v>
      </c>
      <c r="R142" s="19">
        <v>0</v>
      </c>
    </row>
    <row r="143" ht="16.5" spans="1:18">
      <c r="A143" s="15">
        <v>863</v>
      </c>
      <c r="B143" s="15" t="s">
        <v>363</v>
      </c>
      <c r="C143" s="15">
        <v>1705.773</v>
      </c>
      <c r="D143" s="15">
        <v>2061.63</v>
      </c>
      <c r="E143" s="15">
        <v>0</v>
      </c>
      <c r="F143" s="15">
        <v>0</v>
      </c>
      <c r="G143" s="15">
        <v>0</v>
      </c>
      <c r="H143" s="15">
        <v>1</v>
      </c>
      <c r="I143" s="18">
        <v>10.477</v>
      </c>
      <c r="J143" s="18">
        <v>25.929</v>
      </c>
      <c r="K143" s="19">
        <v>4</v>
      </c>
      <c r="L143" s="19">
        <v>2</v>
      </c>
      <c r="M143" s="19">
        <v>0</v>
      </c>
      <c r="N143" s="19">
        <v>1</v>
      </c>
      <c r="O143" s="19">
        <v>0</v>
      </c>
      <c r="P143" s="19">
        <v>-23.537</v>
      </c>
      <c r="Q143" s="19">
        <v>0</v>
      </c>
      <c r="R143" s="19">
        <v>0</v>
      </c>
    </row>
    <row r="144" ht="16.5" spans="1:18">
      <c r="A144" s="15">
        <v>865</v>
      </c>
      <c r="B144" s="15" t="s">
        <v>364</v>
      </c>
      <c r="C144" s="15">
        <v>1081.602</v>
      </c>
      <c r="D144" s="15">
        <v>1207.06</v>
      </c>
      <c r="E144" s="15">
        <v>0</v>
      </c>
      <c r="F144" s="15">
        <v>0</v>
      </c>
      <c r="G144" s="15">
        <v>0</v>
      </c>
      <c r="H144" s="15">
        <v>1</v>
      </c>
      <c r="I144" s="18">
        <v>6.081</v>
      </c>
      <c r="J144" s="18">
        <v>15.843</v>
      </c>
      <c r="K144" s="19">
        <v>3</v>
      </c>
      <c r="L144" s="19">
        <v>2</v>
      </c>
      <c r="M144" s="19">
        <v>0</v>
      </c>
      <c r="N144" s="19">
        <v>0</v>
      </c>
      <c r="O144" s="19">
        <v>0</v>
      </c>
      <c r="P144" s="19">
        <v>-69.488</v>
      </c>
      <c r="Q144" s="19">
        <v>0</v>
      </c>
      <c r="R144" s="19">
        <v>-1</v>
      </c>
    </row>
    <row r="145" ht="16.5" spans="1:18">
      <c r="A145" s="15">
        <v>867</v>
      </c>
      <c r="B145" s="15" t="s">
        <v>365</v>
      </c>
      <c r="C145" s="15">
        <v>1685.267</v>
      </c>
      <c r="D145" s="15">
        <v>2018.43</v>
      </c>
      <c r="E145" s="15">
        <v>0</v>
      </c>
      <c r="F145" s="15">
        <v>0</v>
      </c>
      <c r="G145" s="15">
        <v>0</v>
      </c>
      <c r="H145" s="15">
        <v>1</v>
      </c>
      <c r="I145" s="18">
        <v>1.13</v>
      </c>
      <c r="J145" s="18">
        <v>17.45</v>
      </c>
      <c r="K145" s="19">
        <v>4</v>
      </c>
      <c r="L145" s="19">
        <v>2</v>
      </c>
      <c r="M145" s="19">
        <v>0</v>
      </c>
      <c r="N145" s="19">
        <v>1</v>
      </c>
      <c r="O145" s="19">
        <v>0</v>
      </c>
      <c r="P145" s="19">
        <v>-7.892</v>
      </c>
      <c r="Q145" s="19">
        <v>0</v>
      </c>
      <c r="R145" s="19">
        <v>0</v>
      </c>
    </row>
    <row r="146" ht="16.5" spans="1:18">
      <c r="A146" s="15">
        <v>891</v>
      </c>
      <c r="B146" s="15" t="s">
        <v>366</v>
      </c>
      <c r="C146" s="15">
        <v>1045.957</v>
      </c>
      <c r="D146" s="15">
        <v>1206.124</v>
      </c>
      <c r="E146" s="15">
        <v>0</v>
      </c>
      <c r="F146" s="15">
        <v>0</v>
      </c>
      <c r="G146" s="15">
        <v>0</v>
      </c>
      <c r="H146" s="15">
        <v>1</v>
      </c>
      <c r="I146" s="18">
        <v>11.72</v>
      </c>
      <c r="J146" s="18">
        <v>23.443</v>
      </c>
      <c r="K146" s="19">
        <v>4</v>
      </c>
      <c r="L146" s="19">
        <v>2</v>
      </c>
      <c r="M146" s="19">
        <v>0</v>
      </c>
      <c r="N146" s="19">
        <v>0</v>
      </c>
      <c r="O146" s="19">
        <v>0</v>
      </c>
      <c r="P146" s="19">
        <v>-39.03</v>
      </c>
      <c r="Q146" s="19">
        <v>0</v>
      </c>
      <c r="R146" s="19">
        <v>0</v>
      </c>
    </row>
    <row r="147" ht="16.5" spans="1:18">
      <c r="A147" s="15">
        <v>901</v>
      </c>
      <c r="B147" s="15" t="s">
        <v>367</v>
      </c>
      <c r="C147" s="15">
        <v>5098.608</v>
      </c>
      <c r="D147" s="15">
        <v>5648.191</v>
      </c>
      <c r="E147" s="15">
        <v>0</v>
      </c>
      <c r="F147" s="15">
        <v>0</v>
      </c>
      <c r="G147" s="15">
        <v>0</v>
      </c>
      <c r="H147" s="15">
        <v>1</v>
      </c>
      <c r="I147" s="18">
        <v>2.17</v>
      </c>
      <c r="J147" s="18">
        <v>11.69</v>
      </c>
      <c r="K147" s="19">
        <v>0</v>
      </c>
      <c r="L147" s="19">
        <v>1</v>
      </c>
      <c r="M147" s="19">
        <v>0</v>
      </c>
      <c r="N147" s="19">
        <v>0</v>
      </c>
      <c r="O147" s="19">
        <v>0</v>
      </c>
      <c r="P147" s="19">
        <v>-43.774</v>
      </c>
      <c r="Q147" s="19">
        <v>0</v>
      </c>
      <c r="R147" s="19">
        <v>0</v>
      </c>
    </row>
    <row r="148" ht="16.5" spans="1:18">
      <c r="A148" s="15">
        <v>902</v>
      </c>
      <c r="B148" s="15" t="s">
        <v>368</v>
      </c>
      <c r="C148" s="15">
        <v>4012.794</v>
      </c>
      <c r="D148" s="15">
        <v>4584.003</v>
      </c>
      <c r="E148" s="15">
        <v>0</v>
      </c>
      <c r="F148" s="15">
        <v>0</v>
      </c>
      <c r="G148" s="15">
        <v>0</v>
      </c>
      <c r="H148" s="15">
        <v>1</v>
      </c>
      <c r="I148" s="18">
        <v>7.145</v>
      </c>
      <c r="J148" s="18">
        <v>18.716</v>
      </c>
      <c r="K148" s="19">
        <v>4</v>
      </c>
      <c r="L148" s="19">
        <v>2</v>
      </c>
      <c r="M148" s="19">
        <v>-1</v>
      </c>
      <c r="N148" s="19">
        <v>1</v>
      </c>
      <c r="O148" s="19">
        <v>0</v>
      </c>
      <c r="P148" s="19">
        <v>7.81</v>
      </c>
      <c r="Q148" s="19">
        <v>0</v>
      </c>
      <c r="R148" s="19">
        <v>0</v>
      </c>
    </row>
    <row r="149" ht="16.5" spans="1:18">
      <c r="A149" s="15">
        <v>903</v>
      </c>
      <c r="B149" s="15" t="s">
        <v>369</v>
      </c>
      <c r="C149" s="15">
        <v>3134.519</v>
      </c>
      <c r="D149" s="15">
        <v>3498.126</v>
      </c>
      <c r="E149" s="15">
        <v>0</v>
      </c>
      <c r="F149" s="15">
        <v>0</v>
      </c>
      <c r="G149" s="15">
        <v>0</v>
      </c>
      <c r="H149" s="15">
        <v>1</v>
      </c>
      <c r="I149" s="18">
        <v>7.757</v>
      </c>
      <c r="J149" s="18">
        <v>17.345</v>
      </c>
      <c r="K149" s="19">
        <v>2</v>
      </c>
      <c r="L149" s="19">
        <v>2</v>
      </c>
      <c r="M149" s="19">
        <v>0</v>
      </c>
      <c r="N149" s="19">
        <v>0</v>
      </c>
      <c r="O149" s="19">
        <v>0</v>
      </c>
      <c r="P149" s="19">
        <v>-7.99</v>
      </c>
      <c r="Q149" s="19">
        <v>0</v>
      </c>
      <c r="R149" s="19">
        <v>0</v>
      </c>
    </row>
    <row r="150" ht="16.5" spans="1:18">
      <c r="A150" s="15">
        <v>904</v>
      </c>
      <c r="B150" s="15" t="s">
        <v>370</v>
      </c>
      <c r="C150" s="15">
        <v>3730.626</v>
      </c>
      <c r="D150" s="15">
        <v>4219.819</v>
      </c>
      <c r="E150" s="15">
        <v>0</v>
      </c>
      <c r="F150" s="15">
        <v>0</v>
      </c>
      <c r="G150" s="15">
        <v>0</v>
      </c>
      <c r="H150" s="15">
        <v>1</v>
      </c>
      <c r="I150" s="18">
        <v>7.422</v>
      </c>
      <c r="J150" s="18">
        <v>18.154</v>
      </c>
      <c r="K150" s="19">
        <v>4</v>
      </c>
      <c r="L150" s="19">
        <v>2</v>
      </c>
      <c r="M150" s="19">
        <v>-1</v>
      </c>
      <c r="N150" s="19">
        <v>1</v>
      </c>
      <c r="O150" s="19">
        <v>0</v>
      </c>
      <c r="P150" s="19">
        <v>15.533</v>
      </c>
      <c r="Q150" s="19">
        <v>0</v>
      </c>
      <c r="R150" s="19">
        <v>0</v>
      </c>
    </row>
    <row r="151" ht="16.5" spans="1:18">
      <c r="A151" s="15">
        <v>905</v>
      </c>
      <c r="B151" s="15" t="s">
        <v>371</v>
      </c>
      <c r="C151" s="15">
        <v>4548.041</v>
      </c>
      <c r="D151" s="15">
        <v>5351.259</v>
      </c>
      <c r="E151" s="15">
        <v>0</v>
      </c>
      <c r="F151" s="15">
        <v>0</v>
      </c>
      <c r="G151" s="15">
        <v>0</v>
      </c>
      <c r="H151" s="15">
        <v>1</v>
      </c>
      <c r="I151" s="18">
        <v>6.702</v>
      </c>
      <c r="J151" s="18">
        <v>20.706</v>
      </c>
      <c r="K151" s="19">
        <v>3</v>
      </c>
      <c r="L151" s="19">
        <v>2</v>
      </c>
      <c r="M151" s="19">
        <v>0</v>
      </c>
      <c r="N151" s="19">
        <v>1</v>
      </c>
      <c r="O151" s="19">
        <v>0</v>
      </c>
      <c r="P151" s="19">
        <v>-5.409</v>
      </c>
      <c r="Q151" s="19">
        <v>0</v>
      </c>
      <c r="R151" s="19">
        <v>0</v>
      </c>
    </row>
    <row r="152" ht="16.5" spans="1:18">
      <c r="A152" s="15">
        <v>906</v>
      </c>
      <c r="B152" s="15" t="s">
        <v>372</v>
      </c>
      <c r="C152" s="15">
        <v>3480.607</v>
      </c>
      <c r="D152" s="15">
        <v>3926.5</v>
      </c>
      <c r="E152" s="15">
        <v>0</v>
      </c>
      <c r="F152" s="15">
        <v>0</v>
      </c>
      <c r="G152" s="15">
        <v>0</v>
      </c>
      <c r="H152" s="15">
        <v>1</v>
      </c>
      <c r="I152" s="18">
        <v>7.505</v>
      </c>
      <c r="J152" s="18">
        <v>18.009</v>
      </c>
      <c r="K152" s="19">
        <v>4</v>
      </c>
      <c r="L152" s="19">
        <v>2</v>
      </c>
      <c r="M152" s="19">
        <v>0</v>
      </c>
      <c r="N152" s="19">
        <v>1</v>
      </c>
      <c r="O152" s="19">
        <v>0</v>
      </c>
      <c r="P152" s="19">
        <v>2.988</v>
      </c>
      <c r="Q152" s="19">
        <v>0</v>
      </c>
      <c r="R152" s="19">
        <v>0</v>
      </c>
    </row>
    <row r="153" ht="16.5" spans="1:18">
      <c r="A153" s="15">
        <v>907</v>
      </c>
      <c r="B153" s="15" t="s">
        <v>373</v>
      </c>
      <c r="C153" s="15">
        <v>4114.036</v>
      </c>
      <c r="D153" s="15">
        <v>4732.352</v>
      </c>
      <c r="E153" s="15">
        <v>0</v>
      </c>
      <c r="F153" s="15">
        <v>0</v>
      </c>
      <c r="G153" s="15">
        <v>0</v>
      </c>
      <c r="H153" s="15">
        <v>1</v>
      </c>
      <c r="I153" s="18">
        <v>7.115</v>
      </c>
      <c r="J153" s="18">
        <v>19.251</v>
      </c>
      <c r="K153" s="19">
        <v>3</v>
      </c>
      <c r="L153" s="19">
        <v>2</v>
      </c>
      <c r="M153" s="19">
        <v>0</v>
      </c>
      <c r="N153" s="19">
        <v>1</v>
      </c>
      <c r="O153" s="19">
        <v>0</v>
      </c>
      <c r="P153" s="19">
        <v>-4.33</v>
      </c>
      <c r="Q153" s="19">
        <v>0</v>
      </c>
      <c r="R153" s="19">
        <v>0</v>
      </c>
    </row>
    <row r="154" ht="16.5" spans="1:18">
      <c r="A154" s="15">
        <v>910</v>
      </c>
      <c r="B154" s="15" t="s">
        <v>374</v>
      </c>
      <c r="C154" s="15">
        <v>1809.814</v>
      </c>
      <c r="D154" s="15">
        <v>2064.612</v>
      </c>
      <c r="E154" s="15">
        <v>0</v>
      </c>
      <c r="F154" s="15">
        <v>0</v>
      </c>
      <c r="G154" s="15">
        <v>0</v>
      </c>
      <c r="H154" s="15">
        <v>1</v>
      </c>
      <c r="I154" s="18">
        <v>5.94</v>
      </c>
      <c r="J154" s="18">
        <v>17.548</v>
      </c>
      <c r="K154" s="19">
        <v>4</v>
      </c>
      <c r="L154" s="19">
        <v>2</v>
      </c>
      <c r="M154" s="19">
        <v>0</v>
      </c>
      <c r="N154" s="19">
        <v>1</v>
      </c>
      <c r="O154" s="19">
        <v>0</v>
      </c>
      <c r="P154" s="19">
        <v>2.057</v>
      </c>
      <c r="Q154" s="19">
        <v>0</v>
      </c>
      <c r="R154" s="19">
        <v>0</v>
      </c>
    </row>
    <row r="155" ht="16.5" spans="1:18">
      <c r="A155" s="15">
        <v>911</v>
      </c>
      <c r="B155" s="15" t="s">
        <v>375</v>
      </c>
      <c r="C155" s="15">
        <v>5201.518</v>
      </c>
      <c r="D155" s="15">
        <v>5868.42</v>
      </c>
      <c r="E155" s="15">
        <v>0</v>
      </c>
      <c r="F155" s="15">
        <v>0</v>
      </c>
      <c r="G155" s="15">
        <v>0</v>
      </c>
      <c r="H155" s="15">
        <v>1</v>
      </c>
      <c r="I155" s="18">
        <v>8.972</v>
      </c>
      <c r="J155" s="18">
        <v>19.317</v>
      </c>
      <c r="K155" s="19">
        <v>3</v>
      </c>
      <c r="L155" s="19">
        <v>2</v>
      </c>
      <c r="M155" s="19">
        <v>0</v>
      </c>
      <c r="N155" s="19">
        <v>1</v>
      </c>
      <c r="O155" s="19">
        <v>0</v>
      </c>
      <c r="P155" s="19">
        <v>-1.169</v>
      </c>
      <c r="Q155" s="19">
        <v>0</v>
      </c>
      <c r="R155" s="19">
        <v>0</v>
      </c>
    </row>
    <row r="156" ht="16.5" spans="1:18">
      <c r="A156" s="15">
        <v>913</v>
      </c>
      <c r="B156" s="15" t="s">
        <v>376</v>
      </c>
      <c r="C156" s="15">
        <v>6837.747</v>
      </c>
      <c r="D156" s="15">
        <v>8021.155</v>
      </c>
      <c r="E156" s="15">
        <v>0</v>
      </c>
      <c r="F156" s="15">
        <v>0</v>
      </c>
      <c r="G156" s="15">
        <v>0</v>
      </c>
      <c r="H156" s="15">
        <v>1</v>
      </c>
      <c r="I156" s="18">
        <v>8.263</v>
      </c>
      <c r="J156" s="18">
        <v>21.798</v>
      </c>
      <c r="K156" s="19">
        <v>3</v>
      </c>
      <c r="L156" s="19">
        <v>2</v>
      </c>
      <c r="M156" s="19">
        <v>0</v>
      </c>
      <c r="N156" s="19">
        <v>1</v>
      </c>
      <c r="O156" s="19">
        <v>0</v>
      </c>
      <c r="P156" s="19">
        <v>-8.378</v>
      </c>
      <c r="Q156" s="19">
        <v>0</v>
      </c>
      <c r="R156" s="19">
        <v>0</v>
      </c>
    </row>
    <row r="157" ht="16.5" spans="1:18">
      <c r="A157" s="15">
        <v>914</v>
      </c>
      <c r="B157" s="15" t="s">
        <v>377</v>
      </c>
      <c r="C157" s="15">
        <v>4857.589</v>
      </c>
      <c r="D157" s="15">
        <v>5325.26</v>
      </c>
      <c r="E157" s="15">
        <v>0</v>
      </c>
      <c r="F157" s="15">
        <v>0</v>
      </c>
      <c r="G157" s="15">
        <v>0</v>
      </c>
      <c r="H157" s="15">
        <v>1</v>
      </c>
      <c r="I157" s="18">
        <v>12.38</v>
      </c>
      <c r="J157" s="18">
        <v>20.075</v>
      </c>
      <c r="K157" s="19">
        <v>3</v>
      </c>
      <c r="L157" s="19">
        <v>2</v>
      </c>
      <c r="M157" s="19">
        <v>0</v>
      </c>
      <c r="N157" s="19">
        <v>0</v>
      </c>
      <c r="O157" s="19">
        <v>0</v>
      </c>
      <c r="P157" s="19">
        <v>-7.975</v>
      </c>
      <c r="Q157" s="19">
        <v>0</v>
      </c>
      <c r="R157" s="19">
        <v>0</v>
      </c>
    </row>
    <row r="158" ht="16.5" spans="1:18">
      <c r="A158" s="15">
        <v>915</v>
      </c>
      <c r="B158" s="15" t="s">
        <v>378</v>
      </c>
      <c r="C158" s="15">
        <v>1706.637</v>
      </c>
      <c r="D158" s="15">
        <v>1978.138</v>
      </c>
      <c r="E158" s="15">
        <v>0</v>
      </c>
      <c r="F158" s="15">
        <v>0</v>
      </c>
      <c r="G158" s="15">
        <v>0</v>
      </c>
      <c r="H158" s="15">
        <v>1</v>
      </c>
      <c r="I158" s="18">
        <v>15.112</v>
      </c>
      <c r="J158" s="18">
        <v>26.763</v>
      </c>
      <c r="K158" s="19">
        <v>3</v>
      </c>
      <c r="L158" s="19">
        <v>2</v>
      </c>
      <c r="M158" s="19">
        <v>0</v>
      </c>
      <c r="N158" s="19">
        <v>1</v>
      </c>
      <c r="O158" s="19">
        <v>0</v>
      </c>
      <c r="P158" s="19">
        <v>1.172</v>
      </c>
      <c r="Q158" s="19">
        <v>0</v>
      </c>
      <c r="R158" s="19">
        <v>0</v>
      </c>
    </row>
    <row r="159" ht="16.5" spans="1:18">
      <c r="A159" s="15">
        <v>916</v>
      </c>
      <c r="B159" s="15" t="s">
        <v>379</v>
      </c>
      <c r="C159" s="15">
        <v>2445.483</v>
      </c>
      <c r="D159" s="15">
        <v>2791.641</v>
      </c>
      <c r="E159" s="15">
        <v>0</v>
      </c>
      <c r="F159" s="15">
        <v>0</v>
      </c>
      <c r="G159" s="15">
        <v>0</v>
      </c>
      <c r="H159" s="15">
        <v>1</v>
      </c>
      <c r="I159" s="18">
        <v>7.289</v>
      </c>
      <c r="J159" s="18">
        <v>18.785</v>
      </c>
      <c r="K159" s="19">
        <v>4</v>
      </c>
      <c r="L159" s="19">
        <v>2</v>
      </c>
      <c r="M159" s="19">
        <v>0</v>
      </c>
      <c r="N159" s="19">
        <v>1</v>
      </c>
      <c r="O159" s="19">
        <v>0</v>
      </c>
      <c r="P159" s="19">
        <v>-7.831</v>
      </c>
      <c r="Q159" s="19">
        <v>0</v>
      </c>
      <c r="R159" s="19">
        <v>0</v>
      </c>
    </row>
    <row r="160" ht="16.5" spans="1:18">
      <c r="A160" s="15">
        <v>918</v>
      </c>
      <c r="B160" s="15" t="s">
        <v>380</v>
      </c>
      <c r="C160" s="15">
        <v>3265.865</v>
      </c>
      <c r="D160" s="15">
        <v>3780.485</v>
      </c>
      <c r="E160" s="15">
        <v>0</v>
      </c>
      <c r="F160" s="15">
        <v>0</v>
      </c>
      <c r="G160" s="15">
        <v>0</v>
      </c>
      <c r="H160" s="15">
        <v>1</v>
      </c>
      <c r="I160" s="18">
        <v>7.508</v>
      </c>
      <c r="J160" s="18">
        <v>20.099</v>
      </c>
      <c r="K160" s="19">
        <v>3</v>
      </c>
      <c r="L160" s="19">
        <v>2</v>
      </c>
      <c r="M160" s="19">
        <v>0</v>
      </c>
      <c r="N160" s="19">
        <v>1</v>
      </c>
      <c r="O160" s="19">
        <v>0</v>
      </c>
      <c r="P160" s="19">
        <v>-3.387</v>
      </c>
      <c r="Q160" s="19">
        <v>0</v>
      </c>
      <c r="R160" s="19">
        <v>0</v>
      </c>
    </row>
    <row r="161" ht="16.5" spans="1:18">
      <c r="A161" s="15">
        <v>919</v>
      </c>
      <c r="B161" s="15" t="s">
        <v>381</v>
      </c>
      <c r="C161" s="15">
        <v>4253.829</v>
      </c>
      <c r="D161" s="15">
        <v>4675.756</v>
      </c>
      <c r="E161" s="15">
        <v>0</v>
      </c>
      <c r="F161" s="15">
        <v>0</v>
      </c>
      <c r="G161" s="15">
        <v>0</v>
      </c>
      <c r="H161" s="15">
        <v>1</v>
      </c>
      <c r="I161" s="18">
        <v>3.791</v>
      </c>
      <c r="J161" s="18">
        <v>12.473</v>
      </c>
      <c r="K161" s="19">
        <v>1</v>
      </c>
      <c r="L161" s="19">
        <v>2</v>
      </c>
      <c r="M161" s="19">
        <v>0</v>
      </c>
      <c r="N161" s="19">
        <v>1</v>
      </c>
      <c r="O161" s="19">
        <v>0</v>
      </c>
      <c r="P161" s="19">
        <v>-4.524</v>
      </c>
      <c r="Q161" s="19">
        <v>0</v>
      </c>
      <c r="R161" s="19">
        <v>0</v>
      </c>
    </row>
    <row r="162" ht="16.5" spans="1:18">
      <c r="A162" s="15">
        <v>923</v>
      </c>
      <c r="B162" s="15" t="s">
        <v>382</v>
      </c>
      <c r="C162" s="15">
        <v>241.114</v>
      </c>
      <c r="D162" s="15">
        <v>243.861</v>
      </c>
      <c r="E162" s="15">
        <v>0</v>
      </c>
      <c r="F162" s="15">
        <v>0</v>
      </c>
      <c r="G162" s="15">
        <v>0</v>
      </c>
      <c r="H162" s="15">
        <v>1</v>
      </c>
      <c r="I162" s="18">
        <v>0.449</v>
      </c>
      <c r="J162" s="18">
        <v>1.57</v>
      </c>
      <c r="K162" s="19">
        <v>4</v>
      </c>
      <c r="L162" s="19">
        <v>2</v>
      </c>
      <c r="M162" s="19">
        <v>0</v>
      </c>
      <c r="N162" s="19">
        <v>0</v>
      </c>
      <c r="O162" s="19">
        <v>0</v>
      </c>
      <c r="P162" s="19">
        <v>-55.372</v>
      </c>
      <c r="Q162" s="19">
        <v>0</v>
      </c>
      <c r="R162" s="19">
        <v>0</v>
      </c>
    </row>
    <row r="163" ht="16.5" spans="1:18">
      <c r="A163" s="15">
        <v>925</v>
      </c>
      <c r="B163" s="15" t="s">
        <v>383</v>
      </c>
      <c r="C163" s="15">
        <v>3827.664</v>
      </c>
      <c r="D163" s="15">
        <v>4212.641</v>
      </c>
      <c r="E163" s="15">
        <v>0</v>
      </c>
      <c r="F163" s="15">
        <v>0</v>
      </c>
      <c r="G163" s="15">
        <v>0</v>
      </c>
      <c r="H163" s="15">
        <v>1</v>
      </c>
      <c r="I163" s="18">
        <v>4.09</v>
      </c>
      <c r="J163" s="18">
        <v>12.855</v>
      </c>
      <c r="K163" s="19">
        <v>4</v>
      </c>
      <c r="L163" s="19">
        <v>2</v>
      </c>
      <c r="M163" s="19">
        <v>0</v>
      </c>
      <c r="N163" s="19">
        <v>0</v>
      </c>
      <c r="O163" s="19">
        <v>0</v>
      </c>
      <c r="P163" s="19">
        <v>-64.548</v>
      </c>
      <c r="Q163" s="19">
        <v>0</v>
      </c>
      <c r="R163" s="19">
        <v>0</v>
      </c>
    </row>
    <row r="164" ht="16.5" spans="1:18">
      <c r="A164" s="15">
        <v>926</v>
      </c>
      <c r="B164" s="15" t="s">
        <v>384</v>
      </c>
      <c r="C164" s="15">
        <v>1849.167</v>
      </c>
      <c r="D164" s="15">
        <v>2009.042</v>
      </c>
      <c r="E164" s="15">
        <v>0</v>
      </c>
      <c r="F164" s="15">
        <v>0</v>
      </c>
      <c r="G164" s="15">
        <v>0</v>
      </c>
      <c r="H164" s="15">
        <v>1</v>
      </c>
      <c r="I164" s="18">
        <v>5.129</v>
      </c>
      <c r="J164" s="18">
        <v>12.679</v>
      </c>
      <c r="K164" s="19">
        <v>4</v>
      </c>
      <c r="L164" s="19">
        <v>2</v>
      </c>
      <c r="M164" s="19">
        <v>0</v>
      </c>
      <c r="N164" s="19">
        <v>0</v>
      </c>
      <c r="O164" s="19">
        <v>0</v>
      </c>
      <c r="P164" s="19">
        <v>-74.027</v>
      </c>
      <c r="Q164" s="19">
        <v>0</v>
      </c>
      <c r="R164" s="19">
        <v>0</v>
      </c>
    </row>
    <row r="165" ht="16.5" spans="1:18">
      <c r="A165" s="15">
        <v>927</v>
      </c>
      <c r="B165" s="15" t="s">
        <v>385</v>
      </c>
      <c r="C165" s="15">
        <v>1676.046</v>
      </c>
      <c r="D165" s="15">
        <v>1816.489</v>
      </c>
      <c r="E165" s="15">
        <v>0</v>
      </c>
      <c r="F165" s="15">
        <v>0</v>
      </c>
      <c r="G165" s="15">
        <v>0</v>
      </c>
      <c r="H165" s="15">
        <v>1</v>
      </c>
      <c r="I165" s="18">
        <v>4.416</v>
      </c>
      <c r="J165" s="18">
        <v>11.806</v>
      </c>
      <c r="K165" s="19">
        <v>4</v>
      </c>
      <c r="L165" s="19">
        <v>2</v>
      </c>
      <c r="M165" s="19">
        <v>0</v>
      </c>
      <c r="N165" s="19">
        <v>0</v>
      </c>
      <c r="O165" s="19">
        <v>0</v>
      </c>
      <c r="P165" s="19">
        <v>-311.331</v>
      </c>
      <c r="Q165" s="19">
        <v>0</v>
      </c>
      <c r="R165" s="19">
        <v>0</v>
      </c>
    </row>
    <row r="166" ht="16.5" spans="1:18">
      <c r="A166" s="15">
        <v>930</v>
      </c>
      <c r="B166" s="15" t="s">
        <v>386</v>
      </c>
      <c r="C166" s="15">
        <v>2352.987</v>
      </c>
      <c r="D166" s="15">
        <v>2700.256</v>
      </c>
      <c r="E166" s="15">
        <v>0</v>
      </c>
      <c r="F166" s="15">
        <v>0</v>
      </c>
      <c r="G166" s="15">
        <v>0</v>
      </c>
      <c r="H166" s="15">
        <v>1</v>
      </c>
      <c r="I166" s="18">
        <v>6.373</v>
      </c>
      <c r="J166" s="18">
        <v>18.414</v>
      </c>
      <c r="K166" s="19">
        <v>4</v>
      </c>
      <c r="L166" s="19">
        <v>2</v>
      </c>
      <c r="M166" s="19">
        <v>0</v>
      </c>
      <c r="N166" s="19">
        <v>0</v>
      </c>
      <c r="O166" s="19">
        <v>0</v>
      </c>
      <c r="P166" s="19">
        <v>-74.716</v>
      </c>
      <c r="Q166" s="19">
        <v>0</v>
      </c>
      <c r="R166" s="19">
        <v>0</v>
      </c>
    </row>
    <row r="167" ht="16.5" spans="1:18">
      <c r="A167" s="15">
        <v>931</v>
      </c>
      <c r="B167" s="15" t="s">
        <v>387</v>
      </c>
      <c r="C167" s="15">
        <v>4622.732</v>
      </c>
      <c r="D167" s="15">
        <v>5362.71</v>
      </c>
      <c r="E167" s="15">
        <v>0</v>
      </c>
      <c r="F167" s="15">
        <v>0</v>
      </c>
      <c r="G167" s="15">
        <v>0</v>
      </c>
      <c r="H167" s="15">
        <v>1</v>
      </c>
      <c r="I167" s="18">
        <v>6.379</v>
      </c>
      <c r="J167" s="18">
        <v>19.297</v>
      </c>
      <c r="K167" s="19">
        <v>4</v>
      </c>
      <c r="L167" s="19">
        <v>2</v>
      </c>
      <c r="M167" s="19">
        <v>0</v>
      </c>
      <c r="N167" s="19">
        <v>0</v>
      </c>
      <c r="O167" s="19">
        <v>0</v>
      </c>
      <c r="P167" s="19">
        <v>-84.68</v>
      </c>
      <c r="Q167" s="19">
        <v>0</v>
      </c>
      <c r="R167" s="19">
        <v>0</v>
      </c>
    </row>
    <row r="168" ht="16.5" spans="1:18">
      <c r="A168" s="15">
        <v>933</v>
      </c>
      <c r="B168" s="15" t="s">
        <v>388</v>
      </c>
      <c r="C168" s="15">
        <v>6788.18</v>
      </c>
      <c r="D168" s="15">
        <v>8006.029</v>
      </c>
      <c r="E168" s="15">
        <v>0</v>
      </c>
      <c r="F168" s="15">
        <v>0</v>
      </c>
      <c r="G168" s="15">
        <v>0</v>
      </c>
      <c r="H168" s="15">
        <v>1</v>
      </c>
      <c r="I168" s="18">
        <v>6.166</v>
      </c>
      <c r="J168" s="18">
        <v>20.44</v>
      </c>
      <c r="K168" s="19">
        <v>4</v>
      </c>
      <c r="L168" s="19">
        <v>2</v>
      </c>
      <c r="M168" s="19">
        <v>0</v>
      </c>
      <c r="N168" s="19">
        <v>1</v>
      </c>
      <c r="O168" s="19">
        <v>0</v>
      </c>
      <c r="P168" s="19">
        <v>-59.054</v>
      </c>
      <c r="Q168" s="19">
        <v>0</v>
      </c>
      <c r="R168" s="19">
        <v>0</v>
      </c>
    </row>
    <row r="169" ht="16.5" spans="1:18">
      <c r="A169" s="15">
        <v>934</v>
      </c>
      <c r="B169" s="15" t="s">
        <v>389</v>
      </c>
      <c r="C169" s="15">
        <v>4539.154</v>
      </c>
      <c r="D169" s="15">
        <v>4989.655</v>
      </c>
      <c r="E169" s="15">
        <v>0</v>
      </c>
      <c r="F169" s="15">
        <v>0</v>
      </c>
      <c r="G169" s="15">
        <v>0</v>
      </c>
      <c r="H169" s="15">
        <v>1</v>
      </c>
      <c r="I169" s="18">
        <v>13.044</v>
      </c>
      <c r="J169" s="18">
        <v>20.895</v>
      </c>
      <c r="K169" s="19">
        <v>3</v>
      </c>
      <c r="L169" s="19">
        <v>2</v>
      </c>
      <c r="M169" s="19">
        <v>0</v>
      </c>
      <c r="N169" s="19">
        <v>0</v>
      </c>
      <c r="O169" s="19">
        <v>0</v>
      </c>
      <c r="P169" s="19">
        <v>-35.427</v>
      </c>
      <c r="Q169" s="19">
        <v>0</v>
      </c>
      <c r="R169" s="19">
        <v>0</v>
      </c>
    </row>
    <row r="170" ht="16.5" spans="1:18">
      <c r="A170" s="15">
        <v>935</v>
      </c>
      <c r="B170" s="15" t="s">
        <v>390</v>
      </c>
      <c r="C170" s="15">
        <v>3246.977</v>
      </c>
      <c r="D170" s="15">
        <v>3776.143</v>
      </c>
      <c r="E170" s="15">
        <v>0</v>
      </c>
      <c r="F170" s="15">
        <v>0</v>
      </c>
      <c r="G170" s="15">
        <v>0</v>
      </c>
      <c r="H170" s="15">
        <v>1</v>
      </c>
      <c r="I170" s="18">
        <v>15.48</v>
      </c>
      <c r="J170" s="18">
        <v>27.324</v>
      </c>
      <c r="K170" s="19">
        <v>4</v>
      </c>
      <c r="L170" s="19">
        <v>2</v>
      </c>
      <c r="M170" s="19">
        <v>0</v>
      </c>
      <c r="N170" s="19">
        <v>0</v>
      </c>
      <c r="O170" s="19">
        <v>0</v>
      </c>
      <c r="P170" s="19">
        <v>-62.42</v>
      </c>
      <c r="Q170" s="19">
        <v>0</v>
      </c>
      <c r="R170" s="19">
        <v>0</v>
      </c>
    </row>
    <row r="171" ht="16.5" spans="1:18">
      <c r="A171" s="15">
        <v>936</v>
      </c>
      <c r="B171" s="15" t="s">
        <v>391</v>
      </c>
      <c r="C171" s="15">
        <v>4452.891</v>
      </c>
      <c r="D171" s="15">
        <v>5099.111</v>
      </c>
      <c r="E171" s="15">
        <v>0</v>
      </c>
      <c r="F171" s="15">
        <v>0</v>
      </c>
      <c r="G171" s="15">
        <v>0</v>
      </c>
      <c r="H171" s="15">
        <v>1</v>
      </c>
      <c r="I171" s="18">
        <v>8.921</v>
      </c>
      <c r="J171" s="18">
        <v>20.464</v>
      </c>
      <c r="K171" s="19">
        <v>4</v>
      </c>
      <c r="L171" s="19">
        <v>2</v>
      </c>
      <c r="M171" s="19">
        <v>0</v>
      </c>
      <c r="N171" s="19">
        <v>0</v>
      </c>
      <c r="O171" s="19">
        <v>0</v>
      </c>
      <c r="P171" s="19">
        <v>-313.134</v>
      </c>
      <c r="Q171" s="19">
        <v>0</v>
      </c>
      <c r="R171" s="19">
        <v>0</v>
      </c>
    </row>
    <row r="172" ht="16.5" spans="1:18">
      <c r="A172" s="15">
        <v>941</v>
      </c>
      <c r="B172" s="15" t="s">
        <v>392</v>
      </c>
      <c r="C172" s="15">
        <v>1477.19</v>
      </c>
      <c r="D172" s="15">
        <v>1797.383</v>
      </c>
      <c r="E172" s="15">
        <v>0</v>
      </c>
      <c r="F172" s="15">
        <v>0</v>
      </c>
      <c r="G172" s="15">
        <v>0</v>
      </c>
      <c r="H172" s="15">
        <v>1</v>
      </c>
      <c r="I172" s="18">
        <v>6.514</v>
      </c>
      <c r="J172" s="18">
        <v>23.168</v>
      </c>
      <c r="K172" s="19">
        <v>4</v>
      </c>
      <c r="L172" s="19">
        <v>2</v>
      </c>
      <c r="M172" s="19">
        <v>0</v>
      </c>
      <c r="N172" s="19">
        <v>0</v>
      </c>
      <c r="O172" s="19">
        <v>0</v>
      </c>
      <c r="P172" s="19">
        <v>-69.673</v>
      </c>
      <c r="Q172" s="19">
        <v>0</v>
      </c>
      <c r="R172" s="19">
        <v>0</v>
      </c>
    </row>
    <row r="173" ht="16.5" spans="1:18">
      <c r="A173" s="15">
        <v>942</v>
      </c>
      <c r="B173" s="15" t="s">
        <v>393</v>
      </c>
      <c r="C173" s="15">
        <v>8993.686</v>
      </c>
      <c r="D173" s="15">
        <v>10610.715</v>
      </c>
      <c r="E173" s="15">
        <v>0</v>
      </c>
      <c r="F173" s="15">
        <v>0</v>
      </c>
      <c r="G173" s="15">
        <v>0</v>
      </c>
      <c r="H173" s="15">
        <v>1</v>
      </c>
      <c r="I173" s="18">
        <v>1.473</v>
      </c>
      <c r="J173" s="18">
        <v>16.488</v>
      </c>
      <c r="K173" s="19">
        <v>3</v>
      </c>
      <c r="L173" s="19">
        <v>2</v>
      </c>
      <c r="M173" s="19">
        <v>0</v>
      </c>
      <c r="N173" s="19">
        <v>0</v>
      </c>
      <c r="O173" s="19">
        <v>0</v>
      </c>
      <c r="P173" s="19">
        <v>-76.605</v>
      </c>
      <c r="Q173" s="19">
        <v>0</v>
      </c>
      <c r="R173" s="19">
        <v>-1</v>
      </c>
    </row>
    <row r="174" ht="16.5" spans="1:18">
      <c r="A174" s="15">
        <v>948</v>
      </c>
      <c r="B174" s="15" t="s">
        <v>394</v>
      </c>
      <c r="C174" s="15">
        <v>2176.837</v>
      </c>
      <c r="D174" s="15">
        <v>2777.982</v>
      </c>
      <c r="E174" s="15">
        <v>0</v>
      </c>
      <c r="F174" s="15">
        <v>0</v>
      </c>
      <c r="G174" s="15">
        <v>0</v>
      </c>
      <c r="H174" s="15">
        <v>1</v>
      </c>
      <c r="I174" s="18">
        <v>4.29</v>
      </c>
      <c r="J174" s="18">
        <v>25.002</v>
      </c>
      <c r="K174" s="19">
        <v>4</v>
      </c>
      <c r="L174" s="19">
        <v>2</v>
      </c>
      <c r="M174" s="19">
        <v>0</v>
      </c>
      <c r="N174" s="19">
        <v>0</v>
      </c>
      <c r="O174" s="19">
        <v>0</v>
      </c>
      <c r="P174" s="19">
        <v>-76.134</v>
      </c>
      <c r="Q174" s="19">
        <v>0</v>
      </c>
      <c r="R174" s="19">
        <v>-1</v>
      </c>
    </row>
    <row r="175" ht="16.5" spans="1:18">
      <c r="A175" s="15">
        <v>959</v>
      </c>
      <c r="B175" s="15" t="s">
        <v>395</v>
      </c>
      <c r="C175" s="15">
        <v>5926.424</v>
      </c>
      <c r="D175" s="15">
        <v>6533.969</v>
      </c>
      <c r="E175" s="15">
        <v>0</v>
      </c>
      <c r="F175" s="15">
        <v>0</v>
      </c>
      <c r="G175" s="15">
        <v>0</v>
      </c>
      <c r="H175" s="15">
        <v>1</v>
      </c>
      <c r="I175" s="18">
        <v>6.042</v>
      </c>
      <c r="J175" s="18">
        <v>14.778</v>
      </c>
      <c r="K175" s="19">
        <v>4</v>
      </c>
      <c r="L175" s="19">
        <v>2</v>
      </c>
      <c r="M175" s="19">
        <v>0</v>
      </c>
      <c r="N175" s="19">
        <v>0</v>
      </c>
      <c r="O175" s="19">
        <v>0</v>
      </c>
      <c r="P175" s="19">
        <v>-80.706</v>
      </c>
      <c r="Q175" s="19">
        <v>0</v>
      </c>
      <c r="R175" s="19">
        <v>0</v>
      </c>
    </row>
    <row r="176" ht="16.5" spans="1:18">
      <c r="A176" s="15">
        <v>964</v>
      </c>
      <c r="B176" s="15" t="s">
        <v>396</v>
      </c>
      <c r="C176" s="15">
        <v>6391.007</v>
      </c>
      <c r="D176" s="15">
        <v>7231.018</v>
      </c>
      <c r="E176" s="15">
        <v>0</v>
      </c>
      <c r="F176" s="15">
        <v>0</v>
      </c>
      <c r="G176" s="15">
        <v>0</v>
      </c>
      <c r="H176" s="15">
        <v>1</v>
      </c>
      <c r="I176" s="18">
        <v>12.832</v>
      </c>
      <c r="J176" s="18">
        <v>22.958</v>
      </c>
      <c r="K176" s="19">
        <v>4</v>
      </c>
      <c r="L176" s="19">
        <v>2</v>
      </c>
      <c r="M176" s="19">
        <v>0</v>
      </c>
      <c r="N176" s="19">
        <v>0</v>
      </c>
      <c r="O176" s="19">
        <v>0</v>
      </c>
      <c r="P176" s="19">
        <v>-28.615</v>
      </c>
      <c r="Q176" s="19">
        <v>0</v>
      </c>
      <c r="R176" s="19">
        <v>-1</v>
      </c>
    </row>
    <row r="177" ht="16.5" spans="1:18">
      <c r="A177" s="15">
        <v>965</v>
      </c>
      <c r="B177" s="15" t="s">
        <v>397</v>
      </c>
      <c r="C177" s="15">
        <v>4426.209</v>
      </c>
      <c r="D177" s="15">
        <v>4923.547</v>
      </c>
      <c r="E177" s="15">
        <v>0</v>
      </c>
      <c r="F177" s="15">
        <v>0</v>
      </c>
      <c r="G177" s="15">
        <v>0</v>
      </c>
      <c r="H177" s="15">
        <v>1</v>
      </c>
      <c r="I177" s="18">
        <v>3.646</v>
      </c>
      <c r="J177" s="18">
        <v>13.379</v>
      </c>
      <c r="K177" s="19">
        <v>4</v>
      </c>
      <c r="L177" s="19">
        <v>2</v>
      </c>
      <c r="M177" s="19">
        <v>0</v>
      </c>
      <c r="N177" s="19">
        <v>0</v>
      </c>
      <c r="O177" s="19">
        <v>0</v>
      </c>
      <c r="P177" s="19">
        <v>-35.18</v>
      </c>
      <c r="Q177" s="19">
        <v>0</v>
      </c>
      <c r="R177" s="19">
        <v>-1</v>
      </c>
    </row>
    <row r="178" ht="16.5" spans="1:18">
      <c r="A178" s="15">
        <v>966</v>
      </c>
      <c r="B178" s="15" t="s">
        <v>398</v>
      </c>
      <c r="C178" s="15">
        <v>5879.417</v>
      </c>
      <c r="D178" s="15">
        <v>6833.786</v>
      </c>
      <c r="E178" s="15">
        <v>0</v>
      </c>
      <c r="F178" s="15">
        <v>0</v>
      </c>
      <c r="G178" s="15">
        <v>0</v>
      </c>
      <c r="H178" s="15">
        <v>1</v>
      </c>
      <c r="I178" s="18">
        <v>4.133</v>
      </c>
      <c r="J178" s="18">
        <v>17.521</v>
      </c>
      <c r="K178" s="19">
        <v>4</v>
      </c>
      <c r="L178" s="19">
        <v>2</v>
      </c>
      <c r="M178" s="19">
        <v>0</v>
      </c>
      <c r="N178" s="19">
        <v>0</v>
      </c>
      <c r="O178" s="19">
        <v>0</v>
      </c>
      <c r="P178" s="19">
        <v>-13.502</v>
      </c>
      <c r="Q178" s="19">
        <v>0</v>
      </c>
      <c r="R178" s="19">
        <v>0</v>
      </c>
    </row>
    <row r="179" ht="16.5" spans="1:18">
      <c r="A179" s="15">
        <v>967</v>
      </c>
      <c r="B179" s="15" t="s">
        <v>399</v>
      </c>
      <c r="C179" s="15">
        <v>4937.278</v>
      </c>
      <c r="D179" s="15">
        <v>5529.767</v>
      </c>
      <c r="E179" s="15">
        <v>0</v>
      </c>
      <c r="F179" s="15">
        <v>0</v>
      </c>
      <c r="G179" s="15">
        <v>0</v>
      </c>
      <c r="H179" s="15">
        <v>1</v>
      </c>
      <c r="I179" s="18">
        <v>3.92</v>
      </c>
      <c r="J179" s="18">
        <v>14.214</v>
      </c>
      <c r="K179" s="19">
        <v>4</v>
      </c>
      <c r="L179" s="19">
        <v>2</v>
      </c>
      <c r="M179" s="19">
        <v>-1</v>
      </c>
      <c r="N179" s="19">
        <v>1</v>
      </c>
      <c r="O179" s="19">
        <v>0</v>
      </c>
      <c r="P179" s="19">
        <v>-18.303</v>
      </c>
      <c r="Q179" s="19">
        <v>0</v>
      </c>
      <c r="R179" s="19">
        <v>0</v>
      </c>
    </row>
    <row r="180" ht="16.5" spans="1:18">
      <c r="A180" s="15">
        <v>969</v>
      </c>
      <c r="B180" s="15" t="s">
        <v>400</v>
      </c>
      <c r="C180" s="15">
        <v>3737.991</v>
      </c>
      <c r="D180" s="15">
        <v>4243.497</v>
      </c>
      <c r="E180" s="15">
        <v>0</v>
      </c>
      <c r="F180" s="15">
        <v>0</v>
      </c>
      <c r="G180" s="15">
        <v>0</v>
      </c>
      <c r="H180" s="15">
        <v>1</v>
      </c>
      <c r="I180" s="18">
        <v>6.878</v>
      </c>
      <c r="J180" s="18">
        <v>17.971</v>
      </c>
      <c r="K180" s="19">
        <v>0</v>
      </c>
      <c r="L180" s="19">
        <v>2</v>
      </c>
      <c r="M180" s="19">
        <v>0</v>
      </c>
      <c r="N180" s="19">
        <v>0</v>
      </c>
      <c r="O180" s="19">
        <v>0</v>
      </c>
      <c r="P180" s="19">
        <v>-2.588</v>
      </c>
      <c r="Q180" s="19">
        <v>0</v>
      </c>
      <c r="R180" s="19">
        <v>-1</v>
      </c>
    </row>
    <row r="181" ht="16.5" spans="1:18">
      <c r="A181" s="15">
        <v>970</v>
      </c>
      <c r="B181" s="15" t="s">
        <v>401</v>
      </c>
      <c r="C181" s="15">
        <v>1465.376</v>
      </c>
      <c r="D181" s="15">
        <v>1626.665</v>
      </c>
      <c r="E181" s="15">
        <v>0</v>
      </c>
      <c r="F181" s="15">
        <v>0</v>
      </c>
      <c r="G181" s="15">
        <v>0</v>
      </c>
      <c r="H181" s="15">
        <v>1</v>
      </c>
      <c r="I181" s="18">
        <v>0.226</v>
      </c>
      <c r="J181" s="18">
        <v>10.119</v>
      </c>
      <c r="K181" s="19">
        <v>4</v>
      </c>
      <c r="L181" s="19">
        <v>2</v>
      </c>
      <c r="M181" s="19">
        <v>0</v>
      </c>
      <c r="N181" s="19">
        <v>0</v>
      </c>
      <c r="O181" s="19">
        <v>0</v>
      </c>
      <c r="P181" s="19">
        <v>-61.326</v>
      </c>
      <c r="Q181" s="19">
        <v>0</v>
      </c>
      <c r="R181" s="19">
        <v>0</v>
      </c>
    </row>
    <row r="182" ht="16.5" spans="1:18">
      <c r="A182" s="15">
        <v>971</v>
      </c>
      <c r="B182" s="15" t="s">
        <v>402</v>
      </c>
      <c r="C182" s="15">
        <v>2163.756</v>
      </c>
      <c r="D182" s="15">
        <v>2450.829</v>
      </c>
      <c r="E182" s="15">
        <v>0</v>
      </c>
      <c r="F182" s="15">
        <v>0</v>
      </c>
      <c r="G182" s="15">
        <v>0</v>
      </c>
      <c r="H182" s="15">
        <v>1</v>
      </c>
      <c r="I182" s="18">
        <v>9.698</v>
      </c>
      <c r="J182" s="18">
        <v>20.275</v>
      </c>
      <c r="K182" s="19">
        <v>4</v>
      </c>
      <c r="L182" s="19">
        <v>2</v>
      </c>
      <c r="M182" s="19">
        <v>0</v>
      </c>
      <c r="N182" s="19">
        <v>0</v>
      </c>
      <c r="O182" s="19">
        <v>0</v>
      </c>
      <c r="P182" s="19">
        <v>-14.013</v>
      </c>
      <c r="Q182" s="19">
        <v>0</v>
      </c>
      <c r="R182" s="19">
        <v>0</v>
      </c>
    </row>
    <row r="183" ht="16.5" spans="1:18">
      <c r="A183" s="15">
        <v>974</v>
      </c>
      <c r="B183" s="15" t="s">
        <v>403</v>
      </c>
      <c r="C183" s="15">
        <v>5040.641</v>
      </c>
      <c r="D183" s="15">
        <v>5512.105</v>
      </c>
      <c r="E183" s="15">
        <v>0</v>
      </c>
      <c r="F183" s="15">
        <v>0</v>
      </c>
      <c r="G183" s="15">
        <v>0</v>
      </c>
      <c r="H183" s="15">
        <v>1</v>
      </c>
      <c r="I183" s="18">
        <v>13.372</v>
      </c>
      <c r="J183" s="18">
        <v>20.782</v>
      </c>
      <c r="K183" s="19">
        <v>4</v>
      </c>
      <c r="L183" s="19">
        <v>2</v>
      </c>
      <c r="M183" s="19">
        <v>0</v>
      </c>
      <c r="N183" s="19">
        <v>0</v>
      </c>
      <c r="O183" s="19">
        <v>0</v>
      </c>
      <c r="P183" s="19">
        <v>-31.759</v>
      </c>
      <c r="Q183" s="19">
        <v>0</v>
      </c>
      <c r="R183" s="19">
        <v>0</v>
      </c>
    </row>
    <row r="184" ht="16.5" spans="1:18">
      <c r="A184" s="15">
        <v>977</v>
      </c>
      <c r="B184" s="15" t="s">
        <v>404</v>
      </c>
      <c r="C184" s="15">
        <v>1390.44</v>
      </c>
      <c r="D184" s="15">
        <v>1584.428</v>
      </c>
      <c r="E184" s="15">
        <v>0</v>
      </c>
      <c r="F184" s="15">
        <v>0</v>
      </c>
      <c r="G184" s="15">
        <v>0</v>
      </c>
      <c r="H184" s="15">
        <v>1</v>
      </c>
      <c r="I184" s="18">
        <v>6.007</v>
      </c>
      <c r="J184" s="18">
        <v>17.515</v>
      </c>
      <c r="K184" s="19">
        <v>4</v>
      </c>
      <c r="L184" s="19">
        <v>1</v>
      </c>
      <c r="M184" s="19">
        <v>-1</v>
      </c>
      <c r="N184" s="19">
        <v>1</v>
      </c>
      <c r="O184" s="19">
        <v>0</v>
      </c>
      <c r="P184" s="19">
        <v>-72.836</v>
      </c>
      <c r="Q184" s="19">
        <v>0</v>
      </c>
      <c r="R184" s="19">
        <v>0</v>
      </c>
    </row>
    <row r="185" ht="16.5" spans="1:18">
      <c r="A185" s="15">
        <v>978</v>
      </c>
      <c r="B185" s="15" t="s">
        <v>405</v>
      </c>
      <c r="C185" s="15">
        <v>8910.856</v>
      </c>
      <c r="D185" s="15">
        <v>10772.754</v>
      </c>
      <c r="E185" s="15">
        <v>0</v>
      </c>
      <c r="F185" s="15">
        <v>0</v>
      </c>
      <c r="G185" s="15">
        <v>0</v>
      </c>
      <c r="H185" s="15">
        <v>1</v>
      </c>
      <c r="I185" s="18">
        <v>2.813</v>
      </c>
      <c r="J185" s="18">
        <v>19.61</v>
      </c>
      <c r="K185" s="19">
        <v>4</v>
      </c>
      <c r="L185" s="19">
        <v>2</v>
      </c>
      <c r="M185" s="19">
        <v>0</v>
      </c>
      <c r="N185" s="19">
        <v>0</v>
      </c>
      <c r="O185" s="19">
        <v>0</v>
      </c>
      <c r="P185" s="19">
        <v>-163.097</v>
      </c>
      <c r="Q185" s="19">
        <v>0</v>
      </c>
      <c r="R185" s="19">
        <v>0</v>
      </c>
    </row>
    <row r="186" ht="16.5" spans="1:18">
      <c r="A186" s="15">
        <v>980</v>
      </c>
      <c r="B186" s="15" t="s">
        <v>406</v>
      </c>
      <c r="C186" s="15">
        <v>2545.948</v>
      </c>
      <c r="D186" s="15">
        <v>2834.381</v>
      </c>
      <c r="E186" s="15">
        <v>0</v>
      </c>
      <c r="F186" s="15">
        <v>0</v>
      </c>
      <c r="G186" s="15">
        <v>0</v>
      </c>
      <c r="H186" s="15">
        <v>1</v>
      </c>
      <c r="I186" s="18">
        <v>7.44</v>
      </c>
      <c r="J186" s="18">
        <v>16.859</v>
      </c>
      <c r="K186" s="19">
        <v>4</v>
      </c>
      <c r="L186" s="19">
        <v>2</v>
      </c>
      <c r="M186" s="19">
        <v>0</v>
      </c>
      <c r="N186" s="19">
        <v>0</v>
      </c>
      <c r="O186" s="19">
        <v>0</v>
      </c>
      <c r="P186" s="19">
        <v>-50.257</v>
      </c>
      <c r="Q186" s="19">
        <v>0</v>
      </c>
      <c r="R186" s="19">
        <v>0</v>
      </c>
    </row>
    <row r="187" ht="16.5" spans="1:18">
      <c r="A187" s="15">
        <v>982</v>
      </c>
      <c r="B187" s="15" t="s">
        <v>407</v>
      </c>
      <c r="C187" s="15">
        <v>5589.769</v>
      </c>
      <c r="D187" s="15">
        <v>6619.913</v>
      </c>
      <c r="E187" s="15">
        <v>0</v>
      </c>
      <c r="F187" s="15">
        <v>0</v>
      </c>
      <c r="G187" s="15">
        <v>0</v>
      </c>
      <c r="H187" s="15">
        <v>1</v>
      </c>
      <c r="I187" s="18">
        <v>6.576</v>
      </c>
      <c r="J187" s="18">
        <v>21.114</v>
      </c>
      <c r="K187" s="19">
        <v>4</v>
      </c>
      <c r="L187" s="19">
        <v>2</v>
      </c>
      <c r="M187" s="19">
        <v>0</v>
      </c>
      <c r="N187" s="19">
        <v>0</v>
      </c>
      <c r="O187" s="19">
        <v>0</v>
      </c>
      <c r="P187" s="19">
        <v>-15.39</v>
      </c>
      <c r="Q187" s="19">
        <v>0</v>
      </c>
      <c r="R187" s="19">
        <v>0</v>
      </c>
    </row>
    <row r="188" ht="16.5" spans="1:18">
      <c r="A188" s="15">
        <v>984</v>
      </c>
      <c r="B188" s="15" t="s">
        <v>408</v>
      </c>
      <c r="C188" s="15">
        <v>3266.666</v>
      </c>
      <c r="D188" s="15">
        <v>3695.657</v>
      </c>
      <c r="E188" s="15">
        <v>0</v>
      </c>
      <c r="F188" s="15">
        <v>0</v>
      </c>
      <c r="G188" s="15">
        <v>0</v>
      </c>
      <c r="H188" s="15">
        <v>1</v>
      </c>
      <c r="I188" s="18">
        <v>7.584</v>
      </c>
      <c r="J188" s="18">
        <v>18.311</v>
      </c>
      <c r="K188" s="19">
        <v>3</v>
      </c>
      <c r="L188" s="19">
        <v>2</v>
      </c>
      <c r="M188" s="19">
        <v>0</v>
      </c>
      <c r="N188" s="19">
        <v>0</v>
      </c>
      <c r="O188" s="19">
        <v>0</v>
      </c>
      <c r="P188" s="19">
        <v>-47.494</v>
      </c>
      <c r="Q188" s="19">
        <v>0</v>
      </c>
      <c r="R188" s="19">
        <v>0</v>
      </c>
    </row>
    <row r="189" ht="16.5" spans="1:18">
      <c r="A189" s="15">
        <v>985</v>
      </c>
      <c r="B189" s="15" t="s">
        <v>409</v>
      </c>
      <c r="C189" s="15">
        <v>3790.178</v>
      </c>
      <c r="D189" s="15">
        <v>4329.539</v>
      </c>
      <c r="E189" s="15">
        <v>0</v>
      </c>
      <c r="F189" s="15">
        <v>0</v>
      </c>
      <c r="G189" s="15">
        <v>0</v>
      </c>
      <c r="H189" s="15">
        <v>1</v>
      </c>
      <c r="I189" s="18">
        <v>7.126</v>
      </c>
      <c r="J189" s="18">
        <v>18.696</v>
      </c>
      <c r="K189" s="19">
        <v>4</v>
      </c>
      <c r="L189" s="19">
        <v>2</v>
      </c>
      <c r="M189" s="19">
        <v>0</v>
      </c>
      <c r="N189" s="19">
        <v>0</v>
      </c>
      <c r="O189" s="19">
        <v>0</v>
      </c>
      <c r="P189" s="19">
        <v>-13.51</v>
      </c>
      <c r="Q189" s="19">
        <v>0</v>
      </c>
      <c r="R189" s="19">
        <v>0</v>
      </c>
    </row>
    <row r="190" ht="16.5" spans="1:18">
      <c r="A190" s="15">
        <v>988</v>
      </c>
      <c r="B190" s="15" t="s">
        <v>410</v>
      </c>
      <c r="C190" s="15">
        <v>2736.213</v>
      </c>
      <c r="D190" s="15">
        <v>3153.018</v>
      </c>
      <c r="E190" s="15">
        <v>0</v>
      </c>
      <c r="F190" s="15">
        <v>0</v>
      </c>
      <c r="G190" s="15">
        <v>0</v>
      </c>
      <c r="H190" s="15">
        <v>1</v>
      </c>
      <c r="I190" s="18">
        <v>5.798</v>
      </c>
      <c r="J190" s="18">
        <v>18.251</v>
      </c>
      <c r="K190" s="19">
        <v>4</v>
      </c>
      <c r="L190" s="19">
        <v>2</v>
      </c>
      <c r="M190" s="19">
        <v>0</v>
      </c>
      <c r="N190" s="19">
        <v>0</v>
      </c>
      <c r="O190" s="19">
        <v>0</v>
      </c>
      <c r="P190" s="19">
        <v>-44.907</v>
      </c>
      <c r="Q190" s="19">
        <v>0</v>
      </c>
      <c r="R190" s="19">
        <v>0</v>
      </c>
    </row>
    <row r="191" ht="16.5" spans="1:18">
      <c r="A191" s="15">
        <v>989</v>
      </c>
      <c r="B191" s="15" t="s">
        <v>411</v>
      </c>
      <c r="C191" s="15">
        <v>4069.007</v>
      </c>
      <c r="D191" s="15">
        <v>4710.812</v>
      </c>
      <c r="E191" s="15">
        <v>0</v>
      </c>
      <c r="F191" s="15">
        <v>0</v>
      </c>
      <c r="G191" s="15">
        <v>0</v>
      </c>
      <c r="H191" s="15">
        <v>1</v>
      </c>
      <c r="I191" s="18">
        <v>5.928</v>
      </c>
      <c r="J191" s="18">
        <v>18.744</v>
      </c>
      <c r="K191" s="19">
        <v>4</v>
      </c>
      <c r="L191" s="19">
        <v>2</v>
      </c>
      <c r="M191" s="19">
        <v>0</v>
      </c>
      <c r="N191" s="19">
        <v>0</v>
      </c>
      <c r="O191" s="19">
        <v>0</v>
      </c>
      <c r="P191" s="19">
        <v>-100.665</v>
      </c>
      <c r="Q191" s="19">
        <v>0</v>
      </c>
      <c r="R191" s="19">
        <v>0</v>
      </c>
    </row>
    <row r="192" ht="16.5" spans="1:18">
      <c r="A192" s="15">
        <v>991</v>
      </c>
      <c r="B192" s="15" t="s">
        <v>27</v>
      </c>
      <c r="C192" s="15">
        <v>7292.725</v>
      </c>
      <c r="D192" s="15">
        <v>8646.148</v>
      </c>
      <c r="E192" s="15">
        <v>0</v>
      </c>
      <c r="F192" s="15">
        <v>0</v>
      </c>
      <c r="G192" s="15">
        <v>0</v>
      </c>
      <c r="H192" s="15">
        <v>1</v>
      </c>
      <c r="I192" s="18">
        <v>4.964</v>
      </c>
      <c r="J192" s="18">
        <v>19.84</v>
      </c>
      <c r="K192" s="19">
        <v>4</v>
      </c>
      <c r="L192" s="19">
        <v>2</v>
      </c>
      <c r="M192" s="19">
        <v>-1</v>
      </c>
      <c r="N192" s="19">
        <v>1</v>
      </c>
      <c r="O192" s="19">
        <v>0</v>
      </c>
      <c r="P192" s="19">
        <v>-7.151</v>
      </c>
      <c r="Q192" s="19">
        <v>0</v>
      </c>
      <c r="R192" s="19">
        <v>0</v>
      </c>
    </row>
    <row r="193" ht="16.5" spans="1:18">
      <c r="A193" s="15">
        <v>992</v>
      </c>
      <c r="B193" s="15" t="s">
        <v>412</v>
      </c>
      <c r="C193" s="15">
        <v>4315.597</v>
      </c>
      <c r="D193" s="15">
        <v>4765.123</v>
      </c>
      <c r="E193" s="15">
        <v>0</v>
      </c>
      <c r="F193" s="15">
        <v>0</v>
      </c>
      <c r="G193" s="15">
        <v>0</v>
      </c>
      <c r="H193" s="15">
        <v>1</v>
      </c>
      <c r="I193" s="18">
        <v>12.945</v>
      </c>
      <c r="J193" s="18">
        <v>21.158</v>
      </c>
      <c r="K193" s="19">
        <v>4</v>
      </c>
      <c r="L193" s="19">
        <v>2</v>
      </c>
      <c r="M193" s="19">
        <v>0</v>
      </c>
      <c r="N193" s="19">
        <v>0</v>
      </c>
      <c r="O193" s="19">
        <v>0</v>
      </c>
      <c r="P193" s="19">
        <v>-17.243</v>
      </c>
      <c r="Q193" s="19">
        <v>0</v>
      </c>
      <c r="R193" s="19">
        <v>0</v>
      </c>
    </row>
    <row r="194" ht="16.5" spans="1:18">
      <c r="A194" s="15">
        <v>993</v>
      </c>
      <c r="B194" s="15" t="s">
        <v>413</v>
      </c>
      <c r="C194" s="15">
        <v>4228.926</v>
      </c>
      <c r="D194" s="15">
        <v>4922.06</v>
      </c>
      <c r="E194" s="15">
        <v>0</v>
      </c>
      <c r="F194" s="15">
        <v>0</v>
      </c>
      <c r="G194" s="15">
        <v>0</v>
      </c>
      <c r="H194" s="15">
        <v>1</v>
      </c>
      <c r="I194" s="18">
        <v>16.18</v>
      </c>
      <c r="J194" s="18">
        <v>27.984</v>
      </c>
      <c r="K194" s="19">
        <v>4</v>
      </c>
      <c r="L194" s="19">
        <v>2</v>
      </c>
      <c r="M194" s="19">
        <v>0</v>
      </c>
      <c r="N194" s="19">
        <v>0</v>
      </c>
      <c r="O194" s="19">
        <v>0</v>
      </c>
      <c r="P194" s="19">
        <v>-11.717</v>
      </c>
      <c r="Q194" s="19">
        <v>0</v>
      </c>
      <c r="R194" s="19">
        <v>0</v>
      </c>
    </row>
    <row r="195" ht="16.5" spans="1:18">
      <c r="A195" s="15">
        <v>994</v>
      </c>
      <c r="B195" s="15" t="s">
        <v>414</v>
      </c>
      <c r="C195" s="15">
        <v>5183.595</v>
      </c>
      <c r="D195" s="15">
        <v>5942.633</v>
      </c>
      <c r="E195" s="15">
        <v>0</v>
      </c>
      <c r="F195" s="15">
        <v>0</v>
      </c>
      <c r="G195" s="15">
        <v>0</v>
      </c>
      <c r="H195" s="15">
        <v>1</v>
      </c>
      <c r="I195" s="18">
        <v>8.513</v>
      </c>
      <c r="J195" s="18">
        <v>20.199</v>
      </c>
      <c r="K195" s="19">
        <v>4</v>
      </c>
      <c r="L195" s="19">
        <v>2</v>
      </c>
      <c r="M195" s="19">
        <v>0</v>
      </c>
      <c r="N195" s="19">
        <v>0</v>
      </c>
      <c r="O195" s="19">
        <v>0</v>
      </c>
      <c r="P195" s="19">
        <v>-24.539</v>
      </c>
      <c r="Q195" s="19">
        <v>0</v>
      </c>
      <c r="R195" s="19">
        <v>0</v>
      </c>
    </row>
    <row r="196" ht="16.5" spans="1:18">
      <c r="A196" s="15">
        <v>998</v>
      </c>
      <c r="B196" s="15" t="s">
        <v>415</v>
      </c>
      <c r="C196" s="15">
        <v>1458.717</v>
      </c>
      <c r="D196" s="15">
        <v>1682.843</v>
      </c>
      <c r="E196" s="15">
        <v>0</v>
      </c>
      <c r="F196" s="15">
        <v>0</v>
      </c>
      <c r="G196" s="15">
        <v>0</v>
      </c>
      <c r="H196" s="15">
        <v>1</v>
      </c>
      <c r="I196" s="18">
        <v>15.772</v>
      </c>
      <c r="J196" s="18">
        <v>26.99</v>
      </c>
      <c r="K196" s="19">
        <v>3</v>
      </c>
      <c r="L196" s="19">
        <v>2</v>
      </c>
      <c r="M196" s="19">
        <v>0</v>
      </c>
      <c r="N196" s="19">
        <v>1</v>
      </c>
      <c r="O196" s="19">
        <v>0</v>
      </c>
      <c r="P196" s="19">
        <v>-16.787</v>
      </c>
      <c r="Q196" s="19">
        <v>0</v>
      </c>
      <c r="R196" s="19">
        <v>0</v>
      </c>
    </row>
    <row r="197" ht="16.5" spans="1:18">
      <c r="A197" s="15">
        <v>399001</v>
      </c>
      <c r="B197" s="15" t="s">
        <v>416</v>
      </c>
      <c r="C197" s="15">
        <v>8188.207</v>
      </c>
      <c r="D197" s="15">
        <v>9535.643</v>
      </c>
      <c r="E197" s="15">
        <v>0</v>
      </c>
      <c r="F197" s="15">
        <v>0</v>
      </c>
      <c r="G197" s="15">
        <v>0</v>
      </c>
      <c r="H197" s="15">
        <v>1</v>
      </c>
      <c r="I197" s="18">
        <v>9.682</v>
      </c>
      <c r="J197" s="18">
        <v>22.444</v>
      </c>
      <c r="K197" s="19">
        <v>4</v>
      </c>
      <c r="L197" s="19">
        <v>2</v>
      </c>
      <c r="M197" s="19">
        <v>0</v>
      </c>
      <c r="N197" s="19">
        <v>0</v>
      </c>
      <c r="O197" s="19">
        <v>0</v>
      </c>
      <c r="P197" s="19">
        <v>-15.509</v>
      </c>
      <c r="Q197" s="19">
        <v>0</v>
      </c>
      <c r="R197" s="19">
        <v>0</v>
      </c>
    </row>
    <row r="198" ht="16.5" spans="1:18">
      <c r="A198" s="15">
        <v>399002</v>
      </c>
      <c r="B198" s="15" t="s">
        <v>417</v>
      </c>
      <c r="C198" s="15">
        <v>10742.161</v>
      </c>
      <c r="D198" s="15">
        <v>12411.993</v>
      </c>
      <c r="E198" s="15">
        <v>0</v>
      </c>
      <c r="F198" s="15">
        <v>0</v>
      </c>
      <c r="G198" s="15">
        <v>0</v>
      </c>
      <c r="H198" s="15">
        <v>1</v>
      </c>
      <c r="I198" s="18">
        <v>10.607</v>
      </c>
      <c r="J198" s="18">
        <v>22.633</v>
      </c>
      <c r="K198" s="19">
        <v>0</v>
      </c>
      <c r="L198" s="19">
        <v>2</v>
      </c>
      <c r="M198" s="19">
        <v>0</v>
      </c>
      <c r="N198" s="19">
        <v>-1</v>
      </c>
      <c r="O198" s="19">
        <v>0</v>
      </c>
      <c r="P198" s="19">
        <v>-39.929</v>
      </c>
      <c r="Q198" s="19">
        <v>0</v>
      </c>
      <c r="R198" s="19">
        <v>-1</v>
      </c>
    </row>
    <row r="199" ht="16.5" spans="1:18">
      <c r="A199" s="15">
        <v>399003</v>
      </c>
      <c r="B199" s="15" t="s">
        <v>418</v>
      </c>
      <c r="C199" s="15">
        <v>7073.267</v>
      </c>
      <c r="D199" s="15">
        <v>7842.405</v>
      </c>
      <c r="E199" s="15">
        <v>0</v>
      </c>
      <c r="F199" s="15">
        <v>0</v>
      </c>
      <c r="G199" s="15">
        <v>0</v>
      </c>
      <c r="H199" s="15">
        <v>1</v>
      </c>
      <c r="I199" s="18">
        <v>1.728</v>
      </c>
      <c r="J199" s="18">
        <v>11.366</v>
      </c>
      <c r="K199" s="19">
        <v>1</v>
      </c>
      <c r="L199" s="19">
        <v>2</v>
      </c>
      <c r="M199" s="19">
        <v>0</v>
      </c>
      <c r="N199" s="19">
        <v>-1</v>
      </c>
      <c r="O199" s="19">
        <v>0</v>
      </c>
      <c r="P199" s="19">
        <v>-29.454</v>
      </c>
      <c r="Q199" s="19">
        <v>0</v>
      </c>
      <c r="R199" s="19">
        <v>0</v>
      </c>
    </row>
    <row r="200" ht="16.5" spans="1:18">
      <c r="A200" s="15">
        <v>399004</v>
      </c>
      <c r="B200" s="15" t="s">
        <v>419</v>
      </c>
      <c r="C200" s="15">
        <v>5165.431</v>
      </c>
      <c r="D200" s="15">
        <v>5924.607</v>
      </c>
      <c r="E200" s="15">
        <v>0</v>
      </c>
      <c r="F200" s="15">
        <v>0</v>
      </c>
      <c r="G200" s="15">
        <v>0</v>
      </c>
      <c r="H200" s="15">
        <v>1</v>
      </c>
      <c r="I200" s="18">
        <v>11.504</v>
      </c>
      <c r="J200" s="18">
        <v>22.844</v>
      </c>
      <c r="K200" s="19">
        <v>1</v>
      </c>
      <c r="L200" s="19">
        <v>2</v>
      </c>
      <c r="M200" s="19">
        <v>0</v>
      </c>
      <c r="N200" s="19">
        <v>0</v>
      </c>
      <c r="O200" s="19">
        <v>0</v>
      </c>
      <c r="P200" s="19">
        <v>-36.653</v>
      </c>
      <c r="Q200" s="19">
        <v>0</v>
      </c>
      <c r="R200" s="19">
        <v>0</v>
      </c>
    </row>
    <row r="201" ht="16.5" spans="1:18">
      <c r="A201" s="15">
        <v>399005</v>
      </c>
      <c r="B201" s="15" t="s">
        <v>420</v>
      </c>
      <c r="C201" s="15">
        <v>5265.72</v>
      </c>
      <c r="D201" s="15">
        <v>5974.798</v>
      </c>
      <c r="E201" s="15">
        <v>0</v>
      </c>
      <c r="F201" s="15">
        <v>0</v>
      </c>
      <c r="G201" s="15">
        <v>0</v>
      </c>
      <c r="H201" s="15">
        <v>1</v>
      </c>
      <c r="I201" s="18">
        <v>7.491</v>
      </c>
      <c r="J201" s="18">
        <v>18.47</v>
      </c>
      <c r="K201" s="19">
        <v>4</v>
      </c>
      <c r="L201" s="19">
        <v>2</v>
      </c>
      <c r="M201" s="19">
        <v>0</v>
      </c>
      <c r="N201" s="19">
        <v>1</v>
      </c>
      <c r="O201" s="19">
        <v>0</v>
      </c>
      <c r="P201" s="19">
        <v>-8.853</v>
      </c>
      <c r="Q201" s="19">
        <v>0</v>
      </c>
      <c r="R201" s="19">
        <v>0</v>
      </c>
    </row>
    <row r="202" ht="16.5" spans="1:18">
      <c r="A202" s="15">
        <v>399006</v>
      </c>
      <c r="B202" s="15" t="s">
        <v>421</v>
      </c>
      <c r="C202" s="15">
        <v>1558.118</v>
      </c>
      <c r="D202" s="15">
        <v>1866.439</v>
      </c>
      <c r="E202" s="15">
        <v>0</v>
      </c>
      <c r="F202" s="15">
        <v>0</v>
      </c>
      <c r="G202" s="15">
        <v>0</v>
      </c>
      <c r="H202" s="15">
        <v>1</v>
      </c>
      <c r="I202" s="18">
        <v>18.142</v>
      </c>
      <c r="J202" s="18">
        <v>31.664</v>
      </c>
      <c r="K202" s="19">
        <v>4</v>
      </c>
      <c r="L202" s="19">
        <v>2</v>
      </c>
      <c r="M202" s="19">
        <v>0</v>
      </c>
      <c r="N202" s="19">
        <v>0</v>
      </c>
      <c r="O202" s="19">
        <v>0</v>
      </c>
      <c r="P202" s="19">
        <v>-70.527</v>
      </c>
      <c r="Q202" s="19">
        <v>0</v>
      </c>
      <c r="R202" s="19">
        <v>0</v>
      </c>
    </row>
    <row r="203" ht="16.5" spans="1:18">
      <c r="A203" s="15">
        <v>399007</v>
      </c>
      <c r="B203" s="15" t="s">
        <v>422</v>
      </c>
      <c r="C203" s="15">
        <v>3486.745</v>
      </c>
      <c r="D203" s="15">
        <v>4054.836</v>
      </c>
      <c r="E203" s="15">
        <v>0</v>
      </c>
      <c r="F203" s="15">
        <v>0</v>
      </c>
      <c r="G203" s="15">
        <v>0</v>
      </c>
      <c r="H203" s="15">
        <v>1</v>
      </c>
      <c r="I203" s="18">
        <v>9.774</v>
      </c>
      <c r="J203" s="18">
        <v>22.415</v>
      </c>
      <c r="K203" s="19">
        <v>4</v>
      </c>
      <c r="L203" s="19">
        <v>2</v>
      </c>
      <c r="M203" s="19">
        <v>0</v>
      </c>
      <c r="N203" s="19">
        <v>0</v>
      </c>
      <c r="O203" s="19">
        <v>0</v>
      </c>
      <c r="P203" s="19">
        <v>-45.688</v>
      </c>
      <c r="Q203" s="19">
        <v>0</v>
      </c>
      <c r="R203" s="19">
        <v>0</v>
      </c>
    </row>
    <row r="204" ht="16.5" spans="1:18">
      <c r="A204" s="15">
        <v>399008</v>
      </c>
      <c r="B204" s="15" t="s">
        <v>423</v>
      </c>
      <c r="C204" s="15">
        <v>1022.948</v>
      </c>
      <c r="D204" s="15">
        <v>1176.2</v>
      </c>
      <c r="E204" s="15">
        <v>0</v>
      </c>
      <c r="F204" s="15">
        <v>0</v>
      </c>
      <c r="G204" s="15">
        <v>0</v>
      </c>
      <c r="H204" s="15">
        <v>1</v>
      </c>
      <c r="I204" s="18">
        <v>6.225</v>
      </c>
      <c r="J204" s="18">
        <v>18.443</v>
      </c>
      <c r="K204" s="19">
        <v>4</v>
      </c>
      <c r="L204" s="19">
        <v>2</v>
      </c>
      <c r="M204" s="19">
        <v>0</v>
      </c>
      <c r="N204" s="19">
        <v>0</v>
      </c>
      <c r="O204" s="19">
        <v>0</v>
      </c>
      <c r="P204" s="19">
        <v>-38.68</v>
      </c>
      <c r="Q204" s="19">
        <v>0</v>
      </c>
      <c r="R204" s="19">
        <v>0</v>
      </c>
    </row>
    <row r="205" ht="16.5" spans="1:18">
      <c r="A205" s="15">
        <v>399009</v>
      </c>
      <c r="B205" s="15" t="s">
        <v>424</v>
      </c>
      <c r="C205" s="15">
        <v>2938.851</v>
      </c>
      <c r="D205" s="15">
        <v>3483.284</v>
      </c>
      <c r="E205" s="15">
        <v>0</v>
      </c>
      <c r="F205" s="15">
        <v>0</v>
      </c>
      <c r="G205" s="15">
        <v>0</v>
      </c>
      <c r="H205" s="15">
        <v>1</v>
      </c>
      <c r="I205" s="18">
        <v>7.845</v>
      </c>
      <c r="J205" s="18">
        <v>22.249</v>
      </c>
      <c r="K205" s="19">
        <v>4</v>
      </c>
      <c r="L205" s="19">
        <v>2</v>
      </c>
      <c r="M205" s="19">
        <v>0</v>
      </c>
      <c r="N205" s="19">
        <v>0</v>
      </c>
      <c r="O205" s="19">
        <v>0</v>
      </c>
      <c r="P205" s="19">
        <v>-35.301</v>
      </c>
      <c r="Q205" s="19">
        <v>0</v>
      </c>
      <c r="R205" s="19">
        <v>0</v>
      </c>
    </row>
    <row r="206" ht="16.5" spans="1:18">
      <c r="A206" s="15">
        <v>399010</v>
      </c>
      <c r="B206" s="15" t="s">
        <v>425</v>
      </c>
      <c r="C206" s="15">
        <v>4961.605</v>
      </c>
      <c r="D206" s="15">
        <v>5913.568</v>
      </c>
      <c r="E206" s="15">
        <v>0</v>
      </c>
      <c r="F206" s="15">
        <v>0</v>
      </c>
      <c r="G206" s="15">
        <v>0</v>
      </c>
      <c r="H206" s="15">
        <v>1</v>
      </c>
      <c r="I206" s="18">
        <v>9.231</v>
      </c>
      <c r="J206" s="18">
        <v>23.843</v>
      </c>
      <c r="K206" s="19">
        <v>4</v>
      </c>
      <c r="L206" s="19">
        <v>2</v>
      </c>
      <c r="M206" s="19">
        <v>0</v>
      </c>
      <c r="N206" s="19">
        <v>0</v>
      </c>
      <c r="O206" s="19">
        <v>0</v>
      </c>
      <c r="P206" s="19">
        <v>-48.55</v>
      </c>
      <c r="Q206" s="19">
        <v>0</v>
      </c>
      <c r="R206" s="19">
        <v>0</v>
      </c>
    </row>
    <row r="207" ht="16.5" spans="1:18">
      <c r="A207" s="15">
        <v>399011</v>
      </c>
      <c r="B207" s="15" t="s">
        <v>426</v>
      </c>
      <c r="C207" s="15">
        <v>3915.65</v>
      </c>
      <c r="D207" s="15">
        <v>4571.733</v>
      </c>
      <c r="E207" s="15">
        <v>0</v>
      </c>
      <c r="F207" s="15">
        <v>0</v>
      </c>
      <c r="G207" s="15">
        <v>0</v>
      </c>
      <c r="H207" s="15">
        <v>1</v>
      </c>
      <c r="I207" s="18">
        <v>9.745</v>
      </c>
      <c r="J207" s="18">
        <v>22.697</v>
      </c>
      <c r="K207" s="19">
        <v>4</v>
      </c>
      <c r="L207" s="19">
        <v>2</v>
      </c>
      <c r="M207" s="19">
        <v>0</v>
      </c>
      <c r="N207" s="19">
        <v>0</v>
      </c>
      <c r="O207" s="19">
        <v>0</v>
      </c>
      <c r="P207" s="19">
        <v>-40.376</v>
      </c>
      <c r="Q207" s="19">
        <v>0</v>
      </c>
      <c r="R207" s="19">
        <v>0</v>
      </c>
    </row>
    <row r="208" ht="16.5" spans="1:18">
      <c r="A208" s="15">
        <v>399012</v>
      </c>
      <c r="B208" s="15" t="s">
        <v>427</v>
      </c>
      <c r="C208" s="15">
        <v>2229.338</v>
      </c>
      <c r="D208" s="15">
        <v>2662.818</v>
      </c>
      <c r="E208" s="15">
        <v>0</v>
      </c>
      <c r="F208" s="15">
        <v>0</v>
      </c>
      <c r="G208" s="15">
        <v>0</v>
      </c>
      <c r="H208" s="15">
        <v>1</v>
      </c>
      <c r="I208" s="18">
        <v>18.4</v>
      </c>
      <c r="J208" s="18">
        <v>31.684</v>
      </c>
      <c r="K208" s="19">
        <v>4</v>
      </c>
      <c r="L208" s="19">
        <v>2</v>
      </c>
      <c r="M208" s="19">
        <v>0</v>
      </c>
      <c r="N208" s="19">
        <v>0</v>
      </c>
      <c r="O208" s="19">
        <v>0</v>
      </c>
      <c r="P208" s="19">
        <v>-40.812</v>
      </c>
      <c r="Q208" s="19">
        <v>0</v>
      </c>
      <c r="R208" s="19">
        <v>0</v>
      </c>
    </row>
    <row r="209" ht="16.5" spans="1:18">
      <c r="A209" s="15">
        <v>399013</v>
      </c>
      <c r="B209" s="15" t="s">
        <v>428</v>
      </c>
      <c r="C209" s="15">
        <v>3704.796</v>
      </c>
      <c r="D209" s="15">
        <v>4293.263</v>
      </c>
      <c r="E209" s="15">
        <v>0</v>
      </c>
      <c r="F209" s="15">
        <v>0</v>
      </c>
      <c r="G209" s="15">
        <v>0</v>
      </c>
      <c r="H209" s="15">
        <v>1</v>
      </c>
      <c r="I209" s="18">
        <v>4.669</v>
      </c>
      <c r="J209" s="18">
        <v>17.736</v>
      </c>
      <c r="K209" s="19">
        <v>4</v>
      </c>
      <c r="L209" s="19">
        <v>2</v>
      </c>
      <c r="M209" s="19">
        <v>0</v>
      </c>
      <c r="N209" s="19">
        <v>0</v>
      </c>
      <c r="O209" s="19">
        <v>0</v>
      </c>
      <c r="P209" s="19">
        <v>-36.447</v>
      </c>
      <c r="Q209" s="19">
        <v>0</v>
      </c>
      <c r="R209" s="19">
        <v>-1</v>
      </c>
    </row>
    <row r="210" ht="16.5" spans="1:18">
      <c r="A210" s="15">
        <v>399015</v>
      </c>
      <c r="B210" s="15" t="s">
        <v>429</v>
      </c>
      <c r="C210" s="15">
        <v>1648.983</v>
      </c>
      <c r="D210" s="15">
        <v>1977.389</v>
      </c>
      <c r="E210" s="15">
        <v>0</v>
      </c>
      <c r="F210" s="15">
        <v>0</v>
      </c>
      <c r="G210" s="15">
        <v>0</v>
      </c>
      <c r="H210" s="15">
        <v>1</v>
      </c>
      <c r="I210" s="18">
        <v>9.497</v>
      </c>
      <c r="J210" s="18">
        <v>24.528</v>
      </c>
      <c r="K210" s="19">
        <v>3</v>
      </c>
      <c r="L210" s="19">
        <v>2</v>
      </c>
      <c r="M210" s="19">
        <v>0</v>
      </c>
      <c r="N210" s="19">
        <v>0</v>
      </c>
      <c r="O210" s="19">
        <v>0</v>
      </c>
      <c r="P210" s="19">
        <v>-36.65</v>
      </c>
      <c r="Q210" s="19">
        <v>0</v>
      </c>
      <c r="R210" s="19">
        <v>-1</v>
      </c>
    </row>
    <row r="211" ht="16.5" spans="1:18">
      <c r="A211" s="15">
        <v>399016</v>
      </c>
      <c r="B211" s="15" t="s">
        <v>430</v>
      </c>
      <c r="C211" s="15">
        <v>3072.105</v>
      </c>
      <c r="D211" s="15">
        <v>3623.38</v>
      </c>
      <c r="E211" s="15">
        <v>0</v>
      </c>
      <c r="F211" s="15">
        <v>0</v>
      </c>
      <c r="G211" s="15">
        <v>0</v>
      </c>
      <c r="H211" s="15">
        <v>1</v>
      </c>
      <c r="I211" s="18">
        <v>11.655</v>
      </c>
      <c r="J211" s="18">
        <v>25.096</v>
      </c>
      <c r="K211" s="19">
        <v>4</v>
      </c>
      <c r="L211" s="19">
        <v>2</v>
      </c>
      <c r="M211" s="19">
        <v>0</v>
      </c>
      <c r="N211" s="19">
        <v>0</v>
      </c>
      <c r="O211" s="19">
        <v>0</v>
      </c>
      <c r="P211" s="19">
        <v>-23.691</v>
      </c>
      <c r="Q211" s="19">
        <v>0</v>
      </c>
      <c r="R211" s="19">
        <v>0</v>
      </c>
    </row>
    <row r="212" ht="16.5" spans="1:18">
      <c r="A212" s="15">
        <v>399017</v>
      </c>
      <c r="B212" s="15" t="s">
        <v>431</v>
      </c>
      <c r="C212" s="15">
        <v>2700.223</v>
      </c>
      <c r="D212" s="15">
        <v>3142.179</v>
      </c>
      <c r="E212" s="15">
        <v>0</v>
      </c>
      <c r="F212" s="15">
        <v>0</v>
      </c>
      <c r="G212" s="15">
        <v>0</v>
      </c>
      <c r="H212" s="15">
        <v>1</v>
      </c>
      <c r="I212" s="18">
        <v>6.132</v>
      </c>
      <c r="J212" s="18">
        <v>19.335</v>
      </c>
      <c r="K212" s="19">
        <v>4</v>
      </c>
      <c r="L212" s="19">
        <v>2</v>
      </c>
      <c r="M212" s="19">
        <v>0</v>
      </c>
      <c r="N212" s="19">
        <v>0</v>
      </c>
      <c r="O212" s="19">
        <v>0</v>
      </c>
      <c r="P212" s="19">
        <v>-61.28</v>
      </c>
      <c r="Q212" s="19">
        <v>0</v>
      </c>
      <c r="R212" s="19">
        <v>0</v>
      </c>
    </row>
    <row r="213" ht="16.5" spans="1:18">
      <c r="A213" s="15">
        <v>399018</v>
      </c>
      <c r="B213" s="15" t="s">
        <v>432</v>
      </c>
      <c r="C213" s="15">
        <v>3007.462</v>
      </c>
      <c r="D213" s="15">
        <v>3648.704</v>
      </c>
      <c r="E213" s="15">
        <v>0</v>
      </c>
      <c r="F213" s="15">
        <v>0</v>
      </c>
      <c r="G213" s="15">
        <v>0</v>
      </c>
      <c r="H213" s="15">
        <v>1</v>
      </c>
      <c r="I213" s="18">
        <v>14.236</v>
      </c>
      <c r="J213" s="18">
        <v>29.308</v>
      </c>
      <c r="K213" s="19">
        <v>4</v>
      </c>
      <c r="L213" s="19">
        <v>2</v>
      </c>
      <c r="M213" s="19">
        <v>0</v>
      </c>
      <c r="N213" s="19">
        <v>0</v>
      </c>
      <c r="O213" s="19">
        <v>0</v>
      </c>
      <c r="P213" s="19">
        <v>-358.168</v>
      </c>
      <c r="Q213" s="19">
        <v>0</v>
      </c>
      <c r="R213" s="19">
        <v>0</v>
      </c>
    </row>
    <row r="214" ht="16.5" spans="1:18">
      <c r="A214" s="15">
        <v>399019</v>
      </c>
      <c r="B214" s="15" t="s">
        <v>433</v>
      </c>
      <c r="C214" s="15">
        <v>2342.554</v>
      </c>
      <c r="D214" s="15">
        <v>2810.112</v>
      </c>
      <c r="E214" s="15">
        <v>0</v>
      </c>
      <c r="F214" s="15">
        <v>0</v>
      </c>
      <c r="G214" s="15">
        <v>0</v>
      </c>
      <c r="H214" s="15">
        <v>1</v>
      </c>
      <c r="I214" s="18">
        <v>18.458</v>
      </c>
      <c r="J214" s="18">
        <v>32.025</v>
      </c>
      <c r="K214" s="19">
        <v>4</v>
      </c>
      <c r="L214" s="19">
        <v>2</v>
      </c>
      <c r="M214" s="19">
        <v>0</v>
      </c>
      <c r="N214" s="19">
        <v>0</v>
      </c>
      <c r="O214" s="19">
        <v>0</v>
      </c>
      <c r="P214" s="19">
        <v>-81.431</v>
      </c>
      <c r="Q214" s="19">
        <v>0</v>
      </c>
      <c r="R214" s="19">
        <v>0</v>
      </c>
    </row>
    <row r="215" ht="16.5" spans="1:18">
      <c r="A215" s="15">
        <v>399020</v>
      </c>
      <c r="B215" s="15" t="s">
        <v>434</v>
      </c>
      <c r="C215" s="15">
        <v>927.476</v>
      </c>
      <c r="D215" s="15">
        <v>1107.067</v>
      </c>
      <c r="E215" s="15">
        <v>0</v>
      </c>
      <c r="F215" s="15">
        <v>0</v>
      </c>
      <c r="G215" s="15">
        <v>0</v>
      </c>
      <c r="H215" s="15">
        <v>1</v>
      </c>
      <c r="I215" s="18">
        <v>12.93</v>
      </c>
      <c r="J215" s="18">
        <v>27.055</v>
      </c>
      <c r="K215" s="19">
        <v>4</v>
      </c>
      <c r="L215" s="19">
        <v>2</v>
      </c>
      <c r="M215" s="19">
        <v>0</v>
      </c>
      <c r="N215" s="19">
        <v>0</v>
      </c>
      <c r="O215" s="19">
        <v>0</v>
      </c>
      <c r="P215" s="19">
        <v>-57.942</v>
      </c>
      <c r="Q215" s="19">
        <v>0</v>
      </c>
      <c r="R215" s="19">
        <v>0</v>
      </c>
    </row>
    <row r="216" ht="16.5" spans="1:18">
      <c r="A216" s="15">
        <v>399030</v>
      </c>
      <c r="B216" s="15" t="s">
        <v>435</v>
      </c>
      <c r="C216" s="15">
        <v>2193.467</v>
      </c>
      <c r="D216" s="15">
        <v>2717.384</v>
      </c>
      <c r="E216" s="15">
        <v>0</v>
      </c>
      <c r="F216" s="15">
        <v>0</v>
      </c>
      <c r="G216" s="15">
        <v>0</v>
      </c>
      <c r="H216" s="15">
        <v>1</v>
      </c>
      <c r="I216" s="18">
        <v>16.415</v>
      </c>
      <c r="J216" s="18">
        <v>32.531</v>
      </c>
      <c r="K216" s="19">
        <v>4</v>
      </c>
      <c r="L216" s="19">
        <v>2</v>
      </c>
      <c r="M216" s="19">
        <v>-1</v>
      </c>
      <c r="N216" s="19">
        <v>1</v>
      </c>
      <c r="O216" s="19">
        <v>0</v>
      </c>
      <c r="P216" s="19">
        <v>-2.653</v>
      </c>
      <c r="Q216" s="19">
        <v>0</v>
      </c>
      <c r="R216" s="19">
        <v>0</v>
      </c>
    </row>
    <row r="217" ht="16.5" spans="1:18">
      <c r="A217" s="15">
        <v>399050</v>
      </c>
      <c r="B217" s="15" t="s">
        <v>436</v>
      </c>
      <c r="C217" s="15">
        <v>2077.373</v>
      </c>
      <c r="D217" s="15">
        <v>2344.792</v>
      </c>
      <c r="E217" s="15">
        <v>0</v>
      </c>
      <c r="F217" s="15">
        <v>0</v>
      </c>
      <c r="G217" s="15">
        <v>0</v>
      </c>
      <c r="H217" s="15">
        <v>1</v>
      </c>
      <c r="I217" s="18">
        <v>9.876</v>
      </c>
      <c r="J217" s="18">
        <v>20.154</v>
      </c>
      <c r="K217" s="19">
        <v>4</v>
      </c>
      <c r="L217" s="19">
        <v>2</v>
      </c>
      <c r="M217" s="19">
        <v>0</v>
      </c>
      <c r="N217" s="19">
        <v>0</v>
      </c>
      <c r="O217" s="19">
        <v>0</v>
      </c>
      <c r="P217" s="19">
        <v>-23.768</v>
      </c>
      <c r="Q217" s="19">
        <v>0</v>
      </c>
      <c r="R217" s="19">
        <v>0</v>
      </c>
    </row>
    <row r="218" ht="16.5" spans="1:18">
      <c r="A218" s="15">
        <v>399060</v>
      </c>
      <c r="B218" s="15" t="s">
        <v>437</v>
      </c>
      <c r="C218" s="15">
        <v>2047.572</v>
      </c>
      <c r="D218" s="15">
        <v>2387.134</v>
      </c>
      <c r="E218" s="15">
        <v>0</v>
      </c>
      <c r="F218" s="15">
        <v>0</v>
      </c>
      <c r="G218" s="15">
        <v>0</v>
      </c>
      <c r="H218" s="15">
        <v>1</v>
      </c>
      <c r="I218" s="18">
        <v>10.87</v>
      </c>
      <c r="J218" s="18">
        <v>23.548</v>
      </c>
      <c r="K218" s="19">
        <v>2</v>
      </c>
      <c r="L218" s="19">
        <v>2</v>
      </c>
      <c r="M218" s="19">
        <v>0</v>
      </c>
      <c r="N218" s="19">
        <v>-1</v>
      </c>
      <c r="O218" s="19">
        <v>0</v>
      </c>
      <c r="P218" s="19">
        <v>-25.623</v>
      </c>
      <c r="Q218" s="19">
        <v>0</v>
      </c>
      <c r="R218" s="19">
        <v>-1</v>
      </c>
    </row>
    <row r="219" ht="16.5" spans="1:18">
      <c r="A219" s="15">
        <v>399088</v>
      </c>
      <c r="B219" s="15" t="s">
        <v>438</v>
      </c>
      <c r="C219" s="15">
        <v>2740.527</v>
      </c>
      <c r="D219" s="15">
        <v>3134.931</v>
      </c>
      <c r="E219" s="15">
        <v>0</v>
      </c>
      <c r="F219" s="15">
        <v>0</v>
      </c>
      <c r="G219" s="15">
        <v>0</v>
      </c>
      <c r="H219" s="15">
        <v>1</v>
      </c>
      <c r="I219" s="18">
        <v>13.784</v>
      </c>
      <c r="J219" s="18">
        <v>24.631</v>
      </c>
      <c r="K219" s="19">
        <v>4</v>
      </c>
      <c r="L219" s="19">
        <v>2</v>
      </c>
      <c r="M219" s="19">
        <v>0</v>
      </c>
      <c r="N219" s="19">
        <v>0</v>
      </c>
      <c r="O219" s="19">
        <v>0</v>
      </c>
      <c r="P219" s="19">
        <v>-36.968</v>
      </c>
      <c r="Q219" s="19">
        <v>0</v>
      </c>
      <c r="R219" s="19">
        <v>0</v>
      </c>
    </row>
    <row r="220" ht="16.5" spans="1:18">
      <c r="A220" s="15">
        <v>399100</v>
      </c>
      <c r="B220" s="15" t="s">
        <v>439</v>
      </c>
      <c r="C220" s="15">
        <v>7107.129</v>
      </c>
      <c r="D220" s="15">
        <v>8216.988</v>
      </c>
      <c r="E220" s="15">
        <v>0</v>
      </c>
      <c r="F220" s="15">
        <v>0</v>
      </c>
      <c r="G220" s="15">
        <v>0</v>
      </c>
      <c r="H220" s="15">
        <v>1</v>
      </c>
      <c r="I220" s="18">
        <v>9.231</v>
      </c>
      <c r="J220" s="18">
        <v>21.491</v>
      </c>
      <c r="K220" s="19">
        <v>4</v>
      </c>
      <c r="L220" s="19">
        <v>2</v>
      </c>
      <c r="M220" s="19">
        <v>0</v>
      </c>
      <c r="N220" s="19">
        <v>0</v>
      </c>
      <c r="O220" s="19">
        <v>0</v>
      </c>
      <c r="P220" s="19">
        <v>-56.636</v>
      </c>
      <c r="Q220" s="19">
        <v>0</v>
      </c>
      <c r="R220" s="19">
        <v>0</v>
      </c>
    </row>
    <row r="221" ht="16.5" spans="1:18">
      <c r="A221" s="15">
        <v>399101</v>
      </c>
      <c r="B221" s="15" t="s">
        <v>5</v>
      </c>
      <c r="C221" s="15">
        <v>8724.565</v>
      </c>
      <c r="D221" s="15">
        <v>9969.192</v>
      </c>
      <c r="E221" s="15">
        <v>0</v>
      </c>
      <c r="F221" s="15">
        <v>0</v>
      </c>
      <c r="G221" s="15">
        <v>0</v>
      </c>
      <c r="H221" s="15">
        <v>1</v>
      </c>
      <c r="I221" s="18">
        <v>5.922</v>
      </c>
      <c r="J221" s="18">
        <v>17.667</v>
      </c>
      <c r="K221" s="19">
        <v>3</v>
      </c>
      <c r="L221" s="19">
        <v>2</v>
      </c>
      <c r="M221" s="19">
        <v>0</v>
      </c>
      <c r="N221" s="19">
        <v>0</v>
      </c>
      <c r="O221" s="19">
        <v>0</v>
      </c>
      <c r="P221" s="19">
        <v>-75.458</v>
      </c>
      <c r="Q221" s="19">
        <v>0</v>
      </c>
      <c r="R221" s="19">
        <v>-1</v>
      </c>
    </row>
    <row r="222" ht="16.5" spans="1:18">
      <c r="A222" s="15">
        <v>399102</v>
      </c>
      <c r="B222" s="15" t="s">
        <v>440</v>
      </c>
      <c r="C222" s="15">
        <v>1984.158</v>
      </c>
      <c r="D222" s="15">
        <v>2341.478</v>
      </c>
      <c r="E222" s="15">
        <v>0</v>
      </c>
      <c r="F222" s="15">
        <v>0</v>
      </c>
      <c r="G222" s="15">
        <v>0</v>
      </c>
      <c r="H222" s="15">
        <v>1</v>
      </c>
      <c r="I222" s="18">
        <v>16.216</v>
      </c>
      <c r="J222" s="18">
        <v>29.002</v>
      </c>
      <c r="K222" s="19">
        <v>4</v>
      </c>
      <c r="L222" s="19">
        <v>0</v>
      </c>
      <c r="M222" s="19">
        <v>-1</v>
      </c>
      <c r="N222" s="19">
        <v>1</v>
      </c>
      <c r="O222" s="19">
        <v>0</v>
      </c>
      <c r="P222" s="19">
        <v>-0.003</v>
      </c>
      <c r="Q222" s="19">
        <v>0</v>
      </c>
      <c r="R222" s="19">
        <v>0</v>
      </c>
    </row>
    <row r="223" ht="16.5" spans="1:18">
      <c r="A223" s="15">
        <v>399103</v>
      </c>
      <c r="B223" s="15" t="s">
        <v>441</v>
      </c>
      <c r="C223" s="15">
        <v>5862.046</v>
      </c>
      <c r="D223" s="15">
        <v>6517.14</v>
      </c>
      <c r="E223" s="15">
        <v>0</v>
      </c>
      <c r="F223" s="15">
        <v>0</v>
      </c>
      <c r="G223" s="15">
        <v>0</v>
      </c>
      <c r="H223" s="15">
        <v>1</v>
      </c>
      <c r="I223" s="18">
        <v>10.242</v>
      </c>
      <c r="J223" s="18">
        <v>19.264</v>
      </c>
      <c r="K223" s="19">
        <v>4</v>
      </c>
      <c r="L223" s="19">
        <v>2</v>
      </c>
      <c r="M223" s="19">
        <v>0</v>
      </c>
      <c r="N223" s="19">
        <v>0</v>
      </c>
      <c r="O223" s="19">
        <v>0</v>
      </c>
      <c r="P223" s="19">
        <v>-54.112</v>
      </c>
      <c r="Q223" s="19">
        <v>0</v>
      </c>
      <c r="R223" s="19">
        <v>0</v>
      </c>
    </row>
    <row r="224" ht="16.5" spans="1:18">
      <c r="A224" s="15">
        <v>399106</v>
      </c>
      <c r="B224" s="15" t="s">
        <v>442</v>
      </c>
      <c r="C224" s="15">
        <v>1504.634</v>
      </c>
      <c r="D224" s="15">
        <v>1745.27</v>
      </c>
      <c r="E224" s="15">
        <v>0</v>
      </c>
      <c r="F224" s="15">
        <v>0</v>
      </c>
      <c r="G224" s="15">
        <v>0</v>
      </c>
      <c r="H224" s="15">
        <v>1</v>
      </c>
      <c r="I224" s="18">
        <v>8.973</v>
      </c>
      <c r="J224" s="18">
        <v>21.524</v>
      </c>
      <c r="K224" s="19">
        <v>4</v>
      </c>
      <c r="L224" s="19">
        <v>2</v>
      </c>
      <c r="M224" s="19">
        <v>0</v>
      </c>
      <c r="N224" s="19">
        <v>0</v>
      </c>
      <c r="O224" s="19">
        <v>0</v>
      </c>
      <c r="P224" s="19">
        <v>-19.592</v>
      </c>
      <c r="Q224" s="19">
        <v>0</v>
      </c>
      <c r="R224" s="19">
        <v>0</v>
      </c>
    </row>
    <row r="225" ht="16.5" spans="1:18">
      <c r="A225" s="15">
        <v>399107</v>
      </c>
      <c r="B225" s="15" t="s">
        <v>443</v>
      </c>
      <c r="C225" s="15">
        <v>1573.469</v>
      </c>
      <c r="D225" s="15">
        <v>1825.398</v>
      </c>
      <c r="E225" s="15">
        <v>0</v>
      </c>
      <c r="F225" s="15">
        <v>0</v>
      </c>
      <c r="G225" s="15">
        <v>0</v>
      </c>
      <c r="H225" s="15">
        <v>1</v>
      </c>
      <c r="I225" s="18">
        <v>8.978</v>
      </c>
      <c r="J225" s="18">
        <v>21.54</v>
      </c>
      <c r="K225" s="19">
        <v>4</v>
      </c>
      <c r="L225" s="19">
        <v>2</v>
      </c>
      <c r="M225" s="19">
        <v>0</v>
      </c>
      <c r="N225" s="19">
        <v>0</v>
      </c>
      <c r="O225" s="19">
        <v>0</v>
      </c>
      <c r="P225" s="19">
        <v>-16.894</v>
      </c>
      <c r="Q225" s="19">
        <v>0</v>
      </c>
      <c r="R225" s="19">
        <v>0</v>
      </c>
    </row>
    <row r="226" ht="16.5" spans="1:18">
      <c r="A226" s="15">
        <v>399108</v>
      </c>
      <c r="B226" s="15" t="s">
        <v>444</v>
      </c>
      <c r="C226" s="15">
        <v>1062.593</v>
      </c>
      <c r="D226" s="15">
        <v>1156.632</v>
      </c>
      <c r="E226" s="15">
        <v>0</v>
      </c>
      <c r="F226" s="15">
        <v>0</v>
      </c>
      <c r="G226" s="15">
        <v>0</v>
      </c>
      <c r="H226" s="15">
        <v>1</v>
      </c>
      <c r="I226" s="18">
        <v>4.681</v>
      </c>
      <c r="J226" s="18">
        <v>12.431</v>
      </c>
      <c r="K226" s="19">
        <v>3</v>
      </c>
      <c r="L226" s="19">
        <v>2</v>
      </c>
      <c r="M226" s="19">
        <v>0</v>
      </c>
      <c r="N226" s="19">
        <v>0</v>
      </c>
      <c r="O226" s="19">
        <v>0</v>
      </c>
      <c r="P226" s="19">
        <v>-42.929</v>
      </c>
      <c r="Q226" s="19">
        <v>0</v>
      </c>
      <c r="R226" s="19">
        <v>-1</v>
      </c>
    </row>
    <row r="227" ht="16.5" spans="1:18">
      <c r="A227" s="15">
        <v>399233</v>
      </c>
      <c r="B227" s="15" t="s">
        <v>445</v>
      </c>
      <c r="C227" s="15">
        <v>1957.831</v>
      </c>
      <c r="D227" s="15">
        <v>2266.236</v>
      </c>
      <c r="E227" s="15">
        <v>0</v>
      </c>
      <c r="F227" s="15">
        <v>0</v>
      </c>
      <c r="G227" s="15">
        <v>0</v>
      </c>
      <c r="H227" s="15">
        <v>1</v>
      </c>
      <c r="I227" s="18">
        <v>8.392</v>
      </c>
      <c r="J227" s="18">
        <v>20.859</v>
      </c>
      <c r="K227" s="19">
        <v>3</v>
      </c>
      <c r="L227" s="19">
        <v>2</v>
      </c>
      <c r="M227" s="19">
        <v>0</v>
      </c>
      <c r="N227" s="19">
        <v>0</v>
      </c>
      <c r="O227" s="19">
        <v>0</v>
      </c>
      <c r="P227" s="19">
        <v>-38.008</v>
      </c>
      <c r="Q227" s="19">
        <v>0</v>
      </c>
      <c r="R227" s="19">
        <v>0</v>
      </c>
    </row>
    <row r="228" ht="16.5" spans="1:18">
      <c r="A228" s="15">
        <v>399235</v>
      </c>
      <c r="B228" s="15" t="s">
        <v>446</v>
      </c>
      <c r="C228" s="15">
        <v>679.814</v>
      </c>
      <c r="D228" s="15">
        <v>821.758</v>
      </c>
      <c r="E228" s="15">
        <v>0</v>
      </c>
      <c r="F228" s="15">
        <v>0</v>
      </c>
      <c r="G228" s="15">
        <v>0</v>
      </c>
      <c r="H228" s="15">
        <v>1</v>
      </c>
      <c r="I228" s="18">
        <v>2.393</v>
      </c>
      <c r="J228" s="18">
        <v>19.253</v>
      </c>
      <c r="K228" s="19">
        <v>4</v>
      </c>
      <c r="L228" s="19">
        <v>2</v>
      </c>
      <c r="M228" s="19">
        <v>0</v>
      </c>
      <c r="N228" s="19">
        <v>0</v>
      </c>
      <c r="O228" s="19">
        <v>0</v>
      </c>
      <c r="P228" s="19">
        <v>-28.537</v>
      </c>
      <c r="Q228" s="19">
        <v>0</v>
      </c>
      <c r="R228" s="19">
        <v>0</v>
      </c>
    </row>
    <row r="229" ht="16.5" spans="1:18">
      <c r="A229" s="15">
        <v>399236</v>
      </c>
      <c r="B229" s="15" t="s">
        <v>447</v>
      </c>
      <c r="C229" s="15">
        <v>893.484</v>
      </c>
      <c r="D229" s="15">
        <v>1076.497</v>
      </c>
      <c r="E229" s="15">
        <v>0</v>
      </c>
      <c r="F229" s="15">
        <v>0</v>
      </c>
      <c r="G229" s="15">
        <v>0</v>
      </c>
      <c r="H229" s="15">
        <v>1</v>
      </c>
      <c r="I229" s="18">
        <v>7.377</v>
      </c>
      <c r="J229" s="18">
        <v>23.123</v>
      </c>
      <c r="K229" s="19">
        <v>4</v>
      </c>
      <c r="L229" s="19">
        <v>2</v>
      </c>
      <c r="M229" s="19">
        <v>0</v>
      </c>
      <c r="N229" s="19">
        <v>0</v>
      </c>
      <c r="O229" s="19">
        <v>0</v>
      </c>
      <c r="P229" s="19">
        <v>-57.769</v>
      </c>
      <c r="Q229" s="19">
        <v>0</v>
      </c>
      <c r="R229" s="19">
        <v>0</v>
      </c>
    </row>
    <row r="230" ht="16.5" spans="1:18">
      <c r="A230" s="15">
        <v>399237</v>
      </c>
      <c r="B230" s="15" t="s">
        <v>448</v>
      </c>
      <c r="C230" s="15">
        <v>881.03</v>
      </c>
      <c r="D230" s="15">
        <v>994.498</v>
      </c>
      <c r="E230" s="15">
        <v>0</v>
      </c>
      <c r="F230" s="15">
        <v>0</v>
      </c>
      <c r="G230" s="15">
        <v>0</v>
      </c>
      <c r="H230" s="15">
        <v>1</v>
      </c>
      <c r="I230" s="18">
        <v>3.246</v>
      </c>
      <c r="J230" s="18">
        <v>14.285</v>
      </c>
      <c r="K230" s="19">
        <v>4</v>
      </c>
      <c r="L230" s="19">
        <v>2</v>
      </c>
      <c r="M230" s="19">
        <v>0</v>
      </c>
      <c r="N230" s="19">
        <v>0</v>
      </c>
      <c r="O230" s="19">
        <v>0</v>
      </c>
      <c r="P230" s="19">
        <v>-240.473</v>
      </c>
      <c r="Q230" s="19">
        <v>0</v>
      </c>
      <c r="R230" s="19">
        <v>0</v>
      </c>
    </row>
    <row r="231" ht="16.5" spans="1:18">
      <c r="A231" s="15">
        <v>399239</v>
      </c>
      <c r="B231" s="15" t="s">
        <v>449</v>
      </c>
      <c r="C231" s="15">
        <v>1081.525</v>
      </c>
      <c r="D231" s="15">
        <v>1318.532</v>
      </c>
      <c r="E231" s="15">
        <v>0</v>
      </c>
      <c r="F231" s="15">
        <v>0</v>
      </c>
      <c r="G231" s="15">
        <v>0</v>
      </c>
      <c r="H231" s="15">
        <v>1</v>
      </c>
      <c r="I231" s="18">
        <v>20.864</v>
      </c>
      <c r="J231" s="18">
        <v>35.089</v>
      </c>
      <c r="K231" s="19">
        <v>4</v>
      </c>
      <c r="L231" s="19">
        <v>2</v>
      </c>
      <c r="M231" s="19">
        <v>0</v>
      </c>
      <c r="N231" s="19">
        <v>0</v>
      </c>
      <c r="O231" s="19">
        <v>0</v>
      </c>
      <c r="P231" s="19">
        <v>-80.169</v>
      </c>
      <c r="Q231" s="19">
        <v>0</v>
      </c>
      <c r="R231" s="19">
        <v>0</v>
      </c>
    </row>
    <row r="232" ht="16.5" spans="1:18">
      <c r="A232" s="15">
        <v>399240</v>
      </c>
      <c r="B232" s="15" t="s">
        <v>450</v>
      </c>
      <c r="C232" s="15">
        <v>908.926</v>
      </c>
      <c r="D232" s="15">
        <v>1076.742</v>
      </c>
      <c r="E232" s="15">
        <v>0</v>
      </c>
      <c r="F232" s="15">
        <v>0</v>
      </c>
      <c r="G232" s="15">
        <v>0</v>
      </c>
      <c r="H232" s="15">
        <v>1</v>
      </c>
      <c r="I232" s="18">
        <v>27.129</v>
      </c>
      <c r="J232" s="18">
        <v>38.486</v>
      </c>
      <c r="K232" s="19">
        <v>4</v>
      </c>
      <c r="L232" s="19">
        <v>2</v>
      </c>
      <c r="M232" s="19">
        <v>0</v>
      </c>
      <c r="N232" s="19">
        <v>0</v>
      </c>
      <c r="O232" s="19">
        <v>0</v>
      </c>
      <c r="P232" s="19">
        <v>-55.048</v>
      </c>
      <c r="Q232" s="19">
        <v>0</v>
      </c>
      <c r="R232" s="19">
        <v>0</v>
      </c>
    </row>
    <row r="233" ht="16.5" spans="1:18">
      <c r="A233" s="15">
        <v>399241</v>
      </c>
      <c r="B233" s="15" t="s">
        <v>228</v>
      </c>
      <c r="C233" s="15">
        <v>962.306</v>
      </c>
      <c r="D233" s="15">
        <v>1250.342</v>
      </c>
      <c r="E233" s="15">
        <v>0</v>
      </c>
      <c r="F233" s="15">
        <v>0</v>
      </c>
      <c r="G233" s="15">
        <v>0</v>
      </c>
      <c r="H233" s="15">
        <v>1</v>
      </c>
      <c r="I233" s="18">
        <v>4.982</v>
      </c>
      <c r="J233" s="18">
        <v>26.871</v>
      </c>
      <c r="K233" s="19">
        <v>4</v>
      </c>
      <c r="L233" s="19">
        <v>2</v>
      </c>
      <c r="M233" s="19">
        <v>-1</v>
      </c>
      <c r="N233" s="19">
        <v>1</v>
      </c>
      <c r="O233" s="19">
        <v>0</v>
      </c>
      <c r="P233" s="19">
        <v>-5.49</v>
      </c>
      <c r="Q233" s="19">
        <v>0</v>
      </c>
      <c r="R233" s="19">
        <v>0</v>
      </c>
    </row>
    <row r="234" ht="16.5" spans="1:18">
      <c r="A234" s="15">
        <v>399242</v>
      </c>
      <c r="B234" s="15" t="s">
        <v>451</v>
      </c>
      <c r="C234" s="15">
        <v>788.963</v>
      </c>
      <c r="D234" s="15">
        <v>924.389</v>
      </c>
      <c r="E234" s="15">
        <v>0</v>
      </c>
      <c r="F234" s="15">
        <v>0</v>
      </c>
      <c r="G234" s="15">
        <v>0</v>
      </c>
      <c r="H234" s="15">
        <v>1</v>
      </c>
      <c r="I234" s="18">
        <v>9.975</v>
      </c>
      <c r="J234" s="18">
        <v>23.164</v>
      </c>
      <c r="K234" s="19">
        <v>4</v>
      </c>
      <c r="L234" s="19">
        <v>2</v>
      </c>
      <c r="M234" s="19">
        <v>0</v>
      </c>
      <c r="N234" s="19">
        <v>1</v>
      </c>
      <c r="O234" s="19">
        <v>0</v>
      </c>
      <c r="P234" s="19">
        <v>-38.382</v>
      </c>
      <c r="Q234" s="19">
        <v>0</v>
      </c>
      <c r="R234" s="19">
        <v>0</v>
      </c>
    </row>
    <row r="235" ht="16.5" spans="1:18">
      <c r="A235" s="15">
        <v>399243</v>
      </c>
      <c r="B235" s="15" t="s">
        <v>452</v>
      </c>
      <c r="C235" s="15">
        <v>994.998</v>
      </c>
      <c r="D235" s="15">
        <v>1204.662</v>
      </c>
      <c r="E235" s="15">
        <v>0</v>
      </c>
      <c r="F235" s="15">
        <v>0</v>
      </c>
      <c r="G235" s="15">
        <v>0</v>
      </c>
      <c r="H235" s="15">
        <v>1</v>
      </c>
      <c r="I235" s="18">
        <v>11.528</v>
      </c>
      <c r="J235" s="18">
        <v>26.926</v>
      </c>
      <c r="K235" s="19">
        <v>1</v>
      </c>
      <c r="L235" s="19">
        <v>2</v>
      </c>
      <c r="M235" s="19">
        <v>0</v>
      </c>
      <c r="N235" s="19">
        <v>0</v>
      </c>
      <c r="O235" s="19">
        <v>0</v>
      </c>
      <c r="P235" s="19">
        <v>-27.623</v>
      </c>
      <c r="Q235" s="19">
        <v>0</v>
      </c>
      <c r="R235" s="19">
        <v>-1</v>
      </c>
    </row>
    <row r="236" ht="16.5" spans="1:18">
      <c r="A236" s="15">
        <v>399244</v>
      </c>
      <c r="B236" s="15" t="s">
        <v>453</v>
      </c>
      <c r="C236" s="15">
        <v>389.716</v>
      </c>
      <c r="D236" s="15">
        <v>460.178</v>
      </c>
      <c r="E236" s="15">
        <v>0</v>
      </c>
      <c r="F236" s="15">
        <v>0</v>
      </c>
      <c r="G236" s="15">
        <v>0</v>
      </c>
      <c r="H236" s="15">
        <v>1</v>
      </c>
      <c r="I236" s="18">
        <v>6.555</v>
      </c>
      <c r="J236" s="18">
        <v>20.863</v>
      </c>
      <c r="K236" s="19">
        <v>4</v>
      </c>
      <c r="L236" s="19">
        <v>2</v>
      </c>
      <c r="M236" s="19">
        <v>0</v>
      </c>
      <c r="N236" s="19">
        <v>1</v>
      </c>
      <c r="O236" s="19">
        <v>0</v>
      </c>
      <c r="P236" s="19">
        <v>-17.549</v>
      </c>
      <c r="Q236" s="19">
        <v>0</v>
      </c>
      <c r="R236" s="19">
        <v>0</v>
      </c>
    </row>
    <row r="237" ht="16.5" spans="1:18">
      <c r="A237" s="15">
        <v>399248</v>
      </c>
      <c r="B237" s="15" t="s">
        <v>73</v>
      </c>
      <c r="C237" s="15">
        <v>591.586</v>
      </c>
      <c r="D237" s="15">
        <v>759.25</v>
      </c>
      <c r="E237" s="15">
        <v>0</v>
      </c>
      <c r="F237" s="15">
        <v>0</v>
      </c>
      <c r="G237" s="15">
        <v>0</v>
      </c>
      <c r="H237" s="15">
        <v>1</v>
      </c>
      <c r="I237" s="18">
        <v>0.713</v>
      </c>
      <c r="J237" s="18">
        <v>22.638</v>
      </c>
      <c r="K237" s="19">
        <v>4</v>
      </c>
      <c r="L237" s="19">
        <v>2</v>
      </c>
      <c r="M237" s="19">
        <v>0</v>
      </c>
      <c r="N237" s="19">
        <v>0</v>
      </c>
      <c r="O237" s="19">
        <v>0</v>
      </c>
      <c r="P237" s="19">
        <v>-135.671</v>
      </c>
      <c r="Q237" s="19">
        <v>0</v>
      </c>
      <c r="R237" s="19">
        <v>0</v>
      </c>
    </row>
    <row r="238" ht="16.5" spans="1:18">
      <c r="A238" s="15">
        <v>399249</v>
      </c>
      <c r="B238" s="15" t="s">
        <v>454</v>
      </c>
      <c r="C238" s="15">
        <v>1179.611</v>
      </c>
      <c r="D238" s="15">
        <v>1465.933</v>
      </c>
      <c r="E238" s="15">
        <v>0</v>
      </c>
      <c r="F238" s="15">
        <v>0</v>
      </c>
      <c r="G238" s="15">
        <v>0</v>
      </c>
      <c r="H238" s="15">
        <v>1</v>
      </c>
      <c r="I238" s="18">
        <v>2.027</v>
      </c>
      <c r="J238" s="18">
        <v>21.163</v>
      </c>
      <c r="K238" s="19">
        <v>4</v>
      </c>
      <c r="L238" s="19">
        <v>2</v>
      </c>
      <c r="M238" s="19">
        <v>0</v>
      </c>
      <c r="N238" s="19">
        <v>0</v>
      </c>
      <c r="O238" s="19">
        <v>0</v>
      </c>
      <c r="P238" s="19">
        <v>-49.262</v>
      </c>
      <c r="Q238" s="19">
        <v>0</v>
      </c>
      <c r="R238" s="19">
        <v>-1</v>
      </c>
    </row>
    <row r="239" ht="16.5" spans="1:18">
      <c r="A239" s="15">
        <v>399258</v>
      </c>
      <c r="B239" s="15" t="s">
        <v>455</v>
      </c>
      <c r="C239" s="15">
        <v>2611.665</v>
      </c>
      <c r="D239" s="15">
        <v>3005.602</v>
      </c>
      <c r="E239" s="15">
        <v>0</v>
      </c>
      <c r="F239" s="15">
        <v>0</v>
      </c>
      <c r="G239" s="15">
        <v>0</v>
      </c>
      <c r="H239" s="15">
        <v>1</v>
      </c>
      <c r="I239" s="18">
        <v>11.012</v>
      </c>
      <c r="J239" s="18">
        <v>22.675</v>
      </c>
      <c r="K239" s="19">
        <v>4</v>
      </c>
      <c r="L239" s="19">
        <v>2</v>
      </c>
      <c r="M239" s="19">
        <v>0</v>
      </c>
      <c r="N239" s="19">
        <v>0</v>
      </c>
      <c r="O239" s="19">
        <v>0</v>
      </c>
      <c r="P239" s="19">
        <v>-20.359</v>
      </c>
      <c r="Q239" s="19">
        <v>0</v>
      </c>
      <c r="R239" s="19">
        <v>-1</v>
      </c>
    </row>
    <row r="240" ht="16.5" spans="1:18">
      <c r="A240" s="15">
        <v>399259</v>
      </c>
      <c r="B240" s="15" t="s">
        <v>456</v>
      </c>
      <c r="C240" s="15">
        <v>2327.8</v>
      </c>
      <c r="D240" s="15">
        <v>2861.163</v>
      </c>
      <c r="E240" s="15">
        <v>0</v>
      </c>
      <c r="F240" s="15">
        <v>0</v>
      </c>
      <c r="G240" s="15">
        <v>0</v>
      </c>
      <c r="H240" s="15">
        <v>1</v>
      </c>
      <c r="I240" s="18">
        <v>17.287</v>
      </c>
      <c r="J240" s="18">
        <v>32.706</v>
      </c>
      <c r="K240" s="19">
        <v>4</v>
      </c>
      <c r="L240" s="19">
        <v>2</v>
      </c>
      <c r="M240" s="19">
        <v>0</v>
      </c>
      <c r="N240" s="19">
        <v>0</v>
      </c>
      <c r="O240" s="19">
        <v>0</v>
      </c>
      <c r="P240" s="19">
        <v>-42.248</v>
      </c>
      <c r="Q240" s="19">
        <v>0</v>
      </c>
      <c r="R240" s="19">
        <v>0</v>
      </c>
    </row>
    <row r="241" ht="16.5" spans="1:18">
      <c r="A241" s="15">
        <v>399260</v>
      </c>
      <c r="B241" s="15" t="s">
        <v>457</v>
      </c>
      <c r="C241" s="15">
        <v>2256.582</v>
      </c>
      <c r="D241" s="15">
        <v>2575.559</v>
      </c>
      <c r="E241" s="15">
        <v>0</v>
      </c>
      <c r="F241" s="15">
        <v>0</v>
      </c>
      <c r="G241" s="15">
        <v>0</v>
      </c>
      <c r="H241" s="15">
        <v>1</v>
      </c>
      <c r="I241" s="18">
        <v>10.401</v>
      </c>
      <c r="J241" s="18">
        <v>21.497</v>
      </c>
      <c r="K241" s="19">
        <v>3</v>
      </c>
      <c r="L241" s="19">
        <v>2</v>
      </c>
      <c r="M241" s="19">
        <v>0</v>
      </c>
      <c r="N241" s="19">
        <v>0</v>
      </c>
      <c r="O241" s="19">
        <v>0</v>
      </c>
      <c r="P241" s="19">
        <v>-60.533</v>
      </c>
      <c r="Q241" s="19">
        <v>0</v>
      </c>
      <c r="R241" s="19">
        <v>0</v>
      </c>
    </row>
    <row r="242" ht="16.5" spans="1:18">
      <c r="A242" s="15">
        <v>399261</v>
      </c>
      <c r="B242" s="15" t="s">
        <v>458</v>
      </c>
      <c r="C242" s="15">
        <v>2720.65</v>
      </c>
      <c r="D242" s="15">
        <v>3263.229</v>
      </c>
      <c r="E242" s="15">
        <v>0</v>
      </c>
      <c r="F242" s="15">
        <v>0</v>
      </c>
      <c r="G242" s="15">
        <v>0</v>
      </c>
      <c r="H242" s="15">
        <v>1</v>
      </c>
      <c r="I242" s="18">
        <v>14.685</v>
      </c>
      <c r="J242" s="18">
        <v>28.87</v>
      </c>
      <c r="K242" s="19">
        <v>4</v>
      </c>
      <c r="L242" s="19">
        <v>2</v>
      </c>
      <c r="M242" s="19">
        <v>0</v>
      </c>
      <c r="N242" s="19">
        <v>0</v>
      </c>
      <c r="O242" s="19">
        <v>0</v>
      </c>
      <c r="P242" s="19">
        <v>-59.826</v>
      </c>
      <c r="Q242" s="19">
        <v>0</v>
      </c>
      <c r="R242" s="19">
        <v>0</v>
      </c>
    </row>
    <row r="243" ht="16.5" spans="1:18">
      <c r="A243" s="15">
        <v>399262</v>
      </c>
      <c r="B243" s="15" t="s">
        <v>459</v>
      </c>
      <c r="C243" s="15">
        <v>1309.067</v>
      </c>
      <c r="D243" s="15">
        <v>1565.781</v>
      </c>
      <c r="E243" s="15">
        <v>0</v>
      </c>
      <c r="F243" s="15">
        <v>0</v>
      </c>
      <c r="G243" s="15">
        <v>0</v>
      </c>
      <c r="H243" s="15">
        <v>1</v>
      </c>
      <c r="I243" s="18">
        <v>17.451</v>
      </c>
      <c r="J243" s="18">
        <v>30.985</v>
      </c>
      <c r="K243" s="19">
        <v>4</v>
      </c>
      <c r="L243" s="19">
        <v>2</v>
      </c>
      <c r="M243" s="19">
        <v>0</v>
      </c>
      <c r="N243" s="19">
        <v>0</v>
      </c>
      <c r="O243" s="19">
        <v>0</v>
      </c>
      <c r="P243" s="19">
        <v>-78.7</v>
      </c>
      <c r="Q243" s="19">
        <v>0</v>
      </c>
      <c r="R243" s="19">
        <v>0</v>
      </c>
    </row>
    <row r="244" ht="16.5" spans="1:18">
      <c r="A244" s="15">
        <v>399263</v>
      </c>
      <c r="B244" s="15" t="s">
        <v>460</v>
      </c>
      <c r="C244" s="15">
        <v>1223.028</v>
      </c>
      <c r="D244" s="15">
        <v>1498.162</v>
      </c>
      <c r="E244" s="15">
        <v>0</v>
      </c>
      <c r="F244" s="15">
        <v>0</v>
      </c>
      <c r="G244" s="15">
        <v>0</v>
      </c>
      <c r="H244" s="15">
        <v>1</v>
      </c>
      <c r="I244" s="18">
        <v>25.872</v>
      </c>
      <c r="J244" s="18">
        <v>39.486</v>
      </c>
      <c r="K244" s="19">
        <v>4</v>
      </c>
      <c r="L244" s="19">
        <v>2</v>
      </c>
      <c r="M244" s="19">
        <v>0</v>
      </c>
      <c r="N244" s="19">
        <v>0</v>
      </c>
      <c r="O244" s="19">
        <v>0</v>
      </c>
      <c r="P244" s="19">
        <v>-46.763</v>
      </c>
      <c r="Q244" s="19">
        <v>0</v>
      </c>
      <c r="R244" s="19">
        <v>-1</v>
      </c>
    </row>
    <row r="245" ht="16.5" spans="1:18">
      <c r="A245" s="15">
        <v>399264</v>
      </c>
      <c r="B245" s="15" t="s">
        <v>461</v>
      </c>
      <c r="C245" s="15">
        <v>832.113</v>
      </c>
      <c r="D245" s="15">
        <v>1012.683</v>
      </c>
      <c r="E245" s="15">
        <v>0</v>
      </c>
      <c r="F245" s="15">
        <v>0</v>
      </c>
      <c r="G245" s="15">
        <v>0</v>
      </c>
      <c r="H245" s="15">
        <v>1</v>
      </c>
      <c r="I245" s="18">
        <v>28.498</v>
      </c>
      <c r="J245" s="18">
        <v>41.247</v>
      </c>
      <c r="K245" s="19">
        <v>1</v>
      </c>
      <c r="L245" s="19">
        <v>0</v>
      </c>
      <c r="M245" s="19">
        <v>0</v>
      </c>
      <c r="N245" s="19">
        <v>1</v>
      </c>
      <c r="O245" s="19">
        <v>0</v>
      </c>
      <c r="P245" s="19">
        <v>0.768</v>
      </c>
      <c r="Q245" s="19">
        <v>0</v>
      </c>
      <c r="R245" s="19">
        <v>0</v>
      </c>
    </row>
    <row r="246" ht="16.5" spans="1:18">
      <c r="A246" s="15">
        <v>399265</v>
      </c>
      <c r="B246" s="15" t="s">
        <v>462</v>
      </c>
      <c r="C246" s="15">
        <v>844.657</v>
      </c>
      <c r="D246" s="15">
        <v>1065.557</v>
      </c>
      <c r="E246" s="15">
        <v>0</v>
      </c>
      <c r="F246" s="15">
        <v>0</v>
      </c>
      <c r="G246" s="15">
        <v>0</v>
      </c>
      <c r="H246" s="15">
        <v>1</v>
      </c>
      <c r="I246" s="18">
        <v>3.767</v>
      </c>
      <c r="J246" s="18">
        <v>23.717</v>
      </c>
      <c r="K246" s="19">
        <v>4</v>
      </c>
      <c r="L246" s="19">
        <v>2</v>
      </c>
      <c r="M246" s="19">
        <v>0</v>
      </c>
      <c r="N246" s="19">
        <v>1</v>
      </c>
      <c r="O246" s="19">
        <v>0</v>
      </c>
      <c r="P246" s="19">
        <v>-52.487</v>
      </c>
      <c r="Q246" s="19">
        <v>0</v>
      </c>
      <c r="R246" s="19">
        <v>0</v>
      </c>
    </row>
    <row r="247" ht="16.5" spans="1:18">
      <c r="A247" s="15">
        <v>399266</v>
      </c>
      <c r="B247" s="15" t="s">
        <v>463</v>
      </c>
      <c r="C247" s="15">
        <v>1686.883</v>
      </c>
      <c r="D247" s="15">
        <v>2104.529</v>
      </c>
      <c r="E247" s="15">
        <v>0</v>
      </c>
      <c r="F247" s="15">
        <v>0</v>
      </c>
      <c r="G247" s="15">
        <v>0</v>
      </c>
      <c r="H247" s="15">
        <v>1</v>
      </c>
      <c r="I247" s="18">
        <v>14.435</v>
      </c>
      <c r="J247" s="18">
        <v>31.416</v>
      </c>
      <c r="K247" s="19">
        <v>4</v>
      </c>
      <c r="L247" s="19">
        <v>2</v>
      </c>
      <c r="M247" s="19">
        <v>0</v>
      </c>
      <c r="N247" s="19">
        <v>0</v>
      </c>
      <c r="O247" s="19">
        <v>0</v>
      </c>
      <c r="P247" s="19">
        <v>-61.184</v>
      </c>
      <c r="Q247" s="19">
        <v>0</v>
      </c>
      <c r="R247" s="19">
        <v>0</v>
      </c>
    </row>
    <row r="248" ht="16.5" spans="1:18">
      <c r="A248" s="15">
        <v>399269</v>
      </c>
      <c r="B248" s="15" t="s">
        <v>464</v>
      </c>
      <c r="C248" s="15">
        <v>3275.522</v>
      </c>
      <c r="D248" s="15">
        <v>3996.875</v>
      </c>
      <c r="E248" s="15">
        <v>0</v>
      </c>
      <c r="F248" s="15">
        <v>0</v>
      </c>
      <c r="G248" s="15">
        <v>0</v>
      </c>
      <c r="H248" s="15">
        <v>1</v>
      </c>
      <c r="I248" s="18">
        <v>14.811</v>
      </c>
      <c r="J248" s="18">
        <v>30.186</v>
      </c>
      <c r="K248" s="19">
        <v>4</v>
      </c>
      <c r="L248" s="19">
        <v>2</v>
      </c>
      <c r="M248" s="19">
        <v>0</v>
      </c>
      <c r="N248" s="19">
        <v>0</v>
      </c>
      <c r="O248" s="19">
        <v>0</v>
      </c>
      <c r="P248" s="19">
        <v>-73.973</v>
      </c>
      <c r="Q248" s="19">
        <v>0</v>
      </c>
      <c r="R248" s="19">
        <v>0</v>
      </c>
    </row>
    <row r="249" ht="16.5" spans="1:18">
      <c r="A249" s="15">
        <v>399274</v>
      </c>
      <c r="B249" s="15" t="s">
        <v>465</v>
      </c>
      <c r="C249" s="15">
        <v>2919.857</v>
      </c>
      <c r="D249" s="15">
        <v>3424.036</v>
      </c>
      <c r="E249" s="15">
        <v>0</v>
      </c>
      <c r="F249" s="15">
        <v>0</v>
      </c>
      <c r="G249" s="15">
        <v>0</v>
      </c>
      <c r="H249" s="15">
        <v>1</v>
      </c>
      <c r="I249" s="18">
        <v>12.189</v>
      </c>
      <c r="J249" s="18">
        <v>25.119</v>
      </c>
      <c r="K249" s="19">
        <v>4</v>
      </c>
      <c r="L249" s="19">
        <v>2</v>
      </c>
      <c r="M249" s="19">
        <v>0</v>
      </c>
      <c r="N249" s="19">
        <v>0</v>
      </c>
      <c r="O249" s="19">
        <v>0</v>
      </c>
      <c r="P249" s="19">
        <v>-66.676</v>
      </c>
      <c r="Q249" s="19">
        <v>0</v>
      </c>
      <c r="R249" s="19">
        <v>0</v>
      </c>
    </row>
    <row r="250" ht="16.5" spans="1:18">
      <c r="A250" s="15">
        <v>399275</v>
      </c>
      <c r="B250" s="15" t="s">
        <v>202</v>
      </c>
      <c r="C250" s="15">
        <v>2182.97</v>
      </c>
      <c r="D250" s="15">
        <v>2751.079</v>
      </c>
      <c r="E250" s="15">
        <v>0</v>
      </c>
      <c r="F250" s="15">
        <v>0</v>
      </c>
      <c r="G250" s="15">
        <v>0</v>
      </c>
      <c r="H250" s="15">
        <v>1</v>
      </c>
      <c r="I250" s="18">
        <v>6.079</v>
      </c>
      <c r="J250" s="18">
        <v>25.474</v>
      </c>
      <c r="K250" s="19">
        <v>4</v>
      </c>
      <c r="L250" s="19">
        <v>2</v>
      </c>
      <c r="M250" s="19">
        <v>0</v>
      </c>
      <c r="N250" s="19">
        <v>0</v>
      </c>
      <c r="O250" s="19">
        <v>0</v>
      </c>
      <c r="P250" s="19">
        <v>-41.378</v>
      </c>
      <c r="Q250" s="19">
        <v>0</v>
      </c>
      <c r="R250" s="19">
        <v>0</v>
      </c>
    </row>
    <row r="251" ht="16.5" spans="1:18">
      <c r="A251" s="15">
        <v>399276</v>
      </c>
      <c r="B251" s="15" t="s">
        <v>466</v>
      </c>
      <c r="C251" s="15">
        <v>3677.7</v>
      </c>
      <c r="D251" s="15">
        <v>4446.881</v>
      </c>
      <c r="E251" s="15">
        <v>0</v>
      </c>
      <c r="F251" s="15">
        <v>0</v>
      </c>
      <c r="G251" s="15">
        <v>0</v>
      </c>
      <c r="H251" s="15">
        <v>1</v>
      </c>
      <c r="I251" s="18">
        <v>16.952</v>
      </c>
      <c r="J251" s="18">
        <v>31.317</v>
      </c>
      <c r="K251" s="19">
        <v>4</v>
      </c>
      <c r="L251" s="19">
        <v>2</v>
      </c>
      <c r="M251" s="19">
        <v>0</v>
      </c>
      <c r="N251" s="19">
        <v>0</v>
      </c>
      <c r="O251" s="19">
        <v>0</v>
      </c>
      <c r="P251" s="19">
        <v>-20.029</v>
      </c>
      <c r="Q251" s="19">
        <v>0</v>
      </c>
      <c r="R251" s="19">
        <v>0</v>
      </c>
    </row>
    <row r="252" ht="16.5" spans="1:18">
      <c r="A252" s="15">
        <v>399277</v>
      </c>
      <c r="B252" s="15" t="s">
        <v>467</v>
      </c>
      <c r="C252" s="15">
        <v>2028.078</v>
      </c>
      <c r="D252" s="15">
        <v>2384.414</v>
      </c>
      <c r="E252" s="15">
        <v>0</v>
      </c>
      <c r="F252" s="15">
        <v>0</v>
      </c>
      <c r="G252" s="15">
        <v>0</v>
      </c>
      <c r="H252" s="15">
        <v>1</v>
      </c>
      <c r="I252" s="18">
        <v>7.609</v>
      </c>
      <c r="J252" s="18">
        <v>21.416</v>
      </c>
      <c r="K252" s="19">
        <v>4</v>
      </c>
      <c r="L252" s="19">
        <v>2</v>
      </c>
      <c r="M252" s="19">
        <v>0</v>
      </c>
      <c r="N252" s="19">
        <v>0</v>
      </c>
      <c r="O252" s="19">
        <v>0</v>
      </c>
      <c r="P252" s="19">
        <v>-22.604</v>
      </c>
      <c r="Q252" s="19">
        <v>0</v>
      </c>
      <c r="R252" s="19">
        <v>0</v>
      </c>
    </row>
    <row r="253" ht="16.5" spans="1:18">
      <c r="A253" s="15">
        <v>399278</v>
      </c>
      <c r="B253" s="15" t="s">
        <v>468</v>
      </c>
      <c r="C253" s="15">
        <v>1241.445</v>
      </c>
      <c r="D253" s="15">
        <v>1488.721</v>
      </c>
      <c r="E253" s="15">
        <v>0</v>
      </c>
      <c r="F253" s="15">
        <v>0</v>
      </c>
      <c r="G253" s="15">
        <v>0</v>
      </c>
      <c r="H253" s="15">
        <v>1</v>
      </c>
      <c r="I253" s="18">
        <v>10.222</v>
      </c>
      <c r="J253" s="18">
        <v>25.134</v>
      </c>
      <c r="K253" s="19">
        <v>4</v>
      </c>
      <c r="L253" s="19">
        <v>2</v>
      </c>
      <c r="M253" s="19">
        <v>0</v>
      </c>
      <c r="N253" s="19">
        <v>0</v>
      </c>
      <c r="O253" s="19">
        <v>0</v>
      </c>
      <c r="P253" s="19">
        <v>-59.011</v>
      </c>
      <c r="Q253" s="19">
        <v>0</v>
      </c>
      <c r="R253" s="19">
        <v>0</v>
      </c>
    </row>
    <row r="254" ht="16.5" spans="1:18">
      <c r="A254" s="15">
        <v>399279</v>
      </c>
      <c r="B254" s="15" t="s">
        <v>469</v>
      </c>
      <c r="C254" s="15">
        <v>2281.013</v>
      </c>
      <c r="D254" s="15">
        <v>2724.81</v>
      </c>
      <c r="E254" s="15">
        <v>0</v>
      </c>
      <c r="F254" s="15">
        <v>0</v>
      </c>
      <c r="G254" s="15">
        <v>0</v>
      </c>
      <c r="H254" s="15">
        <v>1</v>
      </c>
      <c r="I254" s="18">
        <v>12.959</v>
      </c>
      <c r="J254" s="18">
        <v>27.136</v>
      </c>
      <c r="K254" s="19">
        <v>4</v>
      </c>
      <c r="L254" s="19">
        <v>2</v>
      </c>
      <c r="M254" s="19">
        <v>0</v>
      </c>
      <c r="N254" s="19">
        <v>0</v>
      </c>
      <c r="O254" s="19">
        <v>0</v>
      </c>
      <c r="P254" s="19">
        <v>-14.915</v>
      </c>
      <c r="Q254" s="19">
        <v>0</v>
      </c>
      <c r="R254" s="19">
        <v>0</v>
      </c>
    </row>
    <row r="255" ht="16.5" spans="1:18">
      <c r="A255" s="15">
        <v>399280</v>
      </c>
      <c r="B255" s="15" t="s">
        <v>470</v>
      </c>
      <c r="C255" s="15">
        <v>1760.467</v>
      </c>
      <c r="D255" s="15">
        <v>2140.591</v>
      </c>
      <c r="E255" s="15">
        <v>0</v>
      </c>
      <c r="F255" s="15">
        <v>0</v>
      </c>
      <c r="G255" s="15">
        <v>0</v>
      </c>
      <c r="H255" s="15">
        <v>1</v>
      </c>
      <c r="I255" s="18">
        <v>6.509</v>
      </c>
      <c r="J255" s="18">
        <v>23.111</v>
      </c>
      <c r="K255" s="19">
        <v>4</v>
      </c>
      <c r="L255" s="19">
        <v>2</v>
      </c>
      <c r="M255" s="19">
        <v>0</v>
      </c>
      <c r="N255" s="19">
        <v>0</v>
      </c>
      <c r="O255" s="19">
        <v>0</v>
      </c>
      <c r="P255" s="19">
        <v>-97.344</v>
      </c>
      <c r="Q255" s="19">
        <v>0</v>
      </c>
      <c r="R255" s="19">
        <v>0</v>
      </c>
    </row>
    <row r="256" ht="16.5" spans="1:18">
      <c r="A256" s="15">
        <v>399281</v>
      </c>
      <c r="B256" s="15" t="s">
        <v>471</v>
      </c>
      <c r="C256" s="15">
        <v>2429.633</v>
      </c>
      <c r="D256" s="15">
        <v>2914.074</v>
      </c>
      <c r="E256" s="15">
        <v>0</v>
      </c>
      <c r="F256" s="15">
        <v>0</v>
      </c>
      <c r="G256" s="15">
        <v>0</v>
      </c>
      <c r="H256" s="15">
        <v>1</v>
      </c>
      <c r="I256" s="18">
        <v>6.525</v>
      </c>
      <c r="J256" s="18">
        <v>22.065</v>
      </c>
      <c r="K256" s="19">
        <v>4</v>
      </c>
      <c r="L256" s="19">
        <v>2</v>
      </c>
      <c r="M256" s="19">
        <v>0</v>
      </c>
      <c r="N256" s="19">
        <v>0</v>
      </c>
      <c r="O256" s="19">
        <v>0</v>
      </c>
      <c r="P256" s="19">
        <v>-62.069</v>
      </c>
      <c r="Q256" s="19">
        <v>0</v>
      </c>
      <c r="R256" s="19">
        <v>0</v>
      </c>
    </row>
    <row r="257" ht="16.5" spans="1:18">
      <c r="A257" s="15">
        <v>399282</v>
      </c>
      <c r="B257" s="15" t="s">
        <v>472</v>
      </c>
      <c r="C257" s="15">
        <v>2744.924</v>
      </c>
      <c r="D257" s="15">
        <v>3335.873</v>
      </c>
      <c r="E257" s="15">
        <v>0</v>
      </c>
      <c r="F257" s="15">
        <v>0</v>
      </c>
      <c r="G257" s="15">
        <v>0</v>
      </c>
      <c r="H257" s="15">
        <v>1</v>
      </c>
      <c r="I257" s="18">
        <v>19.558</v>
      </c>
      <c r="J257" s="18">
        <v>33.808</v>
      </c>
      <c r="K257" s="19">
        <v>4</v>
      </c>
      <c r="L257" s="19">
        <v>2</v>
      </c>
      <c r="M257" s="19">
        <v>0</v>
      </c>
      <c r="N257" s="19">
        <v>0</v>
      </c>
      <c r="O257" s="19">
        <v>0</v>
      </c>
      <c r="P257" s="19">
        <v>-33.146</v>
      </c>
      <c r="Q257" s="19">
        <v>0</v>
      </c>
      <c r="R257" s="19">
        <v>0</v>
      </c>
    </row>
    <row r="258" ht="16.5" spans="1:18">
      <c r="A258" s="15">
        <v>399283</v>
      </c>
      <c r="B258" s="15" t="s">
        <v>473</v>
      </c>
      <c r="C258" s="15">
        <v>2344.071</v>
      </c>
      <c r="D258" s="15">
        <v>2757.117</v>
      </c>
      <c r="E258" s="15">
        <v>0</v>
      </c>
      <c r="F258" s="15">
        <v>0</v>
      </c>
      <c r="G258" s="15">
        <v>0</v>
      </c>
      <c r="H258" s="15">
        <v>1</v>
      </c>
      <c r="I258" s="18">
        <v>9.452</v>
      </c>
      <c r="J258" s="18">
        <v>23.017</v>
      </c>
      <c r="K258" s="19">
        <v>4</v>
      </c>
      <c r="L258" s="19">
        <v>2</v>
      </c>
      <c r="M258" s="19">
        <v>0</v>
      </c>
      <c r="N258" s="19">
        <v>0</v>
      </c>
      <c r="O258" s="19">
        <v>0</v>
      </c>
      <c r="P258" s="19">
        <v>-61.405</v>
      </c>
      <c r="Q258" s="19">
        <v>0</v>
      </c>
      <c r="R258" s="19">
        <v>0</v>
      </c>
    </row>
    <row r="259" ht="16.5" spans="1:18">
      <c r="A259" s="15">
        <v>399284</v>
      </c>
      <c r="B259" s="15" t="s">
        <v>474</v>
      </c>
      <c r="C259" s="15">
        <v>2328.579</v>
      </c>
      <c r="D259" s="15">
        <v>2765.537</v>
      </c>
      <c r="E259" s="15">
        <v>0</v>
      </c>
      <c r="F259" s="15">
        <v>0</v>
      </c>
      <c r="G259" s="15">
        <v>0</v>
      </c>
      <c r="H259" s="15">
        <v>1</v>
      </c>
      <c r="I259" s="18">
        <v>11.599</v>
      </c>
      <c r="J259" s="18">
        <v>25.567</v>
      </c>
      <c r="K259" s="19">
        <v>4</v>
      </c>
      <c r="L259" s="19">
        <v>2</v>
      </c>
      <c r="M259" s="19">
        <v>0</v>
      </c>
      <c r="N259" s="19">
        <v>0</v>
      </c>
      <c r="O259" s="19">
        <v>0</v>
      </c>
      <c r="P259" s="19">
        <v>-35.782</v>
      </c>
      <c r="Q259" s="19">
        <v>0</v>
      </c>
      <c r="R259" s="19">
        <v>0</v>
      </c>
    </row>
    <row r="260" ht="16.5" spans="1:18">
      <c r="A260" s="15">
        <v>399285</v>
      </c>
      <c r="B260" s="15" t="s">
        <v>475</v>
      </c>
      <c r="C260" s="15">
        <v>3039.721</v>
      </c>
      <c r="D260" s="15">
        <v>3597.009</v>
      </c>
      <c r="E260" s="15">
        <v>0</v>
      </c>
      <c r="F260" s="15">
        <v>0</v>
      </c>
      <c r="G260" s="15">
        <v>0</v>
      </c>
      <c r="H260" s="15">
        <v>1</v>
      </c>
      <c r="I260" s="18">
        <v>11.814</v>
      </c>
      <c r="J260" s="18">
        <v>25.477</v>
      </c>
      <c r="K260" s="19">
        <v>4</v>
      </c>
      <c r="L260" s="19">
        <v>2</v>
      </c>
      <c r="M260" s="19">
        <v>0</v>
      </c>
      <c r="N260" s="19">
        <v>0</v>
      </c>
      <c r="O260" s="19">
        <v>0</v>
      </c>
      <c r="P260" s="19">
        <v>-43.136</v>
      </c>
      <c r="Q260" s="19">
        <v>0</v>
      </c>
      <c r="R260" s="19">
        <v>0</v>
      </c>
    </row>
    <row r="261" ht="16.5" spans="1:18">
      <c r="A261" s="15">
        <v>399286</v>
      </c>
      <c r="B261" s="15" t="s">
        <v>476</v>
      </c>
      <c r="C261" s="15">
        <v>2228.843</v>
      </c>
      <c r="D261" s="15">
        <v>2656.533</v>
      </c>
      <c r="E261" s="15">
        <v>0</v>
      </c>
      <c r="F261" s="15">
        <v>0</v>
      </c>
      <c r="G261" s="15">
        <v>0</v>
      </c>
      <c r="H261" s="15">
        <v>1</v>
      </c>
      <c r="I261" s="18">
        <v>20.57</v>
      </c>
      <c r="J261" s="18">
        <v>33.358</v>
      </c>
      <c r="K261" s="19">
        <v>3</v>
      </c>
      <c r="L261" s="19">
        <v>2</v>
      </c>
      <c r="M261" s="19">
        <v>0</v>
      </c>
      <c r="N261" s="19">
        <v>0</v>
      </c>
      <c r="O261" s="19">
        <v>0</v>
      </c>
      <c r="P261" s="19">
        <v>-34.631</v>
      </c>
      <c r="Q261" s="19">
        <v>0</v>
      </c>
      <c r="R261" s="19">
        <v>-1</v>
      </c>
    </row>
    <row r="262" ht="16.5" spans="1:18">
      <c r="A262" s="15">
        <v>399289</v>
      </c>
      <c r="B262" s="15" t="s">
        <v>477</v>
      </c>
      <c r="C262" s="15">
        <v>114.348</v>
      </c>
      <c r="D262" s="15">
        <v>115.814</v>
      </c>
      <c r="E262" s="15">
        <v>0</v>
      </c>
      <c r="F262" s="15">
        <v>0</v>
      </c>
      <c r="G262" s="15">
        <v>0</v>
      </c>
      <c r="H262" s="15">
        <v>1</v>
      </c>
      <c r="I262" s="18">
        <v>0.633</v>
      </c>
      <c r="J262" s="18">
        <v>1.891</v>
      </c>
      <c r="K262" s="19">
        <v>3</v>
      </c>
      <c r="L262" s="19">
        <v>2</v>
      </c>
      <c r="M262" s="19">
        <v>0</v>
      </c>
      <c r="N262" s="19">
        <v>0</v>
      </c>
      <c r="O262" s="19">
        <v>0</v>
      </c>
      <c r="P262" s="19">
        <v>-42.955</v>
      </c>
      <c r="Q262" s="19">
        <v>0</v>
      </c>
      <c r="R262" s="19">
        <v>0</v>
      </c>
    </row>
    <row r="263" ht="16.5" spans="1:18">
      <c r="A263" s="15">
        <v>399291</v>
      </c>
      <c r="B263" s="15" t="s">
        <v>478</v>
      </c>
      <c r="C263" s="15">
        <v>2538.185</v>
      </c>
      <c r="D263" s="15">
        <v>3049.808</v>
      </c>
      <c r="E263" s="15">
        <v>0</v>
      </c>
      <c r="F263" s="15">
        <v>0</v>
      </c>
      <c r="G263" s="15">
        <v>0</v>
      </c>
      <c r="H263" s="15">
        <v>1</v>
      </c>
      <c r="I263" s="18">
        <v>15.781</v>
      </c>
      <c r="J263" s="18">
        <v>29.909</v>
      </c>
      <c r="K263" s="19">
        <v>4</v>
      </c>
      <c r="L263" s="19">
        <v>2</v>
      </c>
      <c r="M263" s="19">
        <v>0</v>
      </c>
      <c r="N263" s="19">
        <v>0</v>
      </c>
      <c r="O263" s="19">
        <v>0</v>
      </c>
      <c r="P263" s="19">
        <v>-32.873</v>
      </c>
      <c r="Q263" s="19">
        <v>0</v>
      </c>
      <c r="R263" s="19">
        <v>0</v>
      </c>
    </row>
    <row r="264" ht="16.5" spans="1:18">
      <c r="A264" s="15">
        <v>399292</v>
      </c>
      <c r="B264" s="15" t="s">
        <v>479</v>
      </c>
      <c r="C264" s="15">
        <v>718.879</v>
      </c>
      <c r="D264" s="15">
        <v>856.017</v>
      </c>
      <c r="E264" s="15">
        <v>0</v>
      </c>
      <c r="F264" s="15">
        <v>0</v>
      </c>
      <c r="G264" s="15">
        <v>0</v>
      </c>
      <c r="H264" s="15">
        <v>1</v>
      </c>
      <c r="I264" s="18">
        <v>9.84</v>
      </c>
      <c r="J264" s="18">
        <v>24.284</v>
      </c>
      <c r="K264" s="19">
        <v>4</v>
      </c>
      <c r="L264" s="19">
        <v>2</v>
      </c>
      <c r="M264" s="19">
        <v>0</v>
      </c>
      <c r="N264" s="19">
        <v>0</v>
      </c>
      <c r="O264" s="19">
        <v>0</v>
      </c>
      <c r="P264" s="19">
        <v>-50.079</v>
      </c>
      <c r="Q264" s="19">
        <v>0</v>
      </c>
      <c r="R264" s="19">
        <v>0</v>
      </c>
    </row>
    <row r="265" ht="16.5" spans="1:18">
      <c r="A265" s="15">
        <v>399293</v>
      </c>
      <c r="B265" s="15" t="s">
        <v>480</v>
      </c>
      <c r="C265" s="15">
        <v>2883.345</v>
      </c>
      <c r="D265" s="15">
        <v>3479.613</v>
      </c>
      <c r="E265" s="15">
        <v>0</v>
      </c>
      <c r="F265" s="15">
        <v>0</v>
      </c>
      <c r="G265" s="15">
        <v>0</v>
      </c>
      <c r="H265" s="15">
        <v>1</v>
      </c>
      <c r="I265" s="18">
        <v>20.653</v>
      </c>
      <c r="J265" s="18">
        <v>34.25</v>
      </c>
      <c r="K265" s="19">
        <v>4</v>
      </c>
      <c r="L265" s="19">
        <v>2</v>
      </c>
      <c r="M265" s="19">
        <v>0</v>
      </c>
      <c r="N265" s="19">
        <v>0</v>
      </c>
      <c r="O265" s="19">
        <v>0</v>
      </c>
      <c r="P265" s="19">
        <v>-203.537</v>
      </c>
      <c r="Q265" s="19">
        <v>0</v>
      </c>
      <c r="R265" s="19">
        <v>0</v>
      </c>
    </row>
    <row r="266" ht="16.5" spans="1:18">
      <c r="A266" s="15">
        <v>399294</v>
      </c>
      <c r="B266" s="15" t="s">
        <v>481</v>
      </c>
      <c r="C266" s="15">
        <v>2144.819</v>
      </c>
      <c r="D266" s="15">
        <v>2511.238</v>
      </c>
      <c r="E266" s="15">
        <v>0</v>
      </c>
      <c r="F266" s="15">
        <v>0</v>
      </c>
      <c r="G266" s="15">
        <v>0</v>
      </c>
      <c r="H266" s="15">
        <v>1</v>
      </c>
      <c r="I266" s="18">
        <v>8.985</v>
      </c>
      <c r="J266" s="18">
        <v>22.265</v>
      </c>
      <c r="K266" s="19">
        <v>4</v>
      </c>
      <c r="L266" s="19">
        <v>2</v>
      </c>
      <c r="M266" s="19">
        <v>0</v>
      </c>
      <c r="N266" s="19">
        <v>0</v>
      </c>
      <c r="O266" s="19">
        <v>0</v>
      </c>
      <c r="P266" s="19">
        <v>-82.656</v>
      </c>
      <c r="Q266" s="19">
        <v>0</v>
      </c>
      <c r="R266" s="19">
        <v>0</v>
      </c>
    </row>
    <row r="267" ht="16.5" spans="1:18">
      <c r="A267" s="15">
        <v>399295</v>
      </c>
      <c r="B267" s="15" t="s">
        <v>482</v>
      </c>
      <c r="C267" s="15">
        <v>3415.931</v>
      </c>
      <c r="D267" s="15">
        <v>4089.795</v>
      </c>
      <c r="E267" s="15">
        <v>0</v>
      </c>
      <c r="F267" s="15">
        <v>0</v>
      </c>
      <c r="G267" s="15">
        <v>0</v>
      </c>
      <c r="H267" s="15">
        <v>1</v>
      </c>
      <c r="I267" s="18">
        <v>14.396</v>
      </c>
      <c r="J267" s="18">
        <v>28.501</v>
      </c>
      <c r="K267" s="19">
        <v>4</v>
      </c>
      <c r="L267" s="19">
        <v>2</v>
      </c>
      <c r="M267" s="19">
        <v>0</v>
      </c>
      <c r="N267" s="19">
        <v>0</v>
      </c>
      <c r="O267" s="19">
        <v>0</v>
      </c>
      <c r="P267" s="19">
        <v>-53.26</v>
      </c>
      <c r="Q267" s="19">
        <v>0</v>
      </c>
      <c r="R267" s="19">
        <v>0</v>
      </c>
    </row>
    <row r="268" ht="16.5" spans="1:18">
      <c r="A268" s="15">
        <v>399296</v>
      </c>
      <c r="B268" s="15" t="s">
        <v>483</v>
      </c>
      <c r="C268" s="15">
        <v>3556.449</v>
      </c>
      <c r="D268" s="15">
        <v>4259.603</v>
      </c>
      <c r="E268" s="15">
        <v>0</v>
      </c>
      <c r="F268" s="15">
        <v>0</v>
      </c>
      <c r="G268" s="15">
        <v>0</v>
      </c>
      <c r="H268" s="15">
        <v>1</v>
      </c>
      <c r="I268" s="18">
        <v>12.316</v>
      </c>
      <c r="J268" s="18">
        <v>26.79</v>
      </c>
      <c r="K268" s="19">
        <v>4</v>
      </c>
      <c r="L268" s="19">
        <v>2</v>
      </c>
      <c r="M268" s="19">
        <v>-1</v>
      </c>
      <c r="N268" s="19">
        <v>1</v>
      </c>
      <c r="O268" s="19">
        <v>0</v>
      </c>
      <c r="P268" s="19">
        <v>-7.126</v>
      </c>
      <c r="Q268" s="19">
        <v>0</v>
      </c>
      <c r="R268" s="19">
        <v>0</v>
      </c>
    </row>
    <row r="269" ht="16.5" spans="1:18">
      <c r="A269" s="15">
        <v>399297</v>
      </c>
      <c r="B269" s="15" t="s">
        <v>484</v>
      </c>
      <c r="C269" s="15">
        <v>3450.985</v>
      </c>
      <c r="D269" s="15">
        <v>4062.689</v>
      </c>
      <c r="E269" s="15">
        <v>0</v>
      </c>
      <c r="F269" s="15">
        <v>0</v>
      </c>
      <c r="G269" s="15">
        <v>0</v>
      </c>
      <c r="H269" s="15">
        <v>1</v>
      </c>
      <c r="I269" s="18">
        <v>6.358</v>
      </c>
      <c r="J269" s="18">
        <v>20.457</v>
      </c>
      <c r="K269" s="19">
        <v>4</v>
      </c>
      <c r="L269" s="19">
        <v>2</v>
      </c>
      <c r="M269" s="19">
        <v>0</v>
      </c>
      <c r="N269" s="19">
        <v>1</v>
      </c>
      <c r="O269" s="19">
        <v>0</v>
      </c>
      <c r="P269" s="19">
        <v>-47.378</v>
      </c>
      <c r="Q269" s="19">
        <v>0</v>
      </c>
      <c r="R269" s="19">
        <v>0</v>
      </c>
    </row>
    <row r="270" ht="16.5" spans="1:18">
      <c r="A270" s="15">
        <v>399298</v>
      </c>
      <c r="B270" s="15" t="s">
        <v>485</v>
      </c>
      <c r="C270" s="15">
        <v>203.262</v>
      </c>
      <c r="D270" s="15">
        <v>205.246</v>
      </c>
      <c r="E270" s="15">
        <v>0</v>
      </c>
      <c r="F270" s="15">
        <v>0</v>
      </c>
      <c r="G270" s="15">
        <v>0</v>
      </c>
      <c r="H270" s="15">
        <v>1</v>
      </c>
      <c r="I270" s="18">
        <v>0.31</v>
      </c>
      <c r="J270" s="18">
        <v>1.274</v>
      </c>
      <c r="K270" s="19">
        <v>2</v>
      </c>
      <c r="L270" s="19">
        <v>2</v>
      </c>
      <c r="M270" s="19">
        <v>0</v>
      </c>
      <c r="N270" s="19">
        <v>0</v>
      </c>
      <c r="O270" s="19">
        <v>0</v>
      </c>
      <c r="P270" s="19">
        <v>-28.596</v>
      </c>
      <c r="Q270" s="19">
        <v>-1</v>
      </c>
      <c r="R270" s="19">
        <v>-1</v>
      </c>
    </row>
    <row r="271" ht="16.5" spans="1:18">
      <c r="A271" s="15">
        <v>399299</v>
      </c>
      <c r="B271" s="15" t="s">
        <v>486</v>
      </c>
      <c r="C271" s="15">
        <v>235.004</v>
      </c>
      <c r="D271" s="15">
        <v>236.963</v>
      </c>
      <c r="E271" s="15">
        <v>0</v>
      </c>
      <c r="F271" s="15">
        <v>0</v>
      </c>
      <c r="G271" s="15">
        <v>0</v>
      </c>
      <c r="H271" s="15">
        <v>1</v>
      </c>
      <c r="I271" s="18">
        <v>0.192</v>
      </c>
      <c r="J271" s="18">
        <v>1.017</v>
      </c>
      <c r="K271" s="19">
        <v>4</v>
      </c>
      <c r="L271" s="19">
        <v>2</v>
      </c>
      <c r="M271" s="19">
        <v>-1</v>
      </c>
      <c r="N271" s="19">
        <v>1</v>
      </c>
      <c r="O271" s="19">
        <v>0</v>
      </c>
      <c r="P271" s="19">
        <v>-2.931</v>
      </c>
      <c r="Q271" s="19">
        <v>0</v>
      </c>
      <c r="R271" s="19">
        <v>0</v>
      </c>
    </row>
    <row r="272" ht="16.5" spans="1:18">
      <c r="A272" s="15">
        <v>399300</v>
      </c>
      <c r="B272" s="15" t="s">
        <v>327</v>
      </c>
      <c r="C272" s="15">
        <v>3273.105</v>
      </c>
      <c r="D272" s="15">
        <v>3658.471</v>
      </c>
      <c r="E272" s="15">
        <v>0</v>
      </c>
      <c r="F272" s="15">
        <v>0</v>
      </c>
      <c r="G272" s="15">
        <v>0</v>
      </c>
      <c r="H272" s="15">
        <v>1</v>
      </c>
      <c r="I272" s="18">
        <v>7.521</v>
      </c>
      <c r="J272" s="18">
        <v>17.262</v>
      </c>
      <c r="K272" s="19">
        <v>4</v>
      </c>
      <c r="L272" s="19">
        <v>2</v>
      </c>
      <c r="M272" s="19">
        <v>0</v>
      </c>
      <c r="N272" s="19">
        <v>1</v>
      </c>
      <c r="O272" s="19">
        <v>0</v>
      </c>
      <c r="P272" s="19">
        <v>-91.091</v>
      </c>
      <c r="Q272" s="19">
        <v>0</v>
      </c>
      <c r="R272" s="19">
        <v>0</v>
      </c>
    </row>
    <row r="273" ht="16.5" spans="1:18">
      <c r="A273" s="15">
        <v>399301</v>
      </c>
      <c r="B273" s="15" t="s">
        <v>487</v>
      </c>
      <c r="C273" s="15">
        <v>206.93</v>
      </c>
      <c r="D273" s="15">
        <v>208.951</v>
      </c>
      <c r="E273" s="15">
        <v>0</v>
      </c>
      <c r="F273" s="15">
        <v>0</v>
      </c>
      <c r="G273" s="15">
        <v>0</v>
      </c>
      <c r="H273" s="15">
        <v>1</v>
      </c>
      <c r="I273" s="18">
        <v>0.31</v>
      </c>
      <c r="J273" s="18">
        <v>1.274</v>
      </c>
      <c r="K273" s="19">
        <v>4</v>
      </c>
      <c r="L273" s="19">
        <v>2</v>
      </c>
      <c r="M273" s="19">
        <v>0</v>
      </c>
      <c r="N273" s="19">
        <v>1</v>
      </c>
      <c r="O273" s="19">
        <v>0</v>
      </c>
      <c r="P273" s="19">
        <v>-119.796</v>
      </c>
      <c r="Q273" s="19">
        <v>0</v>
      </c>
      <c r="R273" s="19">
        <v>0</v>
      </c>
    </row>
    <row r="274" ht="16.5" spans="1:18">
      <c r="A274" s="15">
        <v>399302</v>
      </c>
      <c r="B274" s="15" t="s">
        <v>488</v>
      </c>
      <c r="C274" s="15">
        <v>210.936</v>
      </c>
      <c r="D274" s="15">
        <v>213.38</v>
      </c>
      <c r="E274" s="15">
        <v>0</v>
      </c>
      <c r="F274" s="15">
        <v>0</v>
      </c>
      <c r="G274" s="15">
        <v>0</v>
      </c>
      <c r="H274" s="15">
        <v>1</v>
      </c>
      <c r="I274" s="18">
        <v>0.157</v>
      </c>
      <c r="J274" s="18">
        <v>1.3</v>
      </c>
      <c r="K274" s="19">
        <v>2</v>
      </c>
      <c r="L274" s="19">
        <v>2</v>
      </c>
      <c r="M274" s="19">
        <v>0</v>
      </c>
      <c r="N274" s="19">
        <v>0</v>
      </c>
      <c r="O274" s="19">
        <v>0</v>
      </c>
      <c r="P274" s="19">
        <v>-68.667</v>
      </c>
      <c r="Q274" s="19">
        <v>0</v>
      </c>
      <c r="R274" s="19">
        <v>0</v>
      </c>
    </row>
    <row r="275" ht="16.5" spans="1:18">
      <c r="A275" s="15">
        <v>399303</v>
      </c>
      <c r="B275" s="15" t="s">
        <v>489</v>
      </c>
      <c r="C275" s="15">
        <v>5569.676</v>
      </c>
      <c r="D275" s="15">
        <v>6683.022</v>
      </c>
      <c r="E275" s="15">
        <v>0</v>
      </c>
      <c r="F275" s="15">
        <v>0</v>
      </c>
      <c r="G275" s="15">
        <v>0</v>
      </c>
      <c r="H275" s="15">
        <v>1</v>
      </c>
      <c r="I275" s="18">
        <v>5.627</v>
      </c>
      <c r="J275" s="18">
        <v>21.349</v>
      </c>
      <c r="K275" s="19">
        <v>4</v>
      </c>
      <c r="L275" s="19">
        <v>2</v>
      </c>
      <c r="M275" s="19">
        <v>0</v>
      </c>
      <c r="N275" s="19">
        <v>1</v>
      </c>
      <c r="O275" s="19">
        <v>0</v>
      </c>
      <c r="P275" s="19">
        <v>-61.527</v>
      </c>
      <c r="Q275" s="19">
        <v>0</v>
      </c>
      <c r="R275" s="19">
        <v>0</v>
      </c>
    </row>
    <row r="276" ht="16.5" spans="1:18">
      <c r="A276" s="15">
        <v>399306</v>
      </c>
      <c r="B276" s="15" t="s">
        <v>490</v>
      </c>
      <c r="C276" s="15">
        <v>1161.85</v>
      </c>
      <c r="D276" s="15">
        <v>1297.624</v>
      </c>
      <c r="E276" s="15">
        <v>0</v>
      </c>
      <c r="F276" s="15">
        <v>0</v>
      </c>
      <c r="G276" s="15">
        <v>0</v>
      </c>
      <c r="H276" s="15">
        <v>1</v>
      </c>
      <c r="I276" s="18">
        <v>10.774</v>
      </c>
      <c r="J276" s="18">
        <v>20.11</v>
      </c>
      <c r="K276" s="19">
        <v>4</v>
      </c>
      <c r="L276" s="19">
        <v>2</v>
      </c>
      <c r="M276" s="19">
        <v>0</v>
      </c>
      <c r="N276" s="19">
        <v>0</v>
      </c>
      <c r="O276" s="19">
        <v>0</v>
      </c>
      <c r="P276" s="19">
        <v>-51.891</v>
      </c>
      <c r="Q276" s="19">
        <v>0</v>
      </c>
      <c r="R276" s="19">
        <v>0</v>
      </c>
    </row>
    <row r="277" ht="16.5" spans="1:18">
      <c r="A277" s="15">
        <v>399310</v>
      </c>
      <c r="B277" s="15" t="s">
        <v>491</v>
      </c>
      <c r="C277" s="15">
        <v>5374.667</v>
      </c>
      <c r="D277" s="15">
        <v>5973.525</v>
      </c>
      <c r="E277" s="15">
        <v>0</v>
      </c>
      <c r="F277" s="15">
        <v>0</v>
      </c>
      <c r="G277" s="15">
        <v>0</v>
      </c>
      <c r="H277" s="15">
        <v>1</v>
      </c>
      <c r="I277" s="18">
        <v>10.181</v>
      </c>
      <c r="J277" s="18">
        <v>19.186</v>
      </c>
      <c r="K277" s="19">
        <v>4</v>
      </c>
      <c r="L277" s="19">
        <v>2</v>
      </c>
      <c r="M277" s="19">
        <v>0</v>
      </c>
      <c r="N277" s="19">
        <v>1</v>
      </c>
      <c r="O277" s="19">
        <v>0</v>
      </c>
      <c r="P277" s="19">
        <v>-14.453</v>
      </c>
      <c r="Q277" s="19">
        <v>0</v>
      </c>
      <c r="R277" s="19">
        <v>0</v>
      </c>
    </row>
    <row r="278" ht="16.5" spans="1:18">
      <c r="A278" s="15">
        <v>399311</v>
      </c>
      <c r="B278" s="15" t="s">
        <v>492</v>
      </c>
      <c r="C278" s="15">
        <v>3347.312</v>
      </c>
      <c r="D278" s="15">
        <v>3781.523</v>
      </c>
      <c r="E278" s="15">
        <v>0</v>
      </c>
      <c r="F278" s="15">
        <v>0</v>
      </c>
      <c r="G278" s="15">
        <v>0</v>
      </c>
      <c r="H278" s="15">
        <v>1</v>
      </c>
      <c r="I278" s="18">
        <v>7.678</v>
      </c>
      <c r="J278" s="18">
        <v>18.279</v>
      </c>
      <c r="K278" s="19">
        <v>4</v>
      </c>
      <c r="L278" s="19">
        <v>2</v>
      </c>
      <c r="M278" s="19">
        <v>0</v>
      </c>
      <c r="N278" s="19">
        <v>1</v>
      </c>
      <c r="O278" s="19">
        <v>0</v>
      </c>
      <c r="P278" s="19">
        <v>-39.229</v>
      </c>
      <c r="Q278" s="19">
        <v>0</v>
      </c>
      <c r="R278" s="19">
        <v>0</v>
      </c>
    </row>
    <row r="279" ht="16.5" spans="1:18">
      <c r="A279" s="15">
        <v>399312</v>
      </c>
      <c r="B279" s="15" t="s">
        <v>493</v>
      </c>
      <c r="C279" s="15">
        <v>3690.243</v>
      </c>
      <c r="D279" s="15">
        <v>4147.324</v>
      </c>
      <c r="E279" s="15">
        <v>0</v>
      </c>
      <c r="F279" s="15">
        <v>0</v>
      </c>
      <c r="G279" s="15">
        <v>0</v>
      </c>
      <c r="H279" s="15">
        <v>1</v>
      </c>
      <c r="I279" s="18">
        <v>8.249</v>
      </c>
      <c r="J279" s="18">
        <v>18.361</v>
      </c>
      <c r="K279" s="19">
        <v>4</v>
      </c>
      <c r="L279" s="19">
        <v>2</v>
      </c>
      <c r="M279" s="19">
        <v>0</v>
      </c>
      <c r="N279" s="19">
        <v>0</v>
      </c>
      <c r="O279" s="19">
        <v>0</v>
      </c>
      <c r="P279" s="19">
        <v>-10.362</v>
      </c>
      <c r="Q279" s="19">
        <v>0</v>
      </c>
      <c r="R279" s="19">
        <v>0</v>
      </c>
    </row>
    <row r="280" ht="16.5" spans="1:18">
      <c r="A280" s="15">
        <v>399313</v>
      </c>
      <c r="B280" s="15" t="s">
        <v>494</v>
      </c>
      <c r="C280" s="15">
        <v>3959.418</v>
      </c>
      <c r="D280" s="15">
        <v>4407.143</v>
      </c>
      <c r="E280" s="15">
        <v>0</v>
      </c>
      <c r="F280" s="15">
        <v>0</v>
      </c>
      <c r="G280" s="15">
        <v>0</v>
      </c>
      <c r="H280" s="15">
        <v>1</v>
      </c>
      <c r="I280" s="18">
        <v>7.651</v>
      </c>
      <c r="J280" s="18">
        <v>17.033</v>
      </c>
      <c r="K280" s="19">
        <v>4</v>
      </c>
      <c r="L280" s="19">
        <v>2</v>
      </c>
      <c r="M280" s="19">
        <v>0</v>
      </c>
      <c r="N280" s="19">
        <v>1</v>
      </c>
      <c r="O280" s="19">
        <v>0</v>
      </c>
      <c r="P280" s="19">
        <v>-29.222</v>
      </c>
      <c r="Q280" s="19">
        <v>0</v>
      </c>
      <c r="R280" s="19">
        <v>0</v>
      </c>
    </row>
    <row r="281" ht="16.5" spans="1:18">
      <c r="A281" s="15">
        <v>399314</v>
      </c>
      <c r="B281" s="15" t="s">
        <v>495</v>
      </c>
      <c r="C281" s="15">
        <v>3623.456</v>
      </c>
      <c r="D281" s="15">
        <v>4035.725</v>
      </c>
      <c r="E281" s="15">
        <v>0</v>
      </c>
      <c r="F281" s="15">
        <v>0</v>
      </c>
      <c r="G281" s="15">
        <v>0</v>
      </c>
      <c r="H281" s="15">
        <v>1</v>
      </c>
      <c r="I281" s="18">
        <v>7.805</v>
      </c>
      <c r="J281" s="18">
        <v>17.223</v>
      </c>
      <c r="K281" s="19">
        <v>4</v>
      </c>
      <c r="L281" s="19">
        <v>2</v>
      </c>
      <c r="M281" s="19">
        <v>0</v>
      </c>
      <c r="N281" s="19">
        <v>1</v>
      </c>
      <c r="O281" s="19">
        <v>0</v>
      </c>
      <c r="P281" s="19">
        <v>-51.835</v>
      </c>
      <c r="Q281" s="19">
        <v>0</v>
      </c>
      <c r="R281" s="19">
        <v>0</v>
      </c>
    </row>
    <row r="282" ht="16.5" spans="1:18">
      <c r="A282" s="15">
        <v>399315</v>
      </c>
      <c r="B282" s="15" t="s">
        <v>496</v>
      </c>
      <c r="C282" s="15">
        <v>3042.173</v>
      </c>
      <c r="D282" s="15">
        <v>3520.592</v>
      </c>
      <c r="E282" s="15">
        <v>0</v>
      </c>
      <c r="F282" s="15">
        <v>0</v>
      </c>
      <c r="G282" s="15">
        <v>0</v>
      </c>
      <c r="H282" s="15">
        <v>1</v>
      </c>
      <c r="I282" s="18">
        <v>7.052</v>
      </c>
      <c r="J282" s="18">
        <v>19.683</v>
      </c>
      <c r="K282" s="19">
        <v>4</v>
      </c>
      <c r="L282" s="19">
        <v>2</v>
      </c>
      <c r="M282" s="19">
        <v>0</v>
      </c>
      <c r="N282" s="19">
        <v>1</v>
      </c>
      <c r="O282" s="19">
        <v>0</v>
      </c>
      <c r="P282" s="19">
        <v>-43.076</v>
      </c>
      <c r="Q282" s="19">
        <v>0</v>
      </c>
      <c r="R282" s="19">
        <v>0</v>
      </c>
    </row>
    <row r="283" ht="16.5" spans="1:18">
      <c r="A283" s="15">
        <v>399316</v>
      </c>
      <c r="B283" s="15" t="s">
        <v>497</v>
      </c>
      <c r="C283" s="15">
        <v>3681.718</v>
      </c>
      <c r="D283" s="15">
        <v>4338.012</v>
      </c>
      <c r="E283" s="15">
        <v>0</v>
      </c>
      <c r="F283" s="15">
        <v>0</v>
      </c>
      <c r="G283" s="15">
        <v>0</v>
      </c>
      <c r="H283" s="15">
        <v>1</v>
      </c>
      <c r="I283" s="18">
        <v>6.836</v>
      </c>
      <c r="J283" s="18">
        <v>20.93</v>
      </c>
      <c r="K283" s="19">
        <v>4</v>
      </c>
      <c r="L283" s="19">
        <v>2</v>
      </c>
      <c r="M283" s="19">
        <v>0</v>
      </c>
      <c r="N283" s="19">
        <v>1</v>
      </c>
      <c r="O283" s="19">
        <v>0</v>
      </c>
      <c r="P283" s="19">
        <v>-20.394</v>
      </c>
      <c r="Q283" s="19">
        <v>0</v>
      </c>
      <c r="R283" s="19">
        <v>0</v>
      </c>
    </row>
    <row r="284" ht="16.5" spans="1:18">
      <c r="A284" s="15">
        <v>399317</v>
      </c>
      <c r="B284" s="15" t="s">
        <v>498</v>
      </c>
      <c r="C284" s="15">
        <v>4245.985</v>
      </c>
      <c r="D284" s="15">
        <v>4795.459</v>
      </c>
      <c r="E284" s="15">
        <v>0</v>
      </c>
      <c r="F284" s="15">
        <v>0</v>
      </c>
      <c r="G284" s="15">
        <v>0</v>
      </c>
      <c r="H284" s="15">
        <v>1</v>
      </c>
      <c r="I284" s="18">
        <v>8.662</v>
      </c>
      <c r="J284" s="18">
        <v>19.128</v>
      </c>
      <c r="K284" s="19">
        <v>4</v>
      </c>
      <c r="L284" s="19">
        <v>2</v>
      </c>
      <c r="M284" s="19">
        <v>0</v>
      </c>
      <c r="N284" s="19">
        <v>0</v>
      </c>
      <c r="O284" s="19">
        <v>0</v>
      </c>
      <c r="P284" s="19">
        <v>-42.983</v>
      </c>
      <c r="Q284" s="19">
        <v>0</v>
      </c>
      <c r="R284" s="19">
        <v>0</v>
      </c>
    </row>
    <row r="285" ht="16.5" spans="1:18">
      <c r="A285" s="15">
        <v>399318</v>
      </c>
      <c r="B285" s="15" t="s">
        <v>499</v>
      </c>
      <c r="C285" s="15">
        <v>4245.535</v>
      </c>
      <c r="D285" s="15">
        <v>4610.882</v>
      </c>
      <c r="E285" s="15">
        <v>0</v>
      </c>
      <c r="F285" s="15">
        <v>0</v>
      </c>
      <c r="G285" s="15">
        <v>0</v>
      </c>
      <c r="H285" s="15">
        <v>1</v>
      </c>
      <c r="I285" s="18">
        <v>8.009</v>
      </c>
      <c r="J285" s="18">
        <v>15.298</v>
      </c>
      <c r="K285" s="19">
        <v>4</v>
      </c>
      <c r="L285" s="19">
        <v>2</v>
      </c>
      <c r="M285" s="19">
        <v>0</v>
      </c>
      <c r="N285" s="19">
        <v>1</v>
      </c>
      <c r="O285" s="19">
        <v>0</v>
      </c>
      <c r="P285" s="19">
        <v>-17.259</v>
      </c>
      <c r="Q285" s="19">
        <v>0</v>
      </c>
      <c r="R285" s="19">
        <v>0</v>
      </c>
    </row>
    <row r="286" ht="16.5" spans="1:18">
      <c r="A286" s="15">
        <v>399321</v>
      </c>
      <c r="B286" s="15" t="s">
        <v>500</v>
      </c>
      <c r="C286" s="15">
        <v>6357.202</v>
      </c>
      <c r="D286" s="15">
        <v>6992.335</v>
      </c>
      <c r="E286" s="15">
        <v>0</v>
      </c>
      <c r="F286" s="15">
        <v>0</v>
      </c>
      <c r="G286" s="15">
        <v>0</v>
      </c>
      <c r="H286" s="15">
        <v>1</v>
      </c>
      <c r="I286" s="18">
        <v>4.124</v>
      </c>
      <c r="J286" s="18">
        <v>12.833</v>
      </c>
      <c r="K286" s="19">
        <v>4</v>
      </c>
      <c r="L286" s="19">
        <v>2</v>
      </c>
      <c r="M286" s="19">
        <v>0</v>
      </c>
      <c r="N286" s="19">
        <v>1</v>
      </c>
      <c r="O286" s="19">
        <v>0</v>
      </c>
      <c r="P286" s="19">
        <v>-24.614</v>
      </c>
      <c r="Q286" s="19">
        <v>0</v>
      </c>
      <c r="R286" s="19">
        <v>0</v>
      </c>
    </row>
    <row r="287" ht="16.5" spans="1:18">
      <c r="A287" s="15">
        <v>399322</v>
      </c>
      <c r="B287" s="15" t="s">
        <v>501</v>
      </c>
      <c r="C287" s="15">
        <v>7669.157</v>
      </c>
      <c r="D287" s="15">
        <v>8700.764</v>
      </c>
      <c r="E287" s="15">
        <v>0</v>
      </c>
      <c r="F287" s="15">
        <v>0</v>
      </c>
      <c r="G287" s="15">
        <v>0</v>
      </c>
      <c r="H287" s="15">
        <v>1</v>
      </c>
      <c r="I287" s="18">
        <v>4.482</v>
      </c>
      <c r="J287" s="18">
        <v>15.807</v>
      </c>
      <c r="K287" s="19">
        <v>4</v>
      </c>
      <c r="L287" s="19">
        <v>2</v>
      </c>
      <c r="M287" s="19">
        <v>0</v>
      </c>
      <c r="N287" s="19">
        <v>1</v>
      </c>
      <c r="O287" s="19">
        <v>0</v>
      </c>
      <c r="P287" s="19">
        <v>-21.405</v>
      </c>
      <c r="Q287" s="19">
        <v>0</v>
      </c>
      <c r="R287" s="19">
        <v>0</v>
      </c>
    </row>
    <row r="288" ht="16.5" spans="1:18">
      <c r="A288" s="15">
        <v>399324</v>
      </c>
      <c r="B288" s="15" t="s">
        <v>502</v>
      </c>
      <c r="C288" s="15">
        <v>7427.795</v>
      </c>
      <c r="D288" s="15">
        <v>8647.459</v>
      </c>
      <c r="E288" s="15">
        <v>0</v>
      </c>
      <c r="F288" s="15">
        <v>0</v>
      </c>
      <c r="G288" s="15">
        <v>0</v>
      </c>
      <c r="H288" s="15">
        <v>1</v>
      </c>
      <c r="I288" s="18">
        <v>3.017</v>
      </c>
      <c r="J288" s="18">
        <v>16.696</v>
      </c>
      <c r="K288" s="19">
        <v>4</v>
      </c>
      <c r="L288" s="19">
        <v>2</v>
      </c>
      <c r="M288" s="19">
        <v>0</v>
      </c>
      <c r="N288" s="19">
        <v>1</v>
      </c>
      <c r="O288" s="19">
        <v>0</v>
      </c>
      <c r="P288" s="19">
        <v>-26.448</v>
      </c>
      <c r="Q288" s="19">
        <v>0</v>
      </c>
      <c r="R288" s="19">
        <v>0</v>
      </c>
    </row>
    <row r="289" ht="16.5" spans="1:18">
      <c r="A289" s="15">
        <v>399326</v>
      </c>
      <c r="B289" s="15" t="s">
        <v>503</v>
      </c>
      <c r="C289" s="15">
        <v>2906.318</v>
      </c>
      <c r="D289" s="15">
        <v>3410.776</v>
      </c>
      <c r="E289" s="15">
        <v>0</v>
      </c>
      <c r="F289" s="15">
        <v>0</v>
      </c>
      <c r="G289" s="15">
        <v>0</v>
      </c>
      <c r="H289" s="15">
        <v>1</v>
      </c>
      <c r="I289" s="18">
        <v>19.151</v>
      </c>
      <c r="J289" s="18">
        <v>31.109</v>
      </c>
      <c r="K289" s="19">
        <v>3</v>
      </c>
      <c r="L289" s="19">
        <v>2</v>
      </c>
      <c r="M289" s="19">
        <v>0</v>
      </c>
      <c r="N289" s="19">
        <v>1</v>
      </c>
      <c r="O289" s="19">
        <v>0</v>
      </c>
      <c r="P289" s="19">
        <v>-20.714</v>
      </c>
      <c r="Q289" s="19">
        <v>0</v>
      </c>
      <c r="R289" s="19">
        <v>0</v>
      </c>
    </row>
    <row r="290" ht="16.5" spans="1:18">
      <c r="A290" s="15">
        <v>399328</v>
      </c>
      <c r="B290" s="15" t="s">
        <v>504</v>
      </c>
      <c r="C290" s="15">
        <v>7802.679</v>
      </c>
      <c r="D290" s="15">
        <v>9166.108</v>
      </c>
      <c r="E290" s="15">
        <v>0</v>
      </c>
      <c r="F290" s="15">
        <v>0</v>
      </c>
      <c r="G290" s="15">
        <v>0</v>
      </c>
      <c r="H290" s="15">
        <v>1</v>
      </c>
      <c r="I290" s="18">
        <v>4.754</v>
      </c>
      <c r="J290" s="18">
        <v>18.922</v>
      </c>
      <c r="K290" s="19">
        <v>3</v>
      </c>
      <c r="L290" s="19">
        <v>2</v>
      </c>
      <c r="M290" s="19">
        <v>0</v>
      </c>
      <c r="N290" s="19">
        <v>1</v>
      </c>
      <c r="O290" s="19">
        <v>0</v>
      </c>
      <c r="P290" s="19">
        <v>-11.132</v>
      </c>
      <c r="Q290" s="19">
        <v>0</v>
      </c>
      <c r="R290" s="19">
        <v>0</v>
      </c>
    </row>
    <row r="291" ht="16.5" spans="1:18">
      <c r="A291" s="15">
        <v>399330</v>
      </c>
      <c r="B291" s="15" t="s">
        <v>505</v>
      </c>
      <c r="C291" s="15">
        <v>3739.054</v>
      </c>
      <c r="D291" s="15">
        <v>4323.073</v>
      </c>
      <c r="E291" s="15">
        <v>0</v>
      </c>
      <c r="F291" s="15">
        <v>0</v>
      </c>
      <c r="G291" s="15">
        <v>0</v>
      </c>
      <c r="H291" s="15">
        <v>1</v>
      </c>
      <c r="I291" s="18">
        <v>10.489</v>
      </c>
      <c r="J291" s="18">
        <v>22.581</v>
      </c>
      <c r="K291" s="19">
        <v>4</v>
      </c>
      <c r="L291" s="19">
        <v>2</v>
      </c>
      <c r="M291" s="19">
        <v>0</v>
      </c>
      <c r="N291" s="19">
        <v>1</v>
      </c>
      <c r="O291" s="19">
        <v>0</v>
      </c>
      <c r="P291" s="19">
        <v>-28.378</v>
      </c>
      <c r="Q291" s="19">
        <v>0</v>
      </c>
      <c r="R291" s="19">
        <v>0</v>
      </c>
    </row>
    <row r="292" ht="16.5" spans="1:18">
      <c r="A292" s="15">
        <v>399333</v>
      </c>
      <c r="B292" s="15" t="s">
        <v>506</v>
      </c>
      <c r="C292" s="15">
        <v>6284.275</v>
      </c>
      <c r="D292" s="15">
        <v>7078.941</v>
      </c>
      <c r="E292" s="15">
        <v>0</v>
      </c>
      <c r="F292" s="15">
        <v>0</v>
      </c>
      <c r="G292" s="15">
        <v>0</v>
      </c>
      <c r="H292" s="15">
        <v>1</v>
      </c>
      <c r="I292" s="18">
        <v>8.343</v>
      </c>
      <c r="J292" s="18">
        <v>18.633</v>
      </c>
      <c r="K292" s="19">
        <v>4</v>
      </c>
      <c r="L292" s="19">
        <v>2</v>
      </c>
      <c r="M292" s="19">
        <v>0</v>
      </c>
      <c r="N292" s="19">
        <v>0</v>
      </c>
      <c r="O292" s="19">
        <v>0</v>
      </c>
      <c r="P292" s="19">
        <v>-25.015</v>
      </c>
      <c r="Q292" s="19">
        <v>0</v>
      </c>
      <c r="R292" s="19">
        <v>0</v>
      </c>
    </row>
    <row r="293" ht="16.5" spans="1:18">
      <c r="A293" s="15">
        <v>399335</v>
      </c>
      <c r="B293" s="15" t="s">
        <v>507</v>
      </c>
      <c r="C293" s="15">
        <v>3144.296</v>
      </c>
      <c r="D293" s="15">
        <v>3674.28</v>
      </c>
      <c r="E293" s="15">
        <v>0</v>
      </c>
      <c r="F293" s="15">
        <v>0</v>
      </c>
      <c r="G293" s="15">
        <v>0</v>
      </c>
      <c r="H293" s="15">
        <v>1</v>
      </c>
      <c r="I293" s="18">
        <v>2.821</v>
      </c>
      <c r="J293" s="18">
        <v>16.838</v>
      </c>
      <c r="K293" s="19">
        <v>4</v>
      </c>
      <c r="L293" s="19">
        <v>2</v>
      </c>
      <c r="M293" s="19">
        <v>0</v>
      </c>
      <c r="N293" s="19">
        <v>1</v>
      </c>
      <c r="O293" s="19">
        <v>0</v>
      </c>
      <c r="P293" s="19">
        <v>-24.777</v>
      </c>
      <c r="Q293" s="19">
        <v>0</v>
      </c>
      <c r="R293" s="19">
        <v>0</v>
      </c>
    </row>
    <row r="294" ht="16.5" spans="1:18">
      <c r="A294" s="15">
        <v>399337</v>
      </c>
      <c r="B294" s="15" t="s">
        <v>508</v>
      </c>
      <c r="C294" s="15">
        <v>3516.354</v>
      </c>
      <c r="D294" s="15">
        <v>4052.788</v>
      </c>
      <c r="E294" s="15">
        <v>0</v>
      </c>
      <c r="F294" s="15">
        <v>0</v>
      </c>
      <c r="G294" s="15">
        <v>0</v>
      </c>
      <c r="H294" s="15">
        <v>1</v>
      </c>
      <c r="I294" s="18">
        <v>14.484</v>
      </c>
      <c r="J294" s="18">
        <v>25.803</v>
      </c>
      <c r="K294" s="19">
        <v>4</v>
      </c>
      <c r="L294" s="19">
        <v>2</v>
      </c>
      <c r="M294" s="19">
        <v>0</v>
      </c>
      <c r="N294" s="19">
        <v>1</v>
      </c>
      <c r="O294" s="19">
        <v>0</v>
      </c>
      <c r="P294" s="19">
        <v>-26.94</v>
      </c>
      <c r="Q294" s="19">
        <v>0</v>
      </c>
      <c r="R294" s="19">
        <v>0</v>
      </c>
    </row>
    <row r="295" ht="16.5" spans="1:18">
      <c r="A295" s="15">
        <v>399339</v>
      </c>
      <c r="B295" s="15" t="s">
        <v>509</v>
      </c>
      <c r="C295" s="15">
        <v>5238.609</v>
      </c>
      <c r="D295" s="15">
        <v>6038.547</v>
      </c>
      <c r="E295" s="15">
        <v>0</v>
      </c>
      <c r="F295" s="15">
        <v>0</v>
      </c>
      <c r="G295" s="15">
        <v>0</v>
      </c>
      <c r="H295" s="15">
        <v>1</v>
      </c>
      <c r="I295" s="18">
        <v>15.069</v>
      </c>
      <c r="J295" s="18">
        <v>26.32</v>
      </c>
      <c r="K295" s="19">
        <v>4</v>
      </c>
      <c r="L295" s="19">
        <v>2</v>
      </c>
      <c r="M295" s="19">
        <v>0</v>
      </c>
      <c r="N295" s="19">
        <v>0</v>
      </c>
      <c r="O295" s="19">
        <v>0</v>
      </c>
      <c r="P295" s="19">
        <v>-85.064</v>
      </c>
      <c r="Q295" s="19">
        <v>0</v>
      </c>
      <c r="R295" s="19">
        <v>0</v>
      </c>
    </row>
    <row r="296" ht="16.5" spans="1:18">
      <c r="A296" s="15">
        <v>399341</v>
      </c>
      <c r="B296" s="15" t="s">
        <v>510</v>
      </c>
      <c r="C296" s="15">
        <v>1291.616</v>
      </c>
      <c r="D296" s="15">
        <v>1502.509</v>
      </c>
      <c r="E296" s="15">
        <v>0</v>
      </c>
      <c r="F296" s="15">
        <v>0</v>
      </c>
      <c r="G296" s="15">
        <v>0</v>
      </c>
      <c r="H296" s="15">
        <v>1</v>
      </c>
      <c r="I296" s="18">
        <v>5.128</v>
      </c>
      <c r="J296" s="18">
        <v>18.444</v>
      </c>
      <c r="K296" s="19">
        <v>4</v>
      </c>
      <c r="L296" s="19">
        <v>2</v>
      </c>
      <c r="M296" s="19">
        <v>0</v>
      </c>
      <c r="N296" s="19">
        <v>0</v>
      </c>
      <c r="O296" s="19">
        <v>0</v>
      </c>
      <c r="P296" s="19">
        <v>-95.063</v>
      </c>
      <c r="Q296" s="19">
        <v>0</v>
      </c>
      <c r="R296" s="19">
        <v>0</v>
      </c>
    </row>
    <row r="297" ht="16.5" spans="1:18">
      <c r="A297" s="15">
        <v>399344</v>
      </c>
      <c r="B297" s="15" t="s">
        <v>511</v>
      </c>
      <c r="C297" s="15">
        <v>4489.919</v>
      </c>
      <c r="D297" s="15">
        <v>5179.898</v>
      </c>
      <c r="E297" s="15">
        <v>0</v>
      </c>
      <c r="F297" s="15">
        <v>0</v>
      </c>
      <c r="G297" s="15">
        <v>0</v>
      </c>
      <c r="H297" s="15">
        <v>1</v>
      </c>
      <c r="I297" s="18">
        <v>10.733</v>
      </c>
      <c r="J297" s="18">
        <v>22.623</v>
      </c>
      <c r="K297" s="19">
        <v>4</v>
      </c>
      <c r="L297" s="19">
        <v>2</v>
      </c>
      <c r="M297" s="19">
        <v>0</v>
      </c>
      <c r="N297" s="19">
        <v>1</v>
      </c>
      <c r="O297" s="19">
        <v>0</v>
      </c>
      <c r="P297" s="19">
        <v>-21.487</v>
      </c>
      <c r="Q297" s="19">
        <v>0</v>
      </c>
      <c r="R297" s="19">
        <v>0</v>
      </c>
    </row>
    <row r="298" ht="16.5" spans="1:18">
      <c r="A298" s="15">
        <v>399346</v>
      </c>
      <c r="B298" s="15" t="s">
        <v>512</v>
      </c>
      <c r="C298" s="15">
        <v>2335.095</v>
      </c>
      <c r="D298" s="15">
        <v>2777.147</v>
      </c>
      <c r="E298" s="15">
        <v>0</v>
      </c>
      <c r="F298" s="15">
        <v>0</v>
      </c>
      <c r="G298" s="15">
        <v>0</v>
      </c>
      <c r="H298" s="15">
        <v>1</v>
      </c>
      <c r="I298" s="18">
        <v>12.204</v>
      </c>
      <c r="J298" s="18">
        <v>26.179</v>
      </c>
      <c r="K298" s="19">
        <v>4</v>
      </c>
      <c r="L298" s="19">
        <v>2</v>
      </c>
      <c r="M298" s="19">
        <v>0</v>
      </c>
      <c r="N298" s="19">
        <v>1</v>
      </c>
      <c r="O298" s="19">
        <v>0</v>
      </c>
      <c r="P298" s="19">
        <v>-65.188</v>
      </c>
      <c r="Q298" s="19">
        <v>0</v>
      </c>
      <c r="R298" s="19">
        <v>0</v>
      </c>
    </row>
    <row r="299" ht="16.5" spans="1:18">
      <c r="A299" s="15">
        <v>399348</v>
      </c>
      <c r="B299" s="15" t="s">
        <v>513</v>
      </c>
      <c r="C299" s="15">
        <v>5015.647</v>
      </c>
      <c r="D299" s="15">
        <v>5741.574</v>
      </c>
      <c r="E299" s="15">
        <v>0</v>
      </c>
      <c r="F299" s="15">
        <v>0</v>
      </c>
      <c r="G299" s="15">
        <v>0</v>
      </c>
      <c r="H299" s="15">
        <v>1</v>
      </c>
      <c r="I299" s="18">
        <v>4.978</v>
      </c>
      <c r="J299" s="18">
        <v>16.992</v>
      </c>
      <c r="K299" s="19">
        <v>4</v>
      </c>
      <c r="L299" s="19">
        <v>2</v>
      </c>
      <c r="M299" s="19">
        <v>0</v>
      </c>
      <c r="N299" s="19">
        <v>0</v>
      </c>
      <c r="O299" s="19">
        <v>0</v>
      </c>
      <c r="P299" s="19">
        <v>-17.85</v>
      </c>
      <c r="Q299" s="19">
        <v>0</v>
      </c>
      <c r="R299" s="19">
        <v>0</v>
      </c>
    </row>
    <row r="300" ht="16.5" spans="1:18">
      <c r="A300" s="15">
        <v>399350</v>
      </c>
      <c r="B300" s="15" t="s">
        <v>514</v>
      </c>
      <c r="C300" s="15">
        <v>1854.256</v>
      </c>
      <c r="D300" s="15">
        <v>2219.774</v>
      </c>
      <c r="E300" s="15">
        <v>0</v>
      </c>
      <c r="F300" s="15">
        <v>0</v>
      </c>
      <c r="G300" s="15">
        <v>0</v>
      </c>
      <c r="H300" s="15">
        <v>1</v>
      </c>
      <c r="I300" s="18">
        <v>5.172</v>
      </c>
      <c r="J300" s="18">
        <v>20.787</v>
      </c>
      <c r="K300" s="19">
        <v>4</v>
      </c>
      <c r="L300" s="19">
        <v>2</v>
      </c>
      <c r="M300" s="19">
        <v>0</v>
      </c>
      <c r="N300" s="19">
        <v>0</v>
      </c>
      <c r="O300" s="19">
        <v>0</v>
      </c>
      <c r="P300" s="19">
        <v>-18.674</v>
      </c>
      <c r="Q300" s="19">
        <v>0</v>
      </c>
      <c r="R300" s="19">
        <v>0</v>
      </c>
    </row>
    <row r="301" ht="16.5" spans="1:18">
      <c r="A301" s="15">
        <v>399351</v>
      </c>
      <c r="B301" s="15" t="s">
        <v>515</v>
      </c>
      <c r="C301" s="15">
        <v>6995.724</v>
      </c>
      <c r="D301" s="15">
        <v>7891.189</v>
      </c>
      <c r="E301" s="15">
        <v>0</v>
      </c>
      <c r="F301" s="15">
        <v>0</v>
      </c>
      <c r="G301" s="15">
        <v>0</v>
      </c>
      <c r="H301" s="15">
        <v>1</v>
      </c>
      <c r="I301" s="18">
        <v>11.515</v>
      </c>
      <c r="J301" s="18">
        <v>21.556</v>
      </c>
      <c r="K301" s="19">
        <v>2</v>
      </c>
      <c r="L301" s="19">
        <v>2</v>
      </c>
      <c r="M301" s="19">
        <v>0</v>
      </c>
      <c r="N301" s="19">
        <v>0</v>
      </c>
      <c r="O301" s="19">
        <v>0</v>
      </c>
      <c r="P301" s="19">
        <v>-10.123</v>
      </c>
      <c r="Q301" s="19">
        <v>0</v>
      </c>
      <c r="R301" s="19">
        <v>0</v>
      </c>
    </row>
    <row r="302" ht="16.5" spans="1:18">
      <c r="A302" s="15">
        <v>399352</v>
      </c>
      <c r="B302" s="15" t="s">
        <v>516</v>
      </c>
      <c r="C302" s="15">
        <v>6649.509</v>
      </c>
      <c r="D302" s="15">
        <v>7368.46</v>
      </c>
      <c r="E302" s="15">
        <v>0</v>
      </c>
      <c r="F302" s="15">
        <v>0</v>
      </c>
      <c r="G302" s="15">
        <v>0</v>
      </c>
      <c r="H302" s="15">
        <v>1</v>
      </c>
      <c r="I302" s="18">
        <v>14.915</v>
      </c>
      <c r="J302" s="18">
        <v>23.217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  <c r="Q302" s="19">
        <v>0</v>
      </c>
      <c r="R302" s="19">
        <v>0</v>
      </c>
    </row>
    <row r="303" ht="16.5" spans="1:18">
      <c r="A303" s="15">
        <v>399354</v>
      </c>
      <c r="B303" s="15" t="s">
        <v>517</v>
      </c>
      <c r="C303" s="15">
        <v>6254.815</v>
      </c>
      <c r="D303" s="15">
        <v>7071.958</v>
      </c>
      <c r="E303" s="15">
        <v>0</v>
      </c>
      <c r="F303" s="15">
        <v>0</v>
      </c>
      <c r="G303" s="15">
        <v>0</v>
      </c>
      <c r="H303" s="15">
        <v>1</v>
      </c>
      <c r="I303" s="18">
        <v>4.099</v>
      </c>
      <c r="J303" s="18">
        <v>15.18</v>
      </c>
      <c r="K303" s="19">
        <v>4</v>
      </c>
      <c r="L303" s="19">
        <v>2</v>
      </c>
      <c r="M303" s="19">
        <v>0</v>
      </c>
      <c r="N303" s="19">
        <v>0</v>
      </c>
      <c r="O303" s="19">
        <v>0</v>
      </c>
      <c r="P303" s="19">
        <v>-32.594</v>
      </c>
      <c r="Q303" s="19">
        <v>0</v>
      </c>
      <c r="R303" s="19">
        <v>0</v>
      </c>
    </row>
    <row r="304" ht="16.5" spans="1:18">
      <c r="A304" s="15">
        <v>399355</v>
      </c>
      <c r="B304" s="15" t="s">
        <v>518</v>
      </c>
      <c r="C304" s="15">
        <v>2480.773</v>
      </c>
      <c r="D304" s="15">
        <v>2742.34</v>
      </c>
      <c r="E304" s="15">
        <v>0</v>
      </c>
      <c r="F304" s="15">
        <v>0</v>
      </c>
      <c r="G304" s="15">
        <v>0</v>
      </c>
      <c r="H304" s="15">
        <v>1</v>
      </c>
      <c r="I304" s="18">
        <v>12.493</v>
      </c>
      <c r="J304" s="18">
        <v>20.839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</row>
    <row r="305" ht="16.5" spans="1:18">
      <c r="A305" s="15">
        <v>399356</v>
      </c>
      <c r="B305" s="15" t="s">
        <v>519</v>
      </c>
      <c r="C305" s="15">
        <v>7541.427</v>
      </c>
      <c r="D305" s="15">
        <v>8376.528</v>
      </c>
      <c r="E305" s="15">
        <v>0</v>
      </c>
      <c r="F305" s="15">
        <v>0</v>
      </c>
      <c r="G305" s="15">
        <v>0</v>
      </c>
      <c r="H305" s="15">
        <v>1</v>
      </c>
      <c r="I305" s="18">
        <v>12.315</v>
      </c>
      <c r="J305" s="18">
        <v>21.057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0</v>
      </c>
      <c r="Q305" s="19">
        <v>0</v>
      </c>
      <c r="R305" s="19">
        <v>0</v>
      </c>
    </row>
    <row r="306" ht="16.5" spans="1:18">
      <c r="A306" s="15">
        <v>399357</v>
      </c>
      <c r="B306" s="15" t="s">
        <v>520</v>
      </c>
      <c r="C306" s="15">
        <v>2635.245</v>
      </c>
      <c r="D306" s="15">
        <v>2844.888</v>
      </c>
      <c r="E306" s="15">
        <v>0</v>
      </c>
      <c r="F306" s="15">
        <v>0</v>
      </c>
      <c r="G306" s="15">
        <v>0</v>
      </c>
      <c r="H306" s="15">
        <v>1</v>
      </c>
      <c r="I306" s="18">
        <v>3.191</v>
      </c>
      <c r="J306" s="18">
        <v>10.325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</row>
    <row r="307" ht="16.5" spans="1:18">
      <c r="A307" s="15">
        <v>399358</v>
      </c>
      <c r="B307" s="15" t="s">
        <v>521</v>
      </c>
      <c r="C307" s="15">
        <v>3717.458</v>
      </c>
      <c r="D307" s="15">
        <v>4186.881</v>
      </c>
      <c r="E307" s="15">
        <v>0</v>
      </c>
      <c r="F307" s="15">
        <v>0</v>
      </c>
      <c r="G307" s="15">
        <v>0</v>
      </c>
      <c r="H307" s="15">
        <v>1</v>
      </c>
      <c r="I307" s="18">
        <v>8.176</v>
      </c>
      <c r="J307" s="18">
        <v>18.471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ht="16.5" spans="1:18">
      <c r="A308" s="15">
        <v>399360</v>
      </c>
      <c r="B308" s="15" t="s">
        <v>522</v>
      </c>
      <c r="C308" s="15">
        <v>3651.604</v>
      </c>
      <c r="D308" s="15">
        <v>4271.806</v>
      </c>
      <c r="E308" s="15">
        <v>0</v>
      </c>
      <c r="F308" s="15">
        <v>0</v>
      </c>
      <c r="G308" s="15">
        <v>0</v>
      </c>
      <c r="H308" s="15">
        <v>1</v>
      </c>
      <c r="I308" s="18">
        <v>12.382</v>
      </c>
      <c r="J308" s="18">
        <v>25.103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</row>
    <row r="309" ht="16.5" spans="1:18">
      <c r="A309" s="15">
        <v>399361</v>
      </c>
      <c r="B309" s="15" t="s">
        <v>523</v>
      </c>
      <c r="C309" s="15">
        <v>2221.786</v>
      </c>
      <c r="D309" s="15">
        <v>2670.718</v>
      </c>
      <c r="E309" s="15">
        <v>0</v>
      </c>
      <c r="F309" s="15">
        <v>0</v>
      </c>
      <c r="G309" s="15">
        <v>0</v>
      </c>
      <c r="H309" s="15">
        <v>1</v>
      </c>
      <c r="I309" s="18">
        <v>11.446</v>
      </c>
      <c r="J309" s="18">
        <v>26.332</v>
      </c>
      <c r="K309" s="19">
        <v>4</v>
      </c>
      <c r="L309" s="19">
        <v>2</v>
      </c>
      <c r="M309" s="19">
        <v>0</v>
      </c>
      <c r="N309" s="19">
        <v>0</v>
      </c>
      <c r="O309" s="19">
        <v>0</v>
      </c>
      <c r="P309" s="19">
        <v>-21.327</v>
      </c>
      <c r="Q309" s="19">
        <v>0</v>
      </c>
      <c r="R309" s="19">
        <v>0</v>
      </c>
    </row>
    <row r="310" ht="16.5" spans="1:18">
      <c r="A310" s="15">
        <v>399362</v>
      </c>
      <c r="B310" s="15" t="s">
        <v>524</v>
      </c>
      <c r="C310" s="15">
        <v>4983.359</v>
      </c>
      <c r="D310" s="15">
        <v>5727.236</v>
      </c>
      <c r="E310" s="15">
        <v>0</v>
      </c>
      <c r="F310" s="15">
        <v>0</v>
      </c>
      <c r="G310" s="15">
        <v>0</v>
      </c>
      <c r="H310" s="15">
        <v>1</v>
      </c>
      <c r="I310" s="18">
        <v>12.832</v>
      </c>
      <c r="J310" s="18">
        <v>24.154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</row>
    <row r="311" ht="16.5" spans="1:18">
      <c r="A311" s="15">
        <v>399363</v>
      </c>
      <c r="B311" s="15" t="s">
        <v>525</v>
      </c>
      <c r="C311" s="15">
        <v>3292.666</v>
      </c>
      <c r="D311" s="15">
        <v>3947.612</v>
      </c>
      <c r="E311" s="15">
        <v>0</v>
      </c>
      <c r="F311" s="15">
        <v>0</v>
      </c>
      <c r="G311" s="15">
        <v>0</v>
      </c>
      <c r="H311" s="15">
        <v>1</v>
      </c>
      <c r="I311" s="18">
        <v>17.089</v>
      </c>
      <c r="J311" s="18">
        <v>30.845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</row>
    <row r="312" ht="16.5" spans="1:18">
      <c r="A312" s="15">
        <v>399364</v>
      </c>
      <c r="B312" s="15" t="s">
        <v>526</v>
      </c>
      <c r="C312" s="15">
        <v>6716.735</v>
      </c>
      <c r="D312" s="15">
        <v>7693.281</v>
      </c>
      <c r="E312" s="15">
        <v>0</v>
      </c>
      <c r="F312" s="15">
        <v>0</v>
      </c>
      <c r="G312" s="15">
        <v>0</v>
      </c>
      <c r="H312" s="15">
        <v>1</v>
      </c>
      <c r="I312" s="18">
        <v>9.201</v>
      </c>
      <c r="J312" s="18">
        <v>20.727</v>
      </c>
      <c r="K312" s="19">
        <v>4</v>
      </c>
      <c r="L312" s="19">
        <v>2</v>
      </c>
      <c r="M312" s="19">
        <v>0</v>
      </c>
      <c r="N312" s="19">
        <v>0</v>
      </c>
      <c r="O312" s="19">
        <v>0</v>
      </c>
      <c r="P312" s="19">
        <v>-87.913</v>
      </c>
      <c r="Q312" s="19">
        <v>0</v>
      </c>
      <c r="R312" s="19">
        <v>0</v>
      </c>
    </row>
    <row r="313" ht="16.5" spans="1:18">
      <c r="A313" s="15">
        <v>399366</v>
      </c>
      <c r="B313" s="15" t="s">
        <v>200</v>
      </c>
      <c r="C313" s="15">
        <v>1145.828</v>
      </c>
      <c r="D313" s="15">
        <v>1401.622</v>
      </c>
      <c r="E313" s="15">
        <v>0</v>
      </c>
      <c r="F313" s="15">
        <v>0</v>
      </c>
      <c r="G313" s="15">
        <v>0</v>
      </c>
      <c r="H313" s="15">
        <v>1</v>
      </c>
      <c r="I313" s="18">
        <v>2.474</v>
      </c>
      <c r="J313" s="18">
        <v>20.272</v>
      </c>
      <c r="K313" s="19">
        <v>4</v>
      </c>
      <c r="L313" s="19">
        <v>2</v>
      </c>
      <c r="M313" s="19">
        <v>0</v>
      </c>
      <c r="N313" s="19">
        <v>1</v>
      </c>
      <c r="O313" s="19">
        <v>0</v>
      </c>
      <c r="P313" s="19">
        <v>-11.743</v>
      </c>
      <c r="Q313" s="19">
        <v>0</v>
      </c>
      <c r="R313" s="19">
        <v>0</v>
      </c>
    </row>
    <row r="314" ht="16.5" spans="1:18">
      <c r="A314" s="15">
        <v>399367</v>
      </c>
      <c r="B314" s="15" t="s">
        <v>527</v>
      </c>
      <c r="C314" s="15">
        <v>2109.304</v>
      </c>
      <c r="D314" s="15">
        <v>2677.739</v>
      </c>
      <c r="E314" s="15">
        <v>0</v>
      </c>
      <c r="F314" s="15">
        <v>0</v>
      </c>
      <c r="G314" s="15">
        <v>0</v>
      </c>
      <c r="H314" s="15">
        <v>1</v>
      </c>
      <c r="I314" s="18">
        <v>5.322</v>
      </c>
      <c r="J314" s="18">
        <v>25.42</v>
      </c>
      <c r="K314" s="19">
        <v>4</v>
      </c>
      <c r="L314" s="19">
        <v>2</v>
      </c>
      <c r="M314" s="19">
        <v>0</v>
      </c>
      <c r="N314" s="19">
        <v>1</v>
      </c>
      <c r="O314" s="19">
        <v>0</v>
      </c>
      <c r="P314" s="19">
        <v>-14.02</v>
      </c>
      <c r="Q314" s="19">
        <v>0</v>
      </c>
      <c r="R314" s="19">
        <v>0</v>
      </c>
    </row>
    <row r="315" ht="16.5" spans="1:18">
      <c r="A315" s="15">
        <v>399368</v>
      </c>
      <c r="B315" s="15" t="s">
        <v>528</v>
      </c>
      <c r="C315" s="15">
        <v>5719.55</v>
      </c>
      <c r="D315" s="15">
        <v>6589.4</v>
      </c>
      <c r="E315" s="15">
        <v>0</v>
      </c>
      <c r="F315" s="15">
        <v>0</v>
      </c>
      <c r="G315" s="15">
        <v>0</v>
      </c>
      <c r="H315" s="15">
        <v>1</v>
      </c>
      <c r="I315" s="18">
        <v>7.137</v>
      </c>
      <c r="J315" s="18">
        <v>19.396</v>
      </c>
      <c r="K315" s="19">
        <v>4</v>
      </c>
      <c r="L315" s="19">
        <v>2</v>
      </c>
      <c r="M315" s="19">
        <v>0</v>
      </c>
      <c r="N315" s="19">
        <v>0</v>
      </c>
      <c r="O315" s="19">
        <v>0</v>
      </c>
      <c r="P315" s="19">
        <v>-5.283</v>
      </c>
      <c r="Q315" s="19">
        <v>0</v>
      </c>
      <c r="R315" s="19">
        <v>0</v>
      </c>
    </row>
    <row r="316" ht="16.5" spans="1:18">
      <c r="A316" s="15">
        <v>399369</v>
      </c>
      <c r="B316" s="15" t="s">
        <v>529</v>
      </c>
      <c r="C316" s="15">
        <v>1266.037</v>
      </c>
      <c r="D316" s="15">
        <v>1447.968</v>
      </c>
      <c r="E316" s="15">
        <v>0</v>
      </c>
      <c r="F316" s="15">
        <v>0</v>
      </c>
      <c r="G316" s="15">
        <v>0</v>
      </c>
      <c r="H316" s="15">
        <v>1</v>
      </c>
      <c r="I316" s="18">
        <v>4.313</v>
      </c>
      <c r="J316" s="18">
        <v>16.336</v>
      </c>
      <c r="K316" s="19">
        <v>4</v>
      </c>
      <c r="L316" s="19">
        <v>2</v>
      </c>
      <c r="M316" s="19">
        <v>0</v>
      </c>
      <c r="N316" s="19">
        <v>0</v>
      </c>
      <c r="O316" s="19">
        <v>0</v>
      </c>
      <c r="P316" s="19">
        <v>-12.217</v>
      </c>
      <c r="Q316" s="19">
        <v>0</v>
      </c>
      <c r="R316" s="19">
        <v>0</v>
      </c>
    </row>
    <row r="317" ht="16.5" spans="1:18">
      <c r="A317" s="15">
        <v>399370</v>
      </c>
      <c r="B317" s="15" t="s">
        <v>530</v>
      </c>
      <c r="C317" s="15">
        <v>3148.54</v>
      </c>
      <c r="D317" s="15">
        <v>3702.61</v>
      </c>
      <c r="E317" s="15">
        <v>0</v>
      </c>
      <c r="F317" s="15">
        <v>0</v>
      </c>
      <c r="G317" s="15">
        <v>0</v>
      </c>
      <c r="H317" s="15">
        <v>1</v>
      </c>
      <c r="I317" s="18">
        <v>7.935</v>
      </c>
      <c r="J317" s="18">
        <v>21.712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ht="16.5" spans="1:18">
      <c r="A318" s="15">
        <v>399371</v>
      </c>
      <c r="B318" s="15" t="s">
        <v>531</v>
      </c>
      <c r="C318" s="15">
        <v>5624.978</v>
      </c>
      <c r="D318" s="15">
        <v>6255.715</v>
      </c>
      <c r="E318" s="15">
        <v>0</v>
      </c>
      <c r="F318" s="15">
        <v>0</v>
      </c>
      <c r="G318" s="15">
        <v>0</v>
      </c>
      <c r="H318" s="15">
        <v>1</v>
      </c>
      <c r="I318" s="18">
        <v>1.751</v>
      </c>
      <c r="J318" s="18">
        <v>11.657</v>
      </c>
      <c r="K318" s="19">
        <v>4</v>
      </c>
      <c r="L318" s="19">
        <v>2</v>
      </c>
      <c r="M318" s="19">
        <v>0</v>
      </c>
      <c r="N318" s="19">
        <v>1</v>
      </c>
      <c r="O318" s="19">
        <v>0</v>
      </c>
      <c r="P318" s="19">
        <v>-29.48</v>
      </c>
      <c r="Q318" s="19">
        <v>0</v>
      </c>
      <c r="R318" s="19">
        <v>0</v>
      </c>
    </row>
    <row r="319" ht="16.5" spans="1:18">
      <c r="A319" s="15">
        <v>399372</v>
      </c>
      <c r="B319" s="15" t="s">
        <v>532</v>
      </c>
      <c r="C319" s="15">
        <v>3317.944</v>
      </c>
      <c r="D319" s="15">
        <v>3865.519</v>
      </c>
      <c r="E319" s="15">
        <v>0</v>
      </c>
      <c r="F319" s="15">
        <v>0</v>
      </c>
      <c r="G319" s="15">
        <v>0</v>
      </c>
      <c r="H319" s="15">
        <v>1</v>
      </c>
      <c r="I319" s="18">
        <v>9.268</v>
      </c>
      <c r="J319" s="18">
        <v>22.121</v>
      </c>
      <c r="K319" s="19">
        <v>4</v>
      </c>
      <c r="L319" s="19">
        <v>2</v>
      </c>
      <c r="M319" s="19">
        <v>0</v>
      </c>
      <c r="N319" s="19">
        <v>1</v>
      </c>
      <c r="O319" s="19">
        <v>0</v>
      </c>
      <c r="P319" s="19">
        <v>-27.546</v>
      </c>
      <c r="Q319" s="19">
        <v>0</v>
      </c>
      <c r="R319" s="19">
        <v>0</v>
      </c>
    </row>
    <row r="320" ht="16.5" spans="1:18">
      <c r="A320" s="15">
        <v>399373</v>
      </c>
      <c r="B320" s="15" t="s">
        <v>533</v>
      </c>
      <c r="C320" s="15">
        <v>6868.87</v>
      </c>
      <c r="D320" s="15">
        <v>7477.666</v>
      </c>
      <c r="E320" s="15">
        <v>0</v>
      </c>
      <c r="F320" s="15">
        <v>0</v>
      </c>
      <c r="G320" s="15">
        <v>0</v>
      </c>
      <c r="H320" s="15">
        <v>1</v>
      </c>
      <c r="I320" s="18">
        <v>3.56</v>
      </c>
      <c r="J320" s="18">
        <v>11.412</v>
      </c>
      <c r="K320" s="19">
        <v>4</v>
      </c>
      <c r="L320" s="19">
        <v>2</v>
      </c>
      <c r="M320" s="19">
        <v>0</v>
      </c>
      <c r="N320" s="19">
        <v>1</v>
      </c>
      <c r="O320" s="19">
        <v>0</v>
      </c>
      <c r="P320" s="19">
        <v>-25.309</v>
      </c>
      <c r="Q320" s="19">
        <v>0</v>
      </c>
      <c r="R320" s="19">
        <v>0</v>
      </c>
    </row>
    <row r="321" ht="16.5" spans="1:18">
      <c r="A321" s="15">
        <v>399374</v>
      </c>
      <c r="B321" s="15" t="s">
        <v>534</v>
      </c>
      <c r="C321" s="15">
        <v>2939.012</v>
      </c>
      <c r="D321" s="15">
        <v>3526.844</v>
      </c>
      <c r="E321" s="15">
        <v>0</v>
      </c>
      <c r="F321" s="15">
        <v>0</v>
      </c>
      <c r="G321" s="15">
        <v>0</v>
      </c>
      <c r="H321" s="15">
        <v>1</v>
      </c>
      <c r="I321" s="18">
        <v>5.105</v>
      </c>
      <c r="J321" s="18">
        <v>20.921</v>
      </c>
      <c r="K321" s="19">
        <v>4</v>
      </c>
      <c r="L321" s="19">
        <v>2</v>
      </c>
      <c r="M321" s="19">
        <v>0</v>
      </c>
      <c r="N321" s="19">
        <v>1</v>
      </c>
      <c r="O321" s="19">
        <v>0</v>
      </c>
      <c r="P321" s="19">
        <v>-25.605</v>
      </c>
      <c r="Q321" s="19">
        <v>0</v>
      </c>
      <c r="R321" s="19">
        <v>0</v>
      </c>
    </row>
    <row r="322" ht="16.5" spans="1:18">
      <c r="A322" s="15">
        <v>399376</v>
      </c>
      <c r="B322" s="15" t="s">
        <v>535</v>
      </c>
      <c r="C322" s="15">
        <v>3582.695</v>
      </c>
      <c r="D322" s="15">
        <v>4332.069</v>
      </c>
      <c r="E322" s="15">
        <v>0</v>
      </c>
      <c r="F322" s="15">
        <v>0</v>
      </c>
      <c r="G322" s="15">
        <v>0</v>
      </c>
      <c r="H322" s="15">
        <v>1</v>
      </c>
      <c r="I322" s="18">
        <v>5.369</v>
      </c>
      <c r="J322" s="18">
        <v>21.738</v>
      </c>
      <c r="K322" s="19">
        <v>4</v>
      </c>
      <c r="L322" s="19">
        <v>2</v>
      </c>
      <c r="M322" s="19">
        <v>-1</v>
      </c>
      <c r="N322" s="19">
        <v>1</v>
      </c>
      <c r="O322" s="19">
        <v>0</v>
      </c>
      <c r="P322" s="19">
        <v>-5.031</v>
      </c>
      <c r="Q322" s="19">
        <v>0</v>
      </c>
      <c r="R322" s="19">
        <v>0</v>
      </c>
    </row>
    <row r="323" ht="16.5" spans="1:18">
      <c r="A323" s="15">
        <v>399377</v>
      </c>
      <c r="B323" s="15" t="s">
        <v>536</v>
      </c>
      <c r="C323" s="15">
        <v>5524.322</v>
      </c>
      <c r="D323" s="15">
        <v>6500.973</v>
      </c>
      <c r="E323" s="15">
        <v>0</v>
      </c>
      <c r="F323" s="15">
        <v>0</v>
      </c>
      <c r="G323" s="15">
        <v>0</v>
      </c>
      <c r="H323" s="15">
        <v>1</v>
      </c>
      <c r="I323" s="18">
        <v>0.162</v>
      </c>
      <c r="J323" s="18">
        <v>15.161</v>
      </c>
      <c r="K323" s="19">
        <v>4</v>
      </c>
      <c r="L323" s="19">
        <v>2</v>
      </c>
      <c r="M323" s="19">
        <v>-1</v>
      </c>
      <c r="N323" s="19">
        <v>1</v>
      </c>
      <c r="O323" s="19">
        <v>0</v>
      </c>
      <c r="P323" s="19">
        <v>-4.024</v>
      </c>
      <c r="Q323" s="19">
        <v>0</v>
      </c>
      <c r="R323" s="19">
        <v>0</v>
      </c>
    </row>
    <row r="324" ht="16.5" spans="1:18">
      <c r="A324" s="15">
        <v>399378</v>
      </c>
      <c r="B324" s="15" t="s">
        <v>537</v>
      </c>
      <c r="C324" s="15">
        <v>2046.098</v>
      </c>
      <c r="D324" s="15">
        <v>2309.921</v>
      </c>
      <c r="E324" s="15">
        <v>0</v>
      </c>
      <c r="F324" s="15">
        <v>0</v>
      </c>
      <c r="G324" s="15">
        <v>0</v>
      </c>
      <c r="H324" s="15">
        <v>1</v>
      </c>
      <c r="I324" s="18">
        <v>6.519</v>
      </c>
      <c r="J324" s="18">
        <v>17.196</v>
      </c>
      <c r="K324" s="19">
        <v>4</v>
      </c>
      <c r="L324" s="19">
        <v>2</v>
      </c>
      <c r="M324" s="19">
        <v>-1</v>
      </c>
      <c r="N324" s="19">
        <v>1</v>
      </c>
      <c r="O324" s="19">
        <v>0</v>
      </c>
      <c r="P324" s="19">
        <v>0.599</v>
      </c>
      <c r="Q324" s="19">
        <v>0</v>
      </c>
      <c r="R324" s="19">
        <v>0</v>
      </c>
    </row>
    <row r="325" ht="16.5" spans="1:18">
      <c r="A325" s="15">
        <v>399379</v>
      </c>
      <c r="B325" s="15" t="s">
        <v>538</v>
      </c>
      <c r="C325" s="15">
        <v>6142.965</v>
      </c>
      <c r="D325" s="15">
        <v>6767.564</v>
      </c>
      <c r="E325" s="15">
        <v>0</v>
      </c>
      <c r="F325" s="15">
        <v>0</v>
      </c>
      <c r="G325" s="15">
        <v>0</v>
      </c>
      <c r="H325" s="15">
        <v>1</v>
      </c>
      <c r="I325" s="18">
        <v>9.992</v>
      </c>
      <c r="J325" s="18">
        <v>18.299</v>
      </c>
      <c r="K325" s="19">
        <v>4</v>
      </c>
      <c r="L325" s="19">
        <v>2</v>
      </c>
      <c r="M325" s="19">
        <v>0</v>
      </c>
      <c r="N325" s="19">
        <v>0</v>
      </c>
      <c r="O325" s="19">
        <v>0</v>
      </c>
      <c r="P325" s="19">
        <v>-11.126</v>
      </c>
      <c r="Q325" s="19">
        <v>0</v>
      </c>
      <c r="R325" s="19">
        <v>0</v>
      </c>
    </row>
    <row r="326" ht="16.5" spans="1:18">
      <c r="A326" s="15">
        <v>399380</v>
      </c>
      <c r="B326" s="15" t="s">
        <v>539</v>
      </c>
      <c r="C326" s="15">
        <v>1203.631</v>
      </c>
      <c r="D326" s="15">
        <v>1332.079</v>
      </c>
      <c r="E326" s="15">
        <v>0</v>
      </c>
      <c r="F326" s="15">
        <v>0</v>
      </c>
      <c r="G326" s="15">
        <v>0</v>
      </c>
      <c r="H326" s="15">
        <v>1</v>
      </c>
      <c r="I326" s="18">
        <v>10.379</v>
      </c>
      <c r="J326" s="18">
        <v>19.021</v>
      </c>
      <c r="K326" s="19">
        <v>4</v>
      </c>
      <c r="L326" s="19">
        <v>2</v>
      </c>
      <c r="M326" s="19">
        <v>0</v>
      </c>
      <c r="N326" s="19">
        <v>1</v>
      </c>
      <c r="O326" s="19">
        <v>0</v>
      </c>
      <c r="P326" s="19">
        <v>-22.59</v>
      </c>
      <c r="Q326" s="19">
        <v>0</v>
      </c>
      <c r="R326" s="19">
        <v>0</v>
      </c>
    </row>
    <row r="327" ht="16.5" spans="1:18">
      <c r="A327" s="15">
        <v>399383</v>
      </c>
      <c r="B327" s="15" t="s">
        <v>540</v>
      </c>
      <c r="C327" s="15">
        <v>1981.039</v>
      </c>
      <c r="D327" s="15">
        <v>2277.965</v>
      </c>
      <c r="E327" s="15">
        <v>0</v>
      </c>
      <c r="F327" s="15">
        <v>0</v>
      </c>
      <c r="G327" s="15">
        <v>0</v>
      </c>
      <c r="H327" s="15">
        <v>1</v>
      </c>
      <c r="I327" s="18">
        <v>6.248</v>
      </c>
      <c r="J327" s="18">
        <v>18.469</v>
      </c>
      <c r="K327" s="19">
        <v>4</v>
      </c>
      <c r="L327" s="19">
        <v>2</v>
      </c>
      <c r="M327" s="19">
        <v>0</v>
      </c>
      <c r="N327" s="19">
        <v>1</v>
      </c>
      <c r="O327" s="19">
        <v>0</v>
      </c>
      <c r="P327" s="19">
        <v>-29.421</v>
      </c>
      <c r="Q327" s="19">
        <v>0</v>
      </c>
      <c r="R327" s="19">
        <v>0</v>
      </c>
    </row>
    <row r="328" ht="16.5" spans="1:18">
      <c r="A328" s="15">
        <v>399384</v>
      </c>
      <c r="B328" s="15" t="s">
        <v>541</v>
      </c>
      <c r="C328" s="15">
        <v>3084.95</v>
      </c>
      <c r="D328" s="15">
        <v>3545.73</v>
      </c>
      <c r="E328" s="15">
        <v>0</v>
      </c>
      <c r="F328" s="15">
        <v>0</v>
      </c>
      <c r="G328" s="15">
        <v>0</v>
      </c>
      <c r="H328" s="15">
        <v>1</v>
      </c>
      <c r="I328" s="18">
        <v>7.096</v>
      </c>
      <c r="J328" s="18">
        <v>19.169</v>
      </c>
      <c r="K328" s="19">
        <v>4</v>
      </c>
      <c r="L328" s="19">
        <v>2</v>
      </c>
      <c r="M328" s="19">
        <v>-1</v>
      </c>
      <c r="N328" s="19">
        <v>1</v>
      </c>
      <c r="O328" s="19">
        <v>0</v>
      </c>
      <c r="P328" s="19">
        <v>-19.508</v>
      </c>
      <c r="Q328" s="19">
        <v>0</v>
      </c>
      <c r="R328" s="19">
        <v>0</v>
      </c>
    </row>
    <row r="329" ht="16.5" spans="1:18">
      <c r="A329" s="15">
        <v>399386</v>
      </c>
      <c r="B329" s="15" t="s">
        <v>542</v>
      </c>
      <c r="C329" s="15">
        <v>4857.136</v>
      </c>
      <c r="D329" s="15">
        <v>5761.976</v>
      </c>
      <c r="E329" s="15">
        <v>0</v>
      </c>
      <c r="F329" s="15">
        <v>0</v>
      </c>
      <c r="G329" s="15">
        <v>0</v>
      </c>
      <c r="H329" s="15">
        <v>1</v>
      </c>
      <c r="I329" s="18">
        <v>4.971</v>
      </c>
      <c r="J329" s="18">
        <v>19.894</v>
      </c>
      <c r="K329" s="19">
        <v>4</v>
      </c>
      <c r="L329" s="19">
        <v>2</v>
      </c>
      <c r="M329" s="19">
        <v>0</v>
      </c>
      <c r="N329" s="19">
        <v>1</v>
      </c>
      <c r="O329" s="19">
        <v>0</v>
      </c>
      <c r="P329" s="19">
        <v>-31.544</v>
      </c>
      <c r="Q329" s="19">
        <v>0</v>
      </c>
      <c r="R329" s="19">
        <v>0</v>
      </c>
    </row>
    <row r="330" ht="16.5" spans="1:18">
      <c r="A330" s="15">
        <v>399387</v>
      </c>
      <c r="B330" s="15" t="s">
        <v>543</v>
      </c>
      <c r="C330" s="15">
        <v>4009.171</v>
      </c>
      <c r="D330" s="15">
        <v>4387.502</v>
      </c>
      <c r="E330" s="15">
        <v>0</v>
      </c>
      <c r="F330" s="15">
        <v>0</v>
      </c>
      <c r="G330" s="15">
        <v>0</v>
      </c>
      <c r="H330" s="15">
        <v>1</v>
      </c>
      <c r="I330" s="18">
        <v>13.43</v>
      </c>
      <c r="J330" s="18">
        <v>20.894</v>
      </c>
      <c r="K330" s="19">
        <v>4</v>
      </c>
      <c r="L330" s="19">
        <v>2</v>
      </c>
      <c r="M330" s="19">
        <v>0</v>
      </c>
      <c r="N330" s="19">
        <v>1</v>
      </c>
      <c r="O330" s="19">
        <v>0</v>
      </c>
      <c r="P330" s="19">
        <v>-31.696</v>
      </c>
      <c r="Q330" s="19">
        <v>0</v>
      </c>
      <c r="R330" s="19">
        <v>0</v>
      </c>
    </row>
    <row r="331" ht="16.5" spans="1:18">
      <c r="A331" s="15">
        <v>399388</v>
      </c>
      <c r="B331" s="15" t="s">
        <v>544</v>
      </c>
      <c r="C331" s="15">
        <v>3234.229</v>
      </c>
      <c r="D331" s="15">
        <v>3744.441</v>
      </c>
      <c r="E331" s="15">
        <v>0</v>
      </c>
      <c r="F331" s="15">
        <v>0</v>
      </c>
      <c r="G331" s="15">
        <v>0</v>
      </c>
      <c r="H331" s="15">
        <v>1</v>
      </c>
      <c r="I331" s="18">
        <v>16.191</v>
      </c>
      <c r="J331" s="18">
        <v>27.61</v>
      </c>
      <c r="K331" s="19">
        <v>4</v>
      </c>
      <c r="L331" s="19">
        <v>2</v>
      </c>
      <c r="M331" s="19">
        <v>0</v>
      </c>
      <c r="N331" s="19">
        <v>0</v>
      </c>
      <c r="O331" s="19">
        <v>0</v>
      </c>
      <c r="P331" s="19">
        <v>-25.574</v>
      </c>
      <c r="Q331" s="19">
        <v>0</v>
      </c>
      <c r="R331" s="19">
        <v>0</v>
      </c>
    </row>
    <row r="332" ht="16.5" spans="1:18">
      <c r="A332" s="15">
        <v>399389</v>
      </c>
      <c r="B332" s="15" t="s">
        <v>545</v>
      </c>
      <c r="C332" s="15">
        <v>3400.469</v>
      </c>
      <c r="D332" s="15">
        <v>3940.129</v>
      </c>
      <c r="E332" s="15">
        <v>0</v>
      </c>
      <c r="F332" s="15">
        <v>0</v>
      </c>
      <c r="G332" s="15">
        <v>0</v>
      </c>
      <c r="H332" s="15">
        <v>1</v>
      </c>
      <c r="I332" s="18">
        <v>9.756</v>
      </c>
      <c r="J332" s="18">
        <v>22.116</v>
      </c>
      <c r="K332" s="19">
        <v>4</v>
      </c>
      <c r="L332" s="19">
        <v>2</v>
      </c>
      <c r="M332" s="19">
        <v>0</v>
      </c>
      <c r="N332" s="19">
        <v>1</v>
      </c>
      <c r="O332" s="19">
        <v>0</v>
      </c>
      <c r="P332" s="19">
        <v>-12.648</v>
      </c>
      <c r="Q332" s="19">
        <v>0</v>
      </c>
      <c r="R332" s="19">
        <v>0</v>
      </c>
    </row>
    <row r="333" ht="16.5" spans="1:18">
      <c r="A333" s="15">
        <v>399392</v>
      </c>
      <c r="B333" s="15" t="s">
        <v>546</v>
      </c>
      <c r="C333" s="15">
        <v>1877.666</v>
      </c>
      <c r="D333" s="15">
        <v>2153.005</v>
      </c>
      <c r="E333" s="15">
        <v>0</v>
      </c>
      <c r="F333" s="15">
        <v>0</v>
      </c>
      <c r="G333" s="15">
        <v>0</v>
      </c>
      <c r="H333" s="15">
        <v>1</v>
      </c>
      <c r="I333" s="18">
        <v>11.025</v>
      </c>
      <c r="J333" s="18">
        <v>22.403</v>
      </c>
      <c r="K333" s="19">
        <v>4</v>
      </c>
      <c r="L333" s="19">
        <v>2</v>
      </c>
      <c r="M333" s="19">
        <v>-1</v>
      </c>
      <c r="N333" s="19">
        <v>1</v>
      </c>
      <c r="O333" s="19">
        <v>0</v>
      </c>
      <c r="P333" s="19">
        <v>-12.278</v>
      </c>
      <c r="Q333" s="19">
        <v>0</v>
      </c>
      <c r="R333" s="19">
        <v>0</v>
      </c>
    </row>
    <row r="334" ht="16.5" spans="1:18">
      <c r="A334" s="15">
        <v>399393</v>
      </c>
      <c r="B334" s="15" t="s">
        <v>547</v>
      </c>
      <c r="C334" s="15">
        <v>2414.692</v>
      </c>
      <c r="D334" s="15">
        <v>3058.796</v>
      </c>
      <c r="E334" s="15">
        <v>0</v>
      </c>
      <c r="F334" s="15">
        <v>0</v>
      </c>
      <c r="G334" s="15">
        <v>0</v>
      </c>
      <c r="H334" s="15">
        <v>1</v>
      </c>
      <c r="I334" s="18">
        <v>4.535</v>
      </c>
      <c r="J334" s="18">
        <v>24.638</v>
      </c>
      <c r="K334" s="19">
        <v>4</v>
      </c>
      <c r="L334" s="19">
        <v>2</v>
      </c>
      <c r="M334" s="19">
        <v>0</v>
      </c>
      <c r="N334" s="19">
        <v>0</v>
      </c>
      <c r="O334" s="19">
        <v>0</v>
      </c>
      <c r="P334" s="19">
        <v>-21.641</v>
      </c>
      <c r="Q334" s="19">
        <v>0</v>
      </c>
      <c r="R334" s="19">
        <v>0</v>
      </c>
    </row>
    <row r="335" ht="16.5" spans="1:18">
      <c r="A335" s="15">
        <v>399394</v>
      </c>
      <c r="B335" s="15" t="s">
        <v>548</v>
      </c>
      <c r="C335" s="15">
        <v>7148.483</v>
      </c>
      <c r="D335" s="15">
        <v>8481.606</v>
      </c>
      <c r="E335" s="15">
        <v>0</v>
      </c>
      <c r="F335" s="15">
        <v>0</v>
      </c>
      <c r="G335" s="15">
        <v>0</v>
      </c>
      <c r="H335" s="15">
        <v>1</v>
      </c>
      <c r="I335" s="18">
        <v>5.054</v>
      </c>
      <c r="J335" s="18">
        <v>19.978</v>
      </c>
      <c r="K335" s="19">
        <v>4</v>
      </c>
      <c r="L335" s="19">
        <v>2</v>
      </c>
      <c r="M335" s="19">
        <v>0</v>
      </c>
      <c r="N335" s="19">
        <v>1</v>
      </c>
      <c r="O335" s="19">
        <v>0</v>
      </c>
      <c r="P335" s="19">
        <v>-20.238</v>
      </c>
      <c r="Q335" s="19">
        <v>0</v>
      </c>
      <c r="R335" s="19">
        <v>0</v>
      </c>
    </row>
    <row r="336" ht="16.5" spans="1:18">
      <c r="A336" s="15">
        <v>399397</v>
      </c>
      <c r="B336" s="15" t="s">
        <v>549</v>
      </c>
      <c r="C336" s="15">
        <v>1440.771</v>
      </c>
      <c r="D336" s="15">
        <v>1766.889</v>
      </c>
      <c r="E336" s="15">
        <v>0</v>
      </c>
      <c r="F336" s="15">
        <v>0</v>
      </c>
      <c r="G336" s="15">
        <v>0</v>
      </c>
      <c r="H336" s="15">
        <v>1</v>
      </c>
      <c r="I336" s="18">
        <v>7.527</v>
      </c>
      <c r="J336" s="18">
        <v>24.595</v>
      </c>
      <c r="K336" s="19">
        <v>4</v>
      </c>
      <c r="L336" s="19">
        <v>2</v>
      </c>
      <c r="M336" s="19">
        <v>-1</v>
      </c>
      <c r="N336" s="19">
        <v>1</v>
      </c>
      <c r="O336" s="19">
        <v>0</v>
      </c>
      <c r="P336" s="19">
        <v>-19.58</v>
      </c>
      <c r="Q336" s="19">
        <v>0</v>
      </c>
      <c r="R336" s="19">
        <v>0</v>
      </c>
    </row>
    <row r="337" ht="16.5" spans="1:18">
      <c r="A337" s="15">
        <v>399398</v>
      </c>
      <c r="B337" s="15" t="s">
        <v>550</v>
      </c>
      <c r="C337" s="15">
        <v>8469.682</v>
      </c>
      <c r="D337" s="15">
        <v>10196.954</v>
      </c>
      <c r="E337" s="15">
        <v>0</v>
      </c>
      <c r="F337" s="15">
        <v>0</v>
      </c>
      <c r="G337" s="15">
        <v>0</v>
      </c>
      <c r="H337" s="15">
        <v>1</v>
      </c>
      <c r="I337" s="18">
        <v>2.19</v>
      </c>
      <c r="J337" s="18">
        <v>18.758</v>
      </c>
      <c r="K337" s="19">
        <v>4</v>
      </c>
      <c r="L337" s="19">
        <v>2</v>
      </c>
      <c r="M337" s="19">
        <v>0</v>
      </c>
      <c r="N337" s="19">
        <v>1</v>
      </c>
      <c r="O337" s="19">
        <v>0</v>
      </c>
      <c r="P337" s="19">
        <v>-22.642</v>
      </c>
      <c r="Q337" s="19">
        <v>0</v>
      </c>
      <c r="R337" s="19">
        <v>0</v>
      </c>
    </row>
    <row r="338" ht="16.5" spans="1:18">
      <c r="A338" s="15">
        <v>399399</v>
      </c>
      <c r="B338" s="15" t="s">
        <v>551</v>
      </c>
      <c r="C338" s="15">
        <v>5848.585</v>
      </c>
      <c r="D338" s="15">
        <v>6536.598</v>
      </c>
      <c r="E338" s="15">
        <v>0</v>
      </c>
      <c r="F338" s="15">
        <v>0</v>
      </c>
      <c r="G338" s="15">
        <v>0</v>
      </c>
      <c r="H338" s="15">
        <v>1</v>
      </c>
      <c r="I338" s="18">
        <v>7.772</v>
      </c>
      <c r="J338" s="18">
        <v>17.48</v>
      </c>
      <c r="K338" s="19">
        <v>4</v>
      </c>
      <c r="L338" s="19">
        <v>2</v>
      </c>
      <c r="M338" s="19">
        <v>-1</v>
      </c>
      <c r="N338" s="19">
        <v>1</v>
      </c>
      <c r="O338" s="19">
        <v>0</v>
      </c>
      <c r="P338" s="19">
        <v>-16.613</v>
      </c>
      <c r="Q338" s="19">
        <v>0</v>
      </c>
      <c r="R338" s="19">
        <v>0</v>
      </c>
    </row>
    <row r="339" ht="16.5" spans="1:18">
      <c r="A339" s="15">
        <v>399400</v>
      </c>
      <c r="B339" s="15" t="s">
        <v>552</v>
      </c>
      <c r="C339" s="15">
        <v>2889.74</v>
      </c>
      <c r="D339" s="15">
        <v>3244.198</v>
      </c>
      <c r="E339" s="15">
        <v>0</v>
      </c>
      <c r="F339" s="15">
        <v>0</v>
      </c>
      <c r="G339" s="15">
        <v>0</v>
      </c>
      <c r="H339" s="15">
        <v>1</v>
      </c>
      <c r="I339" s="18">
        <v>7.728</v>
      </c>
      <c r="J339" s="18">
        <v>17.809</v>
      </c>
      <c r="K339" s="19">
        <v>4</v>
      </c>
      <c r="L339" s="19">
        <v>2</v>
      </c>
      <c r="M339" s="19">
        <v>-1</v>
      </c>
      <c r="N339" s="19">
        <v>1</v>
      </c>
      <c r="O339" s="19">
        <v>0</v>
      </c>
      <c r="P339" s="19">
        <v>-19.836</v>
      </c>
      <c r="Q339" s="19">
        <v>0</v>
      </c>
      <c r="R339" s="19">
        <v>0</v>
      </c>
    </row>
    <row r="340" ht="16.5" spans="1:18">
      <c r="A340" s="15">
        <v>399401</v>
      </c>
      <c r="B340" s="15" t="s">
        <v>553</v>
      </c>
      <c r="C340" s="15">
        <v>3020.3</v>
      </c>
      <c r="D340" s="15">
        <v>3518.261</v>
      </c>
      <c r="E340" s="15">
        <v>0</v>
      </c>
      <c r="F340" s="15">
        <v>0</v>
      </c>
      <c r="G340" s="15">
        <v>0</v>
      </c>
      <c r="H340" s="15">
        <v>1</v>
      </c>
      <c r="I340" s="18">
        <v>6.995</v>
      </c>
      <c r="J340" s="18">
        <v>20.158</v>
      </c>
      <c r="K340" s="19">
        <v>4</v>
      </c>
      <c r="L340" s="19">
        <v>2</v>
      </c>
      <c r="M340" s="19">
        <v>-1</v>
      </c>
      <c r="N340" s="19">
        <v>1</v>
      </c>
      <c r="O340" s="19">
        <v>0</v>
      </c>
      <c r="P340" s="19">
        <v>-20.054</v>
      </c>
      <c r="Q340" s="19">
        <v>0</v>
      </c>
      <c r="R340" s="19">
        <v>0</v>
      </c>
    </row>
    <row r="341" ht="16.5" spans="1:18">
      <c r="A341" s="15">
        <v>399402</v>
      </c>
      <c r="B341" s="15" t="s">
        <v>554</v>
      </c>
      <c r="C341" s="15">
        <v>2471.318</v>
      </c>
      <c r="D341" s="15">
        <v>2800.041</v>
      </c>
      <c r="E341" s="15">
        <v>0</v>
      </c>
      <c r="F341" s="15">
        <v>0</v>
      </c>
      <c r="G341" s="15">
        <v>0</v>
      </c>
      <c r="H341" s="15">
        <v>1</v>
      </c>
      <c r="I341" s="18">
        <v>11.202</v>
      </c>
      <c r="J341" s="18">
        <v>21.627</v>
      </c>
      <c r="K341" s="19">
        <v>3</v>
      </c>
      <c r="L341" s="19">
        <v>2</v>
      </c>
      <c r="M341" s="19">
        <v>1</v>
      </c>
      <c r="N341" s="19">
        <v>-1</v>
      </c>
      <c r="O341" s="19">
        <v>0</v>
      </c>
      <c r="P341" s="19">
        <v>-0.007</v>
      </c>
      <c r="Q341" s="19">
        <v>0</v>
      </c>
      <c r="R341" s="19">
        <v>0</v>
      </c>
    </row>
    <row r="342" ht="16.5" spans="1:18">
      <c r="A342" s="15">
        <v>399403</v>
      </c>
      <c r="B342" s="15" t="s">
        <v>555</v>
      </c>
      <c r="C342" s="15">
        <v>6467.215</v>
      </c>
      <c r="D342" s="15">
        <v>7663.864</v>
      </c>
      <c r="E342" s="15">
        <v>0</v>
      </c>
      <c r="F342" s="15">
        <v>0</v>
      </c>
      <c r="G342" s="15">
        <v>0</v>
      </c>
      <c r="H342" s="15">
        <v>1</v>
      </c>
      <c r="I342" s="18">
        <v>2.141</v>
      </c>
      <c r="J342" s="18">
        <v>17.421</v>
      </c>
      <c r="K342" s="19">
        <v>0</v>
      </c>
      <c r="L342" s="19">
        <v>2</v>
      </c>
      <c r="M342" s="19">
        <v>0</v>
      </c>
      <c r="N342" s="19">
        <v>0</v>
      </c>
      <c r="O342" s="19">
        <v>0</v>
      </c>
      <c r="P342" s="19">
        <v>-1.097</v>
      </c>
      <c r="Q342" s="19">
        <v>0</v>
      </c>
      <c r="R342" s="19">
        <v>-1</v>
      </c>
    </row>
    <row r="343" ht="16.5" spans="1:18">
      <c r="A343" s="15">
        <v>399404</v>
      </c>
      <c r="B343" s="15" t="s">
        <v>556</v>
      </c>
      <c r="C343" s="15">
        <v>5644.495</v>
      </c>
      <c r="D343" s="15">
        <v>6038.507</v>
      </c>
      <c r="E343" s="15">
        <v>0</v>
      </c>
      <c r="F343" s="15">
        <v>0</v>
      </c>
      <c r="G343" s="15">
        <v>0</v>
      </c>
      <c r="H343" s="15">
        <v>1</v>
      </c>
      <c r="I343" s="18">
        <v>3.17</v>
      </c>
      <c r="J343" s="18">
        <v>9.488</v>
      </c>
      <c r="K343" s="19">
        <v>4</v>
      </c>
      <c r="L343" s="19">
        <v>2</v>
      </c>
      <c r="M343" s="19">
        <v>0</v>
      </c>
      <c r="N343" s="19">
        <v>1</v>
      </c>
      <c r="O343" s="19">
        <v>0</v>
      </c>
      <c r="P343" s="19">
        <v>-20.487</v>
      </c>
      <c r="Q343" s="19">
        <v>0</v>
      </c>
      <c r="R343" s="19">
        <v>0</v>
      </c>
    </row>
    <row r="344" ht="16.5" spans="1:18">
      <c r="A344" s="15">
        <v>399405</v>
      </c>
      <c r="B344" s="15" t="s">
        <v>557</v>
      </c>
      <c r="C344" s="15">
        <v>1663.29</v>
      </c>
      <c r="D344" s="15">
        <v>2003.403</v>
      </c>
      <c r="E344" s="15">
        <v>0</v>
      </c>
      <c r="F344" s="15">
        <v>0</v>
      </c>
      <c r="G344" s="15">
        <v>0</v>
      </c>
      <c r="H344" s="15">
        <v>1</v>
      </c>
      <c r="I344" s="18">
        <v>13.438</v>
      </c>
      <c r="J344" s="18">
        <v>28.133</v>
      </c>
      <c r="K344" s="19">
        <v>4</v>
      </c>
      <c r="L344" s="19">
        <v>2</v>
      </c>
      <c r="M344" s="19">
        <v>0</v>
      </c>
      <c r="N344" s="19">
        <v>1</v>
      </c>
      <c r="O344" s="19">
        <v>0</v>
      </c>
      <c r="P344" s="19">
        <v>-8.416</v>
      </c>
      <c r="Q344" s="19">
        <v>0</v>
      </c>
      <c r="R344" s="19">
        <v>0</v>
      </c>
    </row>
    <row r="345" ht="16.5" spans="1:18">
      <c r="A345" s="15">
        <v>399406</v>
      </c>
      <c r="B345" s="15" t="s">
        <v>558</v>
      </c>
      <c r="C345" s="15">
        <v>10550.259</v>
      </c>
      <c r="D345" s="15">
        <v>11962.992</v>
      </c>
      <c r="E345" s="15">
        <v>0</v>
      </c>
      <c r="F345" s="15">
        <v>0</v>
      </c>
      <c r="G345" s="15">
        <v>0</v>
      </c>
      <c r="H345" s="15">
        <v>1</v>
      </c>
      <c r="I345" s="18">
        <v>2.13</v>
      </c>
      <c r="J345" s="18">
        <v>13.688</v>
      </c>
      <c r="K345" s="19">
        <v>4</v>
      </c>
      <c r="L345" s="19">
        <v>2</v>
      </c>
      <c r="M345" s="19">
        <v>0</v>
      </c>
      <c r="N345" s="19">
        <v>1</v>
      </c>
      <c r="O345" s="19">
        <v>0</v>
      </c>
      <c r="P345" s="19">
        <v>-24.283</v>
      </c>
      <c r="Q345" s="19">
        <v>0</v>
      </c>
      <c r="R345" s="19">
        <v>0</v>
      </c>
    </row>
    <row r="346" ht="16.5" spans="1:18">
      <c r="A346" s="15">
        <v>399407</v>
      </c>
      <c r="B346" s="15" t="s">
        <v>559</v>
      </c>
      <c r="C346" s="15">
        <v>1609.507</v>
      </c>
      <c r="D346" s="15">
        <v>1885.746</v>
      </c>
      <c r="E346" s="15">
        <v>0</v>
      </c>
      <c r="F346" s="15">
        <v>0</v>
      </c>
      <c r="G346" s="15">
        <v>0</v>
      </c>
      <c r="H346" s="15">
        <v>1</v>
      </c>
      <c r="I346" s="18">
        <v>15.034</v>
      </c>
      <c r="J346" s="18">
        <v>27.48</v>
      </c>
      <c r="K346" s="19">
        <v>4</v>
      </c>
      <c r="L346" s="19">
        <v>2</v>
      </c>
      <c r="M346" s="19">
        <v>0</v>
      </c>
      <c r="N346" s="19">
        <v>1</v>
      </c>
      <c r="O346" s="19">
        <v>0</v>
      </c>
      <c r="P346" s="19">
        <v>-24.15</v>
      </c>
      <c r="Q346" s="19">
        <v>0</v>
      </c>
      <c r="R346" s="19">
        <v>0</v>
      </c>
    </row>
    <row r="347" ht="16.5" spans="1:18">
      <c r="A347" s="15">
        <v>399408</v>
      </c>
      <c r="B347" s="15" t="s">
        <v>560</v>
      </c>
      <c r="C347" s="15">
        <v>11481.285</v>
      </c>
      <c r="D347" s="15">
        <v>13212.723</v>
      </c>
      <c r="E347" s="15">
        <v>0</v>
      </c>
      <c r="F347" s="15">
        <v>0</v>
      </c>
      <c r="G347" s="15">
        <v>0</v>
      </c>
      <c r="H347" s="15">
        <v>1</v>
      </c>
      <c r="I347" s="18">
        <v>2.708</v>
      </c>
      <c r="J347" s="18">
        <v>15.458</v>
      </c>
      <c r="K347" s="19">
        <v>4</v>
      </c>
      <c r="L347" s="19">
        <v>2</v>
      </c>
      <c r="M347" s="19">
        <v>0</v>
      </c>
      <c r="N347" s="19">
        <v>1</v>
      </c>
      <c r="O347" s="19">
        <v>0</v>
      </c>
      <c r="P347" s="19">
        <v>-40.521</v>
      </c>
      <c r="Q347" s="19">
        <v>0</v>
      </c>
      <c r="R347" s="19">
        <v>0</v>
      </c>
    </row>
    <row r="348" ht="16.5" spans="1:18">
      <c r="A348" s="15">
        <v>399409</v>
      </c>
      <c r="B348" s="15" t="s">
        <v>561</v>
      </c>
      <c r="C348" s="15">
        <v>3211.393</v>
      </c>
      <c r="D348" s="15">
        <v>3849.967</v>
      </c>
      <c r="E348" s="15">
        <v>0</v>
      </c>
      <c r="F348" s="15">
        <v>0</v>
      </c>
      <c r="G348" s="15">
        <v>0</v>
      </c>
      <c r="H348" s="15">
        <v>1</v>
      </c>
      <c r="I348" s="18">
        <v>14.585</v>
      </c>
      <c r="J348" s="18">
        <v>28.752</v>
      </c>
      <c r="K348" s="19">
        <v>4</v>
      </c>
      <c r="L348" s="19">
        <v>2</v>
      </c>
      <c r="M348" s="19">
        <v>0</v>
      </c>
      <c r="N348" s="19">
        <v>1</v>
      </c>
      <c r="O348" s="19">
        <v>0</v>
      </c>
      <c r="P348" s="19">
        <v>-26.876</v>
      </c>
      <c r="Q348" s="19">
        <v>0</v>
      </c>
      <c r="R348" s="19">
        <v>0</v>
      </c>
    </row>
    <row r="349" ht="16.5" spans="1:18">
      <c r="A349" s="15">
        <v>399410</v>
      </c>
      <c r="B349" s="15" t="s">
        <v>562</v>
      </c>
      <c r="C349" s="15">
        <v>1450.416</v>
      </c>
      <c r="D349" s="15">
        <v>1702.513</v>
      </c>
      <c r="E349" s="15">
        <v>0</v>
      </c>
      <c r="F349" s="15">
        <v>0</v>
      </c>
      <c r="G349" s="15">
        <v>0</v>
      </c>
      <c r="H349" s="15">
        <v>1</v>
      </c>
      <c r="I349" s="18">
        <v>7.926</v>
      </c>
      <c r="J349" s="18">
        <v>21.56</v>
      </c>
      <c r="K349" s="19">
        <v>4</v>
      </c>
      <c r="L349" s="19">
        <v>2</v>
      </c>
      <c r="M349" s="19">
        <v>0</v>
      </c>
      <c r="N349" s="19">
        <v>0</v>
      </c>
      <c r="O349" s="19">
        <v>0</v>
      </c>
      <c r="P349" s="19">
        <v>-45.392</v>
      </c>
      <c r="Q349" s="19">
        <v>0</v>
      </c>
      <c r="R349" s="19">
        <v>0</v>
      </c>
    </row>
    <row r="350" ht="16.5" spans="1:18">
      <c r="A350" s="15">
        <v>399412</v>
      </c>
      <c r="B350" s="15" t="s">
        <v>563</v>
      </c>
      <c r="C350" s="15">
        <v>1839.329</v>
      </c>
      <c r="D350" s="15">
        <v>2150.378</v>
      </c>
      <c r="E350" s="15">
        <v>0</v>
      </c>
      <c r="F350" s="15">
        <v>0</v>
      </c>
      <c r="G350" s="15">
        <v>0</v>
      </c>
      <c r="H350" s="15">
        <v>1</v>
      </c>
      <c r="I350" s="18">
        <v>9.928</v>
      </c>
      <c r="J350" s="18">
        <v>22.957</v>
      </c>
      <c r="K350" s="19">
        <v>2</v>
      </c>
      <c r="L350" s="19">
        <v>0</v>
      </c>
      <c r="M350" s="19">
        <v>0</v>
      </c>
      <c r="N350" s="19">
        <v>-1</v>
      </c>
      <c r="O350" s="19">
        <v>0</v>
      </c>
      <c r="P350" s="19">
        <v>-0.019</v>
      </c>
      <c r="Q350" s="19">
        <v>0</v>
      </c>
      <c r="R350" s="19">
        <v>-1</v>
      </c>
    </row>
    <row r="351" ht="16.5" spans="1:18">
      <c r="A351" s="15">
        <v>399415</v>
      </c>
      <c r="B351" s="15" t="s">
        <v>564</v>
      </c>
      <c r="C351" s="15">
        <v>5115.163</v>
      </c>
      <c r="D351" s="15">
        <v>5701.124</v>
      </c>
      <c r="E351" s="15">
        <v>0</v>
      </c>
      <c r="F351" s="15">
        <v>0</v>
      </c>
      <c r="G351" s="15">
        <v>0</v>
      </c>
      <c r="H351" s="15">
        <v>1</v>
      </c>
      <c r="I351" s="18">
        <v>3.401</v>
      </c>
      <c r="J351" s="18">
        <v>13.33</v>
      </c>
      <c r="K351" s="19">
        <v>0</v>
      </c>
      <c r="L351" s="19">
        <v>2</v>
      </c>
      <c r="M351" s="19">
        <v>1</v>
      </c>
      <c r="N351" s="19">
        <v>-1</v>
      </c>
      <c r="O351" s="19">
        <v>0</v>
      </c>
      <c r="P351" s="19">
        <v>-0.01</v>
      </c>
      <c r="Q351" s="19">
        <v>0</v>
      </c>
      <c r="R351" s="19">
        <v>0</v>
      </c>
    </row>
    <row r="352" ht="16.5" spans="1:18">
      <c r="A352" s="15">
        <v>399416</v>
      </c>
      <c r="B352" s="15" t="s">
        <v>565</v>
      </c>
      <c r="C352" s="15">
        <v>2493.522</v>
      </c>
      <c r="D352" s="15">
        <v>2963.54</v>
      </c>
      <c r="E352" s="15">
        <v>0</v>
      </c>
      <c r="F352" s="15">
        <v>0</v>
      </c>
      <c r="G352" s="15">
        <v>0</v>
      </c>
      <c r="H352" s="15">
        <v>1</v>
      </c>
      <c r="I352" s="18">
        <v>4.161</v>
      </c>
      <c r="J352" s="18">
        <v>19.361</v>
      </c>
      <c r="K352" s="19">
        <v>4</v>
      </c>
      <c r="L352" s="19">
        <v>2</v>
      </c>
      <c r="M352" s="19">
        <v>0</v>
      </c>
      <c r="N352" s="19">
        <v>0</v>
      </c>
      <c r="O352" s="19">
        <v>0</v>
      </c>
      <c r="P352" s="19">
        <v>-39.03</v>
      </c>
      <c r="Q352" s="19">
        <v>0</v>
      </c>
      <c r="R352" s="19">
        <v>0</v>
      </c>
    </row>
    <row r="353" ht="16.5" spans="1:18">
      <c r="A353" s="15">
        <v>399417</v>
      </c>
      <c r="B353" s="15" t="s">
        <v>566</v>
      </c>
      <c r="C353" s="15">
        <v>1971.446</v>
      </c>
      <c r="D353" s="15">
        <v>2379.887</v>
      </c>
      <c r="E353" s="15">
        <v>0</v>
      </c>
      <c r="F353" s="15">
        <v>0</v>
      </c>
      <c r="G353" s="15">
        <v>0</v>
      </c>
      <c r="H353" s="15">
        <v>1</v>
      </c>
      <c r="I353" s="18">
        <v>11.13</v>
      </c>
      <c r="J353" s="18">
        <v>26.382</v>
      </c>
      <c r="K353" s="19">
        <v>2</v>
      </c>
      <c r="L353" s="19">
        <v>0</v>
      </c>
      <c r="M353" s="19">
        <v>0</v>
      </c>
      <c r="N353" s="19">
        <v>-1</v>
      </c>
      <c r="O353" s="19">
        <v>0</v>
      </c>
      <c r="P353" s="19">
        <v>-0.019</v>
      </c>
      <c r="Q353" s="19">
        <v>0</v>
      </c>
      <c r="R353" s="19">
        <v>-1</v>
      </c>
    </row>
    <row r="354" ht="16.5" spans="1:18">
      <c r="A354" s="15">
        <v>399418</v>
      </c>
      <c r="B354" s="15" t="s">
        <v>567</v>
      </c>
      <c r="C354" s="15">
        <v>2438.949</v>
      </c>
      <c r="D354" s="15">
        <v>2940.754</v>
      </c>
      <c r="E354" s="15">
        <v>0</v>
      </c>
      <c r="F354" s="15">
        <v>0</v>
      </c>
      <c r="G354" s="15">
        <v>0</v>
      </c>
      <c r="H354" s="15">
        <v>1</v>
      </c>
      <c r="I354" s="18">
        <v>17.444</v>
      </c>
      <c r="J354" s="18">
        <v>31.531</v>
      </c>
      <c r="K354" s="19">
        <v>2</v>
      </c>
      <c r="L354" s="19">
        <v>0</v>
      </c>
      <c r="M354" s="19">
        <v>0</v>
      </c>
      <c r="N354" s="19">
        <v>-1</v>
      </c>
      <c r="O354" s="19">
        <v>0</v>
      </c>
      <c r="P354" s="19">
        <v>-0.038</v>
      </c>
      <c r="Q354" s="19">
        <v>0</v>
      </c>
      <c r="R354" s="19">
        <v>-1</v>
      </c>
    </row>
    <row r="355" ht="16.5" spans="1:18">
      <c r="A355" s="15">
        <v>399419</v>
      </c>
      <c r="B355" s="15" t="s">
        <v>568</v>
      </c>
      <c r="C355" s="15">
        <v>1465.383</v>
      </c>
      <c r="D355" s="15">
        <v>1679.496</v>
      </c>
      <c r="E355" s="15">
        <v>0</v>
      </c>
      <c r="F355" s="15">
        <v>0</v>
      </c>
      <c r="G355" s="15">
        <v>0</v>
      </c>
      <c r="H355" s="15">
        <v>1</v>
      </c>
      <c r="I355" s="18">
        <v>4.398</v>
      </c>
      <c r="J355" s="18">
        <v>16.586</v>
      </c>
      <c r="K355" s="19">
        <v>4</v>
      </c>
      <c r="L355" s="19">
        <v>2</v>
      </c>
      <c r="M355" s="19">
        <v>0</v>
      </c>
      <c r="N355" s="19">
        <v>0</v>
      </c>
      <c r="O355" s="19">
        <v>0</v>
      </c>
      <c r="P355" s="19">
        <v>-65.233</v>
      </c>
      <c r="Q355" s="19">
        <v>0</v>
      </c>
      <c r="R355" s="19">
        <v>0</v>
      </c>
    </row>
    <row r="356" ht="16.5" spans="1:18">
      <c r="A356" s="15">
        <v>399420</v>
      </c>
      <c r="B356" s="15" t="s">
        <v>569</v>
      </c>
      <c r="C356" s="15">
        <v>966.312</v>
      </c>
      <c r="D356" s="15">
        <v>1123.664</v>
      </c>
      <c r="E356" s="15">
        <v>0</v>
      </c>
      <c r="F356" s="15">
        <v>0</v>
      </c>
      <c r="G356" s="15">
        <v>0</v>
      </c>
      <c r="H356" s="15">
        <v>1</v>
      </c>
      <c r="I356" s="18">
        <v>24.14</v>
      </c>
      <c r="J356" s="18">
        <v>34.763</v>
      </c>
      <c r="K356" s="19">
        <v>4</v>
      </c>
      <c r="L356" s="19">
        <v>2</v>
      </c>
      <c r="M356" s="19">
        <v>0</v>
      </c>
      <c r="N356" s="19">
        <v>1</v>
      </c>
      <c r="O356" s="19">
        <v>0</v>
      </c>
      <c r="P356" s="19">
        <v>-13.546</v>
      </c>
      <c r="Q356" s="19">
        <v>0</v>
      </c>
      <c r="R356" s="19">
        <v>0</v>
      </c>
    </row>
    <row r="357" ht="16.5" spans="1:18">
      <c r="A357" s="15">
        <v>399422</v>
      </c>
      <c r="B357" s="15" t="s">
        <v>570</v>
      </c>
      <c r="C357" s="15">
        <v>2264.365</v>
      </c>
      <c r="D357" s="15">
        <v>2597.37</v>
      </c>
      <c r="E357" s="15">
        <v>0</v>
      </c>
      <c r="F357" s="15">
        <v>0</v>
      </c>
      <c r="G357" s="15">
        <v>0</v>
      </c>
      <c r="H357" s="15">
        <v>1</v>
      </c>
      <c r="I357" s="18">
        <v>9.926</v>
      </c>
      <c r="J357" s="18">
        <v>21.475</v>
      </c>
      <c r="K357" s="19">
        <v>1</v>
      </c>
      <c r="L357" s="19">
        <v>2</v>
      </c>
      <c r="M357" s="19">
        <v>0</v>
      </c>
      <c r="N357" s="19">
        <v>0</v>
      </c>
      <c r="O357" s="19">
        <v>0</v>
      </c>
      <c r="P357" s="19">
        <v>-1.958</v>
      </c>
      <c r="Q357" s="19">
        <v>0</v>
      </c>
      <c r="R357" s="19">
        <v>-1</v>
      </c>
    </row>
    <row r="358" ht="16.5" spans="1:18">
      <c r="A358" s="15">
        <v>399423</v>
      </c>
      <c r="B358" s="15" t="s">
        <v>571</v>
      </c>
      <c r="C358" s="15">
        <v>1751.41</v>
      </c>
      <c r="D358" s="15">
        <v>2006.929</v>
      </c>
      <c r="E358" s="15">
        <v>0</v>
      </c>
      <c r="F358" s="15">
        <v>0</v>
      </c>
      <c r="G358" s="15">
        <v>0</v>
      </c>
      <c r="H358" s="15">
        <v>1</v>
      </c>
      <c r="I358" s="18">
        <v>13.061</v>
      </c>
      <c r="J358" s="18">
        <v>24.13</v>
      </c>
      <c r="K358" s="19">
        <v>4</v>
      </c>
      <c r="L358" s="19">
        <v>2</v>
      </c>
      <c r="M358" s="19">
        <v>0</v>
      </c>
      <c r="N358" s="19">
        <v>0</v>
      </c>
      <c r="O358" s="19">
        <v>0</v>
      </c>
      <c r="P358" s="19">
        <v>-65.326</v>
      </c>
      <c r="Q358" s="19">
        <v>0</v>
      </c>
      <c r="R358" s="19">
        <v>0</v>
      </c>
    </row>
    <row r="359" ht="16.5" spans="1:18">
      <c r="A359" s="15">
        <v>399427</v>
      </c>
      <c r="B359" s="15" t="s">
        <v>572</v>
      </c>
      <c r="C359" s="15">
        <v>2139.628</v>
      </c>
      <c r="D359" s="15">
        <v>2475.492</v>
      </c>
      <c r="E359" s="15">
        <v>0</v>
      </c>
      <c r="F359" s="15">
        <v>0</v>
      </c>
      <c r="G359" s="15">
        <v>0</v>
      </c>
      <c r="H359" s="15">
        <v>1</v>
      </c>
      <c r="I359" s="18">
        <v>1.685</v>
      </c>
      <c r="J359" s="18">
        <v>15.024</v>
      </c>
      <c r="K359" s="19">
        <v>4</v>
      </c>
      <c r="L359" s="19">
        <v>2</v>
      </c>
      <c r="M359" s="19">
        <v>0</v>
      </c>
      <c r="N359" s="19">
        <v>0</v>
      </c>
      <c r="O359" s="19">
        <v>0</v>
      </c>
      <c r="P359" s="19">
        <v>-38.162</v>
      </c>
      <c r="Q359" s="19">
        <v>0</v>
      </c>
      <c r="R359" s="19">
        <v>0</v>
      </c>
    </row>
    <row r="360" ht="16.5" spans="1:18">
      <c r="A360" s="15">
        <v>399428</v>
      </c>
      <c r="B360" s="15" t="s">
        <v>573</v>
      </c>
      <c r="C360" s="15">
        <v>2089.807</v>
      </c>
      <c r="D360" s="15">
        <v>2548.367</v>
      </c>
      <c r="E360" s="15">
        <v>0</v>
      </c>
      <c r="F360" s="15">
        <v>0</v>
      </c>
      <c r="G360" s="15">
        <v>0</v>
      </c>
      <c r="H360" s="15">
        <v>1</v>
      </c>
      <c r="I360" s="18">
        <v>4.415</v>
      </c>
      <c r="J360" s="18">
        <v>21.615</v>
      </c>
      <c r="K360" s="19">
        <v>4</v>
      </c>
      <c r="L360" s="19">
        <v>2</v>
      </c>
      <c r="M360" s="19">
        <v>0</v>
      </c>
      <c r="N360" s="19">
        <v>0</v>
      </c>
      <c r="O360" s="19">
        <v>0</v>
      </c>
      <c r="P360" s="19">
        <v>-41.813</v>
      </c>
      <c r="Q360" s="19">
        <v>0</v>
      </c>
      <c r="R360" s="19">
        <v>0</v>
      </c>
    </row>
    <row r="361" ht="16.5" spans="1:18">
      <c r="A361" s="15">
        <v>399429</v>
      </c>
      <c r="B361" s="15" t="s">
        <v>574</v>
      </c>
      <c r="C361" s="15">
        <v>1079.445</v>
      </c>
      <c r="D361" s="15">
        <v>1259.136</v>
      </c>
      <c r="E361" s="15">
        <v>0</v>
      </c>
      <c r="F361" s="15">
        <v>0</v>
      </c>
      <c r="G361" s="15">
        <v>0</v>
      </c>
      <c r="H361" s="15">
        <v>1</v>
      </c>
      <c r="I361" s="18">
        <v>4.259</v>
      </c>
      <c r="J361" s="18">
        <v>17.922</v>
      </c>
      <c r="K361" s="19">
        <v>4</v>
      </c>
      <c r="L361" s="19">
        <v>2</v>
      </c>
      <c r="M361" s="19">
        <v>0</v>
      </c>
      <c r="N361" s="19">
        <v>0</v>
      </c>
      <c r="O361" s="19">
        <v>0</v>
      </c>
      <c r="P361" s="19">
        <v>-51.396</v>
      </c>
      <c r="Q361" s="19">
        <v>0</v>
      </c>
      <c r="R361" s="19">
        <v>0</v>
      </c>
    </row>
    <row r="362" ht="16.5" spans="1:18">
      <c r="A362" s="15">
        <v>399431</v>
      </c>
      <c r="B362" s="15" t="s">
        <v>575</v>
      </c>
      <c r="C362" s="15">
        <v>6158.991</v>
      </c>
      <c r="D362" s="15">
        <v>6802.397</v>
      </c>
      <c r="E362" s="15">
        <v>0</v>
      </c>
      <c r="F362" s="15">
        <v>0</v>
      </c>
      <c r="G362" s="15">
        <v>0</v>
      </c>
      <c r="H362" s="15">
        <v>1</v>
      </c>
      <c r="I362" s="18">
        <v>0.62</v>
      </c>
      <c r="J362" s="18">
        <v>10.02</v>
      </c>
      <c r="K362" s="19">
        <v>4</v>
      </c>
      <c r="L362" s="19">
        <v>2</v>
      </c>
      <c r="M362" s="19">
        <v>0</v>
      </c>
      <c r="N362" s="19">
        <v>0</v>
      </c>
      <c r="O362" s="19">
        <v>0</v>
      </c>
      <c r="P362" s="19">
        <v>-44.041</v>
      </c>
      <c r="Q362" s="19">
        <v>0</v>
      </c>
      <c r="R362" s="19">
        <v>0</v>
      </c>
    </row>
    <row r="363" ht="16.5" spans="1:18">
      <c r="A363" s="15">
        <v>399432</v>
      </c>
      <c r="B363" s="15" t="s">
        <v>576</v>
      </c>
      <c r="C363" s="15">
        <v>3369.356</v>
      </c>
      <c r="D363" s="15">
        <v>4108.264</v>
      </c>
      <c r="E363" s="15">
        <v>0</v>
      </c>
      <c r="F363" s="15">
        <v>0</v>
      </c>
      <c r="G363" s="15">
        <v>0</v>
      </c>
      <c r="H363" s="15">
        <v>1</v>
      </c>
      <c r="I363" s="18">
        <v>12.1</v>
      </c>
      <c r="J363" s="18">
        <v>27.909</v>
      </c>
      <c r="K363" s="19">
        <v>4</v>
      </c>
      <c r="L363" s="19">
        <v>2</v>
      </c>
      <c r="M363" s="19">
        <v>0</v>
      </c>
      <c r="N363" s="19">
        <v>0</v>
      </c>
      <c r="O363" s="19">
        <v>0</v>
      </c>
      <c r="P363" s="19">
        <v>-29.883</v>
      </c>
      <c r="Q363" s="19">
        <v>0</v>
      </c>
      <c r="R363" s="19">
        <v>0</v>
      </c>
    </row>
    <row r="364" ht="16.5" spans="1:18">
      <c r="A364" s="15">
        <v>399434</v>
      </c>
      <c r="B364" s="15" t="s">
        <v>577</v>
      </c>
      <c r="C364" s="15">
        <v>1238.824</v>
      </c>
      <c r="D364" s="15">
        <v>1537.724</v>
      </c>
      <c r="E364" s="15">
        <v>0</v>
      </c>
      <c r="F364" s="15">
        <v>0</v>
      </c>
      <c r="G364" s="15">
        <v>0</v>
      </c>
      <c r="H364" s="15">
        <v>1</v>
      </c>
      <c r="I364" s="18">
        <v>6.439</v>
      </c>
      <c r="J364" s="18">
        <v>24.625</v>
      </c>
      <c r="K364" s="19">
        <v>4</v>
      </c>
      <c r="L364" s="19">
        <v>2</v>
      </c>
      <c r="M364" s="19">
        <v>0</v>
      </c>
      <c r="N364" s="19">
        <v>0</v>
      </c>
      <c r="O364" s="19">
        <v>0</v>
      </c>
      <c r="P364" s="19">
        <v>-39.971</v>
      </c>
      <c r="Q364" s="19">
        <v>0</v>
      </c>
      <c r="R364" s="19">
        <v>0</v>
      </c>
    </row>
    <row r="365" ht="16.5" spans="1:18">
      <c r="A365" s="15">
        <v>399437</v>
      </c>
      <c r="B365" s="15" t="s">
        <v>578</v>
      </c>
      <c r="C365" s="15">
        <v>4173.104</v>
      </c>
      <c r="D365" s="15">
        <v>4956.116</v>
      </c>
      <c r="E365" s="15">
        <v>0</v>
      </c>
      <c r="F365" s="15">
        <v>0</v>
      </c>
      <c r="G365" s="15">
        <v>0</v>
      </c>
      <c r="H365" s="15">
        <v>1</v>
      </c>
      <c r="I365" s="18">
        <v>25.947</v>
      </c>
      <c r="J365" s="18">
        <v>37.647</v>
      </c>
      <c r="K365" s="19">
        <v>4</v>
      </c>
      <c r="L365" s="19">
        <v>2</v>
      </c>
      <c r="M365" s="19">
        <v>0</v>
      </c>
      <c r="N365" s="19">
        <v>0</v>
      </c>
      <c r="O365" s="19">
        <v>0</v>
      </c>
      <c r="P365" s="19">
        <v>-49.505</v>
      </c>
      <c r="Q365" s="19">
        <v>0</v>
      </c>
      <c r="R365" s="19">
        <v>0</v>
      </c>
    </row>
    <row r="366" ht="16.5" spans="1:18">
      <c r="A366" s="15">
        <v>399441</v>
      </c>
      <c r="B366" s="15" t="s">
        <v>579</v>
      </c>
      <c r="C366" s="15">
        <v>1777.781</v>
      </c>
      <c r="D366" s="15">
        <v>2146.477</v>
      </c>
      <c r="E366" s="15">
        <v>0</v>
      </c>
      <c r="F366" s="15">
        <v>0</v>
      </c>
      <c r="G366" s="15">
        <v>0</v>
      </c>
      <c r="H366" s="15">
        <v>1</v>
      </c>
      <c r="I366" s="18">
        <v>8.841</v>
      </c>
      <c r="J366" s="18">
        <v>24.499</v>
      </c>
      <c r="K366" s="19">
        <v>4</v>
      </c>
      <c r="L366" s="19">
        <v>2</v>
      </c>
      <c r="M366" s="19">
        <v>0</v>
      </c>
      <c r="N366" s="19">
        <v>0</v>
      </c>
      <c r="O366" s="19">
        <v>0</v>
      </c>
      <c r="P366" s="19">
        <v>-40.424</v>
      </c>
      <c r="Q366" s="19">
        <v>0</v>
      </c>
      <c r="R366" s="19">
        <v>0</v>
      </c>
    </row>
    <row r="367" ht="16.5" spans="1:18">
      <c r="A367" s="15">
        <v>399481</v>
      </c>
      <c r="B367" s="15" t="s">
        <v>234</v>
      </c>
      <c r="C367" s="15">
        <v>127.246</v>
      </c>
      <c r="D367" s="15">
        <v>127.594</v>
      </c>
      <c r="E367" s="15">
        <v>0</v>
      </c>
      <c r="F367" s="15">
        <v>0</v>
      </c>
      <c r="G367" s="15">
        <v>0</v>
      </c>
      <c r="H367" s="15">
        <v>1</v>
      </c>
      <c r="I367" s="18">
        <v>0.024</v>
      </c>
      <c r="J367" s="18">
        <v>0.296</v>
      </c>
      <c r="K367" s="19">
        <v>4</v>
      </c>
      <c r="L367" s="19">
        <v>2</v>
      </c>
      <c r="M367" s="19">
        <v>0</v>
      </c>
      <c r="N367" s="19">
        <v>0</v>
      </c>
      <c r="O367" s="19">
        <v>0</v>
      </c>
      <c r="P367" s="19">
        <v>-32.946</v>
      </c>
      <c r="Q367" s="19">
        <v>0</v>
      </c>
      <c r="R367" s="19">
        <v>-1</v>
      </c>
    </row>
    <row r="368" ht="16.5" spans="1:18">
      <c r="A368" s="15">
        <v>399550</v>
      </c>
      <c r="B368" s="15" t="s">
        <v>580</v>
      </c>
      <c r="C368" s="15">
        <v>6111.4</v>
      </c>
      <c r="D368" s="15">
        <v>6867.288</v>
      </c>
      <c r="E368" s="15">
        <v>0</v>
      </c>
      <c r="F368" s="15">
        <v>0</v>
      </c>
      <c r="G368" s="15">
        <v>0</v>
      </c>
      <c r="H368" s="15">
        <v>1</v>
      </c>
      <c r="I368" s="18">
        <v>5.145</v>
      </c>
      <c r="J368" s="18">
        <v>15.586</v>
      </c>
      <c r="K368" s="19">
        <v>3</v>
      </c>
      <c r="L368" s="19">
        <v>2</v>
      </c>
      <c r="M368" s="19">
        <v>0</v>
      </c>
      <c r="N368" s="19">
        <v>0</v>
      </c>
      <c r="O368" s="19">
        <v>0</v>
      </c>
      <c r="P368" s="19">
        <v>-24.302</v>
      </c>
      <c r="Q368" s="19">
        <v>0</v>
      </c>
      <c r="R368" s="19">
        <v>-1</v>
      </c>
    </row>
    <row r="369" ht="16.5" spans="1:18">
      <c r="A369" s="15">
        <v>399551</v>
      </c>
      <c r="B369" s="15" t="s">
        <v>581</v>
      </c>
      <c r="C369" s="15">
        <v>6111.974</v>
      </c>
      <c r="D369" s="15">
        <v>7178.687</v>
      </c>
      <c r="E369" s="15">
        <v>0</v>
      </c>
      <c r="F369" s="15">
        <v>0</v>
      </c>
      <c r="G369" s="15">
        <v>0</v>
      </c>
      <c r="H369" s="15">
        <v>1</v>
      </c>
      <c r="I369" s="18">
        <v>9.199</v>
      </c>
      <c r="J369" s="18">
        <v>22.691</v>
      </c>
      <c r="K369" s="19">
        <v>4</v>
      </c>
      <c r="L369" s="19">
        <v>2</v>
      </c>
      <c r="M369" s="19">
        <v>0</v>
      </c>
      <c r="N369" s="19">
        <v>0</v>
      </c>
      <c r="O369" s="19">
        <v>0</v>
      </c>
      <c r="P369" s="19">
        <v>-92.008</v>
      </c>
      <c r="Q369" s="19">
        <v>0</v>
      </c>
      <c r="R369" s="19">
        <v>0</v>
      </c>
    </row>
    <row r="370" ht="16.5" spans="1:18">
      <c r="A370" s="15">
        <v>399552</v>
      </c>
      <c r="B370" s="15" t="s">
        <v>582</v>
      </c>
      <c r="C370" s="15">
        <v>7153.177</v>
      </c>
      <c r="D370" s="15">
        <v>8010.175</v>
      </c>
      <c r="E370" s="15">
        <v>0</v>
      </c>
      <c r="F370" s="15">
        <v>0</v>
      </c>
      <c r="G370" s="15">
        <v>0</v>
      </c>
      <c r="H370" s="15">
        <v>1</v>
      </c>
      <c r="I370" s="18">
        <v>3.451</v>
      </c>
      <c r="J370" s="18">
        <v>13.781</v>
      </c>
      <c r="K370" s="19">
        <v>4</v>
      </c>
      <c r="L370" s="19">
        <v>2</v>
      </c>
      <c r="M370" s="19">
        <v>0</v>
      </c>
      <c r="N370" s="19">
        <v>0</v>
      </c>
      <c r="O370" s="19">
        <v>0</v>
      </c>
      <c r="P370" s="19">
        <v>-111.812</v>
      </c>
      <c r="Q370" s="19">
        <v>0</v>
      </c>
      <c r="R370" s="19">
        <v>0</v>
      </c>
    </row>
    <row r="371" ht="16.5" spans="1:18">
      <c r="A371" s="15">
        <v>399553</v>
      </c>
      <c r="B371" s="15" t="s">
        <v>583</v>
      </c>
      <c r="C371" s="15">
        <v>5783.814</v>
      </c>
      <c r="D371" s="15">
        <v>6728.706</v>
      </c>
      <c r="E371" s="15">
        <v>0</v>
      </c>
      <c r="F371" s="15">
        <v>0</v>
      </c>
      <c r="G371" s="15">
        <v>0</v>
      </c>
      <c r="H371" s="15">
        <v>1</v>
      </c>
      <c r="I371" s="18">
        <v>4.596</v>
      </c>
      <c r="J371" s="18">
        <v>17.994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</row>
    <row r="372" ht="16.5" spans="1:18">
      <c r="A372" s="15">
        <v>399554</v>
      </c>
      <c r="B372" s="15" t="s">
        <v>584</v>
      </c>
      <c r="C372" s="15">
        <v>6029.466</v>
      </c>
      <c r="D372" s="15">
        <v>6752.797</v>
      </c>
      <c r="E372" s="15">
        <v>0</v>
      </c>
      <c r="F372" s="15">
        <v>0</v>
      </c>
      <c r="G372" s="15">
        <v>0</v>
      </c>
      <c r="H372" s="15">
        <v>1</v>
      </c>
      <c r="I372" s="18">
        <v>5.012</v>
      </c>
      <c r="J372" s="18">
        <v>15.186</v>
      </c>
      <c r="K372" s="19">
        <v>4</v>
      </c>
      <c r="L372" s="19">
        <v>2</v>
      </c>
      <c r="M372" s="19">
        <v>-1</v>
      </c>
      <c r="N372" s="19">
        <v>1</v>
      </c>
      <c r="O372" s="19">
        <v>0</v>
      </c>
      <c r="P372" s="19">
        <v>-23.982</v>
      </c>
      <c r="Q372" s="19">
        <v>0</v>
      </c>
      <c r="R372" s="19">
        <v>0</v>
      </c>
    </row>
    <row r="373" ht="16.5" spans="1:18">
      <c r="A373" s="15">
        <v>399555</v>
      </c>
      <c r="B373" s="15" t="s">
        <v>585</v>
      </c>
      <c r="C373" s="15">
        <v>4289.759</v>
      </c>
      <c r="D373" s="15">
        <v>4795.91</v>
      </c>
      <c r="E373" s="15">
        <v>0</v>
      </c>
      <c r="F373" s="15">
        <v>0</v>
      </c>
      <c r="G373" s="15">
        <v>0</v>
      </c>
      <c r="H373" s="15">
        <v>1</v>
      </c>
      <c r="I373" s="18">
        <v>4.477</v>
      </c>
      <c r="J373" s="18">
        <v>14.558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</row>
    <row r="374" ht="16.5" spans="1:18">
      <c r="A374" s="15">
        <v>399556</v>
      </c>
      <c r="B374" s="15" t="s">
        <v>586</v>
      </c>
      <c r="C374" s="15">
        <v>2040.73</v>
      </c>
      <c r="D374" s="15">
        <v>2307.108</v>
      </c>
      <c r="E374" s="15">
        <v>0</v>
      </c>
      <c r="F374" s="15">
        <v>0</v>
      </c>
      <c r="G374" s="15">
        <v>0</v>
      </c>
      <c r="H374" s="15">
        <v>1</v>
      </c>
      <c r="I374" s="18">
        <v>6.396</v>
      </c>
      <c r="J374" s="18">
        <v>17.203</v>
      </c>
      <c r="K374" s="19">
        <v>4</v>
      </c>
      <c r="L374" s="19">
        <v>2</v>
      </c>
      <c r="M374" s="19">
        <v>0</v>
      </c>
      <c r="N374" s="19">
        <v>1</v>
      </c>
      <c r="O374" s="19">
        <v>0</v>
      </c>
      <c r="P374" s="19">
        <v>-44.386</v>
      </c>
      <c r="Q374" s="19">
        <v>0</v>
      </c>
      <c r="R374" s="19">
        <v>0</v>
      </c>
    </row>
    <row r="375" ht="16.5" spans="1:18">
      <c r="A375" s="15">
        <v>399557</v>
      </c>
      <c r="B375" s="15" t="s">
        <v>587</v>
      </c>
      <c r="C375" s="15">
        <v>1161.829</v>
      </c>
      <c r="D375" s="15">
        <v>1423.481</v>
      </c>
      <c r="E375" s="15">
        <v>0</v>
      </c>
      <c r="F375" s="15">
        <v>0</v>
      </c>
      <c r="G375" s="15">
        <v>0</v>
      </c>
      <c r="H375" s="15">
        <v>1</v>
      </c>
      <c r="I375" s="18">
        <v>11.758</v>
      </c>
      <c r="J375" s="18">
        <v>27.978</v>
      </c>
      <c r="K375" s="19">
        <v>4</v>
      </c>
      <c r="L375" s="19">
        <v>2</v>
      </c>
      <c r="M375" s="19">
        <v>0</v>
      </c>
      <c r="N375" s="19">
        <v>0</v>
      </c>
      <c r="O375" s="19">
        <v>0</v>
      </c>
      <c r="P375" s="19">
        <v>-62.052</v>
      </c>
      <c r="Q375" s="19">
        <v>0</v>
      </c>
      <c r="R375" s="19">
        <v>0</v>
      </c>
    </row>
    <row r="376" ht="16.5" spans="1:18">
      <c r="A376" s="15">
        <v>399602</v>
      </c>
      <c r="B376" s="15" t="s">
        <v>588</v>
      </c>
      <c r="C376" s="15">
        <v>757.299</v>
      </c>
      <c r="D376" s="15">
        <v>876.391</v>
      </c>
      <c r="E376" s="15">
        <v>0</v>
      </c>
      <c r="F376" s="15">
        <v>0</v>
      </c>
      <c r="G376" s="15">
        <v>0</v>
      </c>
      <c r="H376" s="15">
        <v>1</v>
      </c>
      <c r="I376" s="18">
        <v>7.18</v>
      </c>
      <c r="J376" s="18">
        <v>19.793</v>
      </c>
      <c r="K376" s="19">
        <v>0</v>
      </c>
      <c r="L376" s="19">
        <v>0</v>
      </c>
      <c r="M376" s="19">
        <v>0</v>
      </c>
      <c r="N376" s="19">
        <v>0</v>
      </c>
      <c r="O376" s="19">
        <v>0</v>
      </c>
      <c r="P376" s="19">
        <v>0</v>
      </c>
      <c r="Q376" s="19">
        <v>0</v>
      </c>
      <c r="R376" s="19">
        <v>0</v>
      </c>
    </row>
    <row r="377" ht="16.5" spans="1:18">
      <c r="A377" s="15">
        <v>399604</v>
      </c>
      <c r="B377" s="15" t="s">
        <v>589</v>
      </c>
      <c r="C377" s="15">
        <v>1518.7</v>
      </c>
      <c r="D377" s="15">
        <v>1752.039</v>
      </c>
      <c r="E377" s="15">
        <v>0</v>
      </c>
      <c r="F377" s="15">
        <v>0</v>
      </c>
      <c r="G377" s="15">
        <v>0</v>
      </c>
      <c r="H377" s="15">
        <v>1</v>
      </c>
      <c r="I377" s="18">
        <v>3.08</v>
      </c>
      <c r="J377" s="18">
        <v>15.988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</row>
    <row r="378" ht="16.5" spans="1:18">
      <c r="A378" s="15">
        <v>399606</v>
      </c>
      <c r="B378" s="15" t="s">
        <v>590</v>
      </c>
      <c r="C378" s="15">
        <v>1700.821</v>
      </c>
      <c r="D378" s="15">
        <v>2031.685</v>
      </c>
      <c r="E378" s="15">
        <v>0</v>
      </c>
      <c r="F378" s="15">
        <v>0</v>
      </c>
      <c r="G378" s="15">
        <v>0</v>
      </c>
      <c r="H378" s="15">
        <v>1</v>
      </c>
      <c r="I378" s="18">
        <v>18.493</v>
      </c>
      <c r="J378" s="18">
        <v>31.766</v>
      </c>
      <c r="K378" s="19">
        <v>0</v>
      </c>
      <c r="L378" s="19">
        <v>0</v>
      </c>
      <c r="M378" s="19">
        <v>0</v>
      </c>
      <c r="N378" s="19">
        <v>0</v>
      </c>
      <c r="O378" s="19">
        <v>0</v>
      </c>
      <c r="P378" s="19">
        <v>0</v>
      </c>
      <c r="Q378" s="19">
        <v>0</v>
      </c>
      <c r="R378" s="19">
        <v>0</v>
      </c>
    </row>
    <row r="379" ht="16.5" spans="1:18">
      <c r="A379" s="15">
        <v>399608</v>
      </c>
      <c r="B379" s="15" t="s">
        <v>591</v>
      </c>
      <c r="C379" s="15">
        <v>2191.754</v>
      </c>
      <c r="D379" s="15">
        <v>2553.171</v>
      </c>
      <c r="E379" s="15">
        <v>0</v>
      </c>
      <c r="F379" s="15">
        <v>0</v>
      </c>
      <c r="G379" s="15">
        <v>0</v>
      </c>
      <c r="H379" s="15">
        <v>1</v>
      </c>
      <c r="I379" s="18">
        <v>17.226</v>
      </c>
      <c r="J379" s="18">
        <v>28.943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</row>
    <row r="380" ht="16.5" spans="1:18">
      <c r="A380" s="15">
        <v>399610</v>
      </c>
      <c r="B380" s="15" t="s">
        <v>592</v>
      </c>
      <c r="C380" s="15">
        <v>4615.478</v>
      </c>
      <c r="D380" s="15">
        <v>5399.926</v>
      </c>
      <c r="E380" s="15">
        <v>0</v>
      </c>
      <c r="F380" s="15">
        <v>0</v>
      </c>
      <c r="G380" s="15">
        <v>0</v>
      </c>
      <c r="H380" s="15">
        <v>1</v>
      </c>
      <c r="I380" s="18">
        <v>11.546</v>
      </c>
      <c r="J380" s="18">
        <v>24.395</v>
      </c>
      <c r="K380" s="19">
        <v>4</v>
      </c>
      <c r="L380" s="19">
        <v>2</v>
      </c>
      <c r="M380" s="19">
        <v>0</v>
      </c>
      <c r="N380" s="19">
        <v>1</v>
      </c>
      <c r="O380" s="19">
        <v>0</v>
      </c>
      <c r="P380" s="19">
        <v>-50.652</v>
      </c>
      <c r="Q380" s="19">
        <v>0</v>
      </c>
      <c r="R380" s="19">
        <v>0</v>
      </c>
    </row>
    <row r="381" ht="16.5" spans="1:18">
      <c r="A381" s="15">
        <v>399611</v>
      </c>
      <c r="B381" s="15" t="s">
        <v>593</v>
      </c>
      <c r="C381" s="15">
        <v>1774.608</v>
      </c>
      <c r="D381" s="15">
        <v>2049.242</v>
      </c>
      <c r="E381" s="15">
        <v>0</v>
      </c>
      <c r="F381" s="15">
        <v>0</v>
      </c>
      <c r="G381" s="15">
        <v>0</v>
      </c>
      <c r="H381" s="15">
        <v>1</v>
      </c>
      <c r="I381" s="18">
        <v>14.131</v>
      </c>
      <c r="J381" s="18">
        <v>25.639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</row>
    <row r="382" ht="16.5" spans="1:18">
      <c r="A382" s="15">
        <v>399612</v>
      </c>
      <c r="B382" s="15" t="s">
        <v>594</v>
      </c>
      <c r="C382" s="15">
        <v>1532.617</v>
      </c>
      <c r="D382" s="15">
        <v>1779.348</v>
      </c>
      <c r="E382" s="15">
        <v>0</v>
      </c>
      <c r="F382" s="15">
        <v>0</v>
      </c>
      <c r="G382" s="15">
        <v>0</v>
      </c>
      <c r="H382" s="15">
        <v>1</v>
      </c>
      <c r="I382" s="18">
        <v>13.494</v>
      </c>
      <c r="J382" s="18">
        <v>25.489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</row>
    <row r="383" ht="16.5" spans="1:18">
      <c r="A383" s="15">
        <v>399615</v>
      </c>
      <c r="B383" s="15" t="s">
        <v>595</v>
      </c>
      <c r="C383" s="15">
        <v>2296.591</v>
      </c>
      <c r="D383" s="15">
        <v>2744.484</v>
      </c>
      <c r="E383" s="15">
        <v>0</v>
      </c>
      <c r="F383" s="15">
        <v>0</v>
      </c>
      <c r="G383" s="15">
        <v>0</v>
      </c>
      <c r="H383" s="15">
        <v>1</v>
      </c>
      <c r="I383" s="18">
        <v>9.614</v>
      </c>
      <c r="J383" s="18">
        <v>24.364</v>
      </c>
      <c r="K383" s="19">
        <v>4</v>
      </c>
      <c r="L383" s="19">
        <v>2</v>
      </c>
      <c r="M383" s="19">
        <v>0</v>
      </c>
      <c r="N383" s="19">
        <v>0</v>
      </c>
      <c r="O383" s="19">
        <v>0</v>
      </c>
      <c r="P383" s="19">
        <v>-26.44</v>
      </c>
      <c r="Q383" s="19">
        <v>0</v>
      </c>
      <c r="R383" s="19">
        <v>0</v>
      </c>
    </row>
    <row r="384" ht="16.5" spans="1:18">
      <c r="A384" s="15">
        <v>399616</v>
      </c>
      <c r="B384" s="15" t="s">
        <v>596</v>
      </c>
      <c r="C384" s="15">
        <v>4734.743</v>
      </c>
      <c r="D384" s="15">
        <v>5432.641</v>
      </c>
      <c r="E384" s="15">
        <v>0</v>
      </c>
      <c r="F384" s="15">
        <v>0</v>
      </c>
      <c r="G384" s="15">
        <v>0</v>
      </c>
      <c r="H384" s="15">
        <v>1</v>
      </c>
      <c r="I384" s="18">
        <v>8.504</v>
      </c>
      <c r="J384" s="18">
        <v>20.258</v>
      </c>
      <c r="K384" s="19">
        <v>4</v>
      </c>
      <c r="L384" s="19">
        <v>2</v>
      </c>
      <c r="M384" s="19">
        <v>0</v>
      </c>
      <c r="N384" s="19">
        <v>0</v>
      </c>
      <c r="O384" s="19">
        <v>0</v>
      </c>
      <c r="P384" s="19">
        <v>-83.376</v>
      </c>
      <c r="Q384" s="19">
        <v>0</v>
      </c>
      <c r="R384" s="19">
        <v>0</v>
      </c>
    </row>
    <row r="385" ht="16.5" spans="1:18">
      <c r="A385" s="15">
        <v>399618</v>
      </c>
      <c r="B385" s="15" t="s">
        <v>597</v>
      </c>
      <c r="C385" s="15">
        <v>7346.493</v>
      </c>
      <c r="D385" s="15">
        <v>8906.448</v>
      </c>
      <c r="E385" s="15">
        <v>0</v>
      </c>
      <c r="F385" s="15">
        <v>0</v>
      </c>
      <c r="G385" s="15">
        <v>0</v>
      </c>
      <c r="H385" s="15">
        <v>1</v>
      </c>
      <c r="I385" s="18">
        <v>3.313</v>
      </c>
      <c r="J385" s="18">
        <v>20.248</v>
      </c>
      <c r="K385" s="19">
        <v>4</v>
      </c>
      <c r="L385" s="19">
        <v>2</v>
      </c>
      <c r="M385" s="19">
        <v>0</v>
      </c>
      <c r="N385" s="19">
        <v>1</v>
      </c>
      <c r="O385" s="19">
        <v>0</v>
      </c>
      <c r="P385" s="19">
        <v>-77.854</v>
      </c>
      <c r="Q385" s="19">
        <v>0</v>
      </c>
      <c r="R385" s="19">
        <v>0</v>
      </c>
    </row>
    <row r="386" ht="16.5" spans="1:18">
      <c r="A386" s="15">
        <v>399619</v>
      </c>
      <c r="B386" s="15" t="s">
        <v>598</v>
      </c>
      <c r="C386" s="15">
        <v>4522.316</v>
      </c>
      <c r="D386" s="15">
        <v>5314.794</v>
      </c>
      <c r="E386" s="15">
        <v>0</v>
      </c>
      <c r="F386" s="15">
        <v>0</v>
      </c>
      <c r="G386" s="15">
        <v>0</v>
      </c>
      <c r="H386" s="15">
        <v>1</v>
      </c>
      <c r="I386" s="18">
        <v>22.575</v>
      </c>
      <c r="J386" s="18">
        <v>34.12</v>
      </c>
      <c r="K386" s="19">
        <v>4</v>
      </c>
      <c r="L386" s="19">
        <v>2</v>
      </c>
      <c r="M386" s="19">
        <v>0</v>
      </c>
      <c r="N386" s="19">
        <v>0</v>
      </c>
      <c r="O386" s="19">
        <v>0</v>
      </c>
      <c r="P386" s="19">
        <v>-28.464</v>
      </c>
      <c r="Q386" s="19">
        <v>0</v>
      </c>
      <c r="R386" s="19">
        <v>-1</v>
      </c>
    </row>
    <row r="387" ht="16.5" spans="1:18">
      <c r="A387" s="15">
        <v>399620</v>
      </c>
      <c r="B387" s="15" t="s">
        <v>599</v>
      </c>
      <c r="C387" s="15">
        <v>3036.426</v>
      </c>
      <c r="D387" s="15">
        <v>3519.416</v>
      </c>
      <c r="E387" s="15">
        <v>0</v>
      </c>
      <c r="F387" s="15">
        <v>0</v>
      </c>
      <c r="G387" s="15">
        <v>0</v>
      </c>
      <c r="H387" s="15">
        <v>1</v>
      </c>
      <c r="I387" s="18">
        <v>13.515</v>
      </c>
      <c r="J387" s="18">
        <v>25.383</v>
      </c>
      <c r="K387" s="19">
        <v>4</v>
      </c>
      <c r="L387" s="19">
        <v>2</v>
      </c>
      <c r="M387" s="19">
        <v>0</v>
      </c>
      <c r="N387" s="19">
        <v>0</v>
      </c>
      <c r="O387" s="19">
        <v>0</v>
      </c>
      <c r="P387" s="19">
        <v>-82.322</v>
      </c>
      <c r="Q387" s="19">
        <v>0</v>
      </c>
      <c r="R387" s="19">
        <v>0</v>
      </c>
    </row>
    <row r="388" ht="16.5" spans="1:18">
      <c r="A388" s="15">
        <v>399621</v>
      </c>
      <c r="B388" s="15" t="s">
        <v>600</v>
      </c>
      <c r="C388" s="15">
        <v>3475.487</v>
      </c>
      <c r="D388" s="15">
        <v>4376.023</v>
      </c>
      <c r="E388" s="15">
        <v>0</v>
      </c>
      <c r="F388" s="15">
        <v>0</v>
      </c>
      <c r="G388" s="15">
        <v>0</v>
      </c>
      <c r="H388" s="15">
        <v>1</v>
      </c>
      <c r="I388" s="18">
        <v>13.496</v>
      </c>
      <c r="J388" s="18">
        <v>31.298</v>
      </c>
      <c r="K388" s="19">
        <v>4</v>
      </c>
      <c r="L388" s="19">
        <v>2</v>
      </c>
      <c r="M388" s="19">
        <v>0</v>
      </c>
      <c r="N388" s="19">
        <v>0</v>
      </c>
      <c r="O388" s="19">
        <v>0</v>
      </c>
      <c r="P388" s="19">
        <v>-21.285</v>
      </c>
      <c r="Q388" s="19">
        <v>0</v>
      </c>
      <c r="R388" s="19">
        <v>0</v>
      </c>
    </row>
    <row r="389" ht="16.5" spans="1:18">
      <c r="A389" s="15">
        <v>399623</v>
      </c>
      <c r="B389" s="15" t="s">
        <v>601</v>
      </c>
      <c r="C389" s="15">
        <v>5553.343</v>
      </c>
      <c r="D389" s="15">
        <v>6392.263</v>
      </c>
      <c r="E389" s="15">
        <v>0</v>
      </c>
      <c r="F389" s="15">
        <v>0</v>
      </c>
      <c r="G389" s="15">
        <v>0</v>
      </c>
      <c r="H389" s="15">
        <v>1</v>
      </c>
      <c r="I389" s="18">
        <v>6.124</v>
      </c>
      <c r="J389" s="18">
        <v>18.445</v>
      </c>
      <c r="K389" s="19">
        <v>4</v>
      </c>
      <c r="L389" s="19">
        <v>2</v>
      </c>
      <c r="M389" s="19">
        <v>0</v>
      </c>
      <c r="N389" s="19">
        <v>0</v>
      </c>
      <c r="O389" s="19">
        <v>0</v>
      </c>
      <c r="P389" s="19">
        <v>-102.468</v>
      </c>
      <c r="Q389" s="19">
        <v>0</v>
      </c>
      <c r="R389" s="19">
        <v>0</v>
      </c>
    </row>
    <row r="390" ht="16.5" spans="1:18">
      <c r="A390" s="15">
        <v>399624</v>
      </c>
      <c r="B390" s="15" t="s">
        <v>602</v>
      </c>
      <c r="C390" s="15">
        <v>1426.698</v>
      </c>
      <c r="D390" s="15">
        <v>1696.826</v>
      </c>
      <c r="E390" s="15">
        <v>0</v>
      </c>
      <c r="F390" s="15">
        <v>0</v>
      </c>
      <c r="G390" s="15">
        <v>0</v>
      </c>
      <c r="H390" s="15">
        <v>1</v>
      </c>
      <c r="I390" s="18">
        <v>9.638</v>
      </c>
      <c r="J390" s="18">
        <v>24.023</v>
      </c>
      <c r="K390" s="19">
        <v>4</v>
      </c>
      <c r="L390" s="19">
        <v>2</v>
      </c>
      <c r="M390" s="19">
        <v>0</v>
      </c>
      <c r="N390" s="19">
        <v>0</v>
      </c>
      <c r="O390" s="19">
        <v>0</v>
      </c>
      <c r="P390" s="19">
        <v>-29.539</v>
      </c>
      <c r="Q390" s="19">
        <v>0</v>
      </c>
      <c r="R390" s="19">
        <v>-1</v>
      </c>
    </row>
    <row r="391" ht="16.5" spans="1:18">
      <c r="A391" s="15">
        <v>399625</v>
      </c>
      <c r="B391" s="15" t="s">
        <v>603</v>
      </c>
      <c r="C391" s="15">
        <v>1355.677</v>
      </c>
      <c r="D391" s="15">
        <v>1584.825</v>
      </c>
      <c r="E391" s="15">
        <v>0</v>
      </c>
      <c r="F391" s="15">
        <v>0</v>
      </c>
      <c r="G391" s="15">
        <v>0</v>
      </c>
      <c r="H391" s="15">
        <v>1</v>
      </c>
      <c r="I391" s="18">
        <v>11.953</v>
      </c>
      <c r="J391" s="18">
        <v>24.684</v>
      </c>
      <c r="K391" s="19">
        <v>4</v>
      </c>
      <c r="L391" s="19">
        <v>2</v>
      </c>
      <c r="M391" s="19">
        <v>0</v>
      </c>
      <c r="N391" s="19">
        <v>0</v>
      </c>
      <c r="O391" s="19">
        <v>0</v>
      </c>
      <c r="P391" s="19">
        <v>-38.525</v>
      </c>
      <c r="Q391" s="19">
        <v>0</v>
      </c>
      <c r="R391" s="19">
        <v>0</v>
      </c>
    </row>
    <row r="392" ht="16.5" spans="1:18">
      <c r="A392" s="15">
        <v>399626</v>
      </c>
      <c r="B392" s="15" t="s">
        <v>604</v>
      </c>
      <c r="C392" s="15">
        <v>1027.604</v>
      </c>
      <c r="D392" s="15">
        <v>1220.515</v>
      </c>
      <c r="E392" s="15">
        <v>0</v>
      </c>
      <c r="F392" s="15">
        <v>0</v>
      </c>
      <c r="G392" s="15">
        <v>0</v>
      </c>
      <c r="H392" s="15">
        <v>1</v>
      </c>
      <c r="I392" s="18">
        <v>15.205</v>
      </c>
      <c r="J392" s="18">
        <v>28.608</v>
      </c>
      <c r="K392" s="19">
        <v>3</v>
      </c>
      <c r="L392" s="19">
        <v>2</v>
      </c>
      <c r="M392" s="19">
        <v>0</v>
      </c>
      <c r="N392" s="19">
        <v>0</v>
      </c>
      <c r="O392" s="19">
        <v>0</v>
      </c>
      <c r="P392" s="19">
        <v>-31.287</v>
      </c>
      <c r="Q392" s="19">
        <v>0</v>
      </c>
      <c r="R392" s="19">
        <v>-1</v>
      </c>
    </row>
    <row r="393" ht="16.5" spans="1:18">
      <c r="A393" s="15">
        <v>399627</v>
      </c>
      <c r="B393" s="15" t="s">
        <v>605</v>
      </c>
      <c r="C393" s="15">
        <v>1698.094</v>
      </c>
      <c r="D393" s="15">
        <v>1940.061</v>
      </c>
      <c r="E393" s="15">
        <v>0</v>
      </c>
      <c r="F393" s="15">
        <v>0</v>
      </c>
      <c r="G393" s="15">
        <v>0</v>
      </c>
      <c r="H393" s="15">
        <v>1</v>
      </c>
      <c r="I393" s="18">
        <v>7.146</v>
      </c>
      <c r="J393" s="18">
        <v>18.726</v>
      </c>
      <c r="K393" s="19">
        <v>4</v>
      </c>
      <c r="L393" s="19">
        <v>2</v>
      </c>
      <c r="M393" s="19">
        <v>0</v>
      </c>
      <c r="N393" s="19">
        <v>1</v>
      </c>
      <c r="O393" s="19">
        <v>0</v>
      </c>
      <c r="P393" s="19">
        <v>-28.095</v>
      </c>
      <c r="Q393" s="19">
        <v>0</v>
      </c>
      <c r="R393" s="19">
        <v>0</v>
      </c>
    </row>
    <row r="394" ht="16.5" spans="1:18">
      <c r="A394" s="15">
        <v>399628</v>
      </c>
      <c r="B394" s="15" t="s">
        <v>606</v>
      </c>
      <c r="C394" s="15">
        <v>1309.376</v>
      </c>
      <c r="D394" s="15">
        <v>1575.226</v>
      </c>
      <c r="E394" s="15">
        <v>0</v>
      </c>
      <c r="F394" s="15">
        <v>0</v>
      </c>
      <c r="G394" s="15">
        <v>0</v>
      </c>
      <c r="H394" s="15">
        <v>1</v>
      </c>
      <c r="I394" s="18">
        <v>6.049</v>
      </c>
      <c r="J394" s="18">
        <v>21.905</v>
      </c>
      <c r="K394" s="19">
        <v>4</v>
      </c>
      <c r="L394" s="19">
        <v>2</v>
      </c>
      <c r="M394" s="19">
        <v>0</v>
      </c>
      <c r="N394" s="19">
        <v>1</v>
      </c>
      <c r="O394" s="19">
        <v>0</v>
      </c>
      <c r="P394" s="19">
        <v>-28.842</v>
      </c>
      <c r="Q394" s="19">
        <v>0</v>
      </c>
      <c r="R394" s="19">
        <v>0</v>
      </c>
    </row>
    <row r="395" ht="16.5" spans="1:18">
      <c r="A395" s="15">
        <v>399629</v>
      </c>
      <c r="B395" s="15" t="s">
        <v>607</v>
      </c>
      <c r="C395" s="15">
        <v>1972.885</v>
      </c>
      <c r="D395" s="15">
        <v>2334.733</v>
      </c>
      <c r="E395" s="15">
        <v>0</v>
      </c>
      <c r="F395" s="15">
        <v>0</v>
      </c>
      <c r="G395" s="15">
        <v>0</v>
      </c>
      <c r="H395" s="15">
        <v>1</v>
      </c>
      <c r="I395" s="18">
        <v>1.904</v>
      </c>
      <c r="J395" s="18">
        <v>17.107</v>
      </c>
      <c r="K395" s="19">
        <v>4</v>
      </c>
      <c r="L395" s="19">
        <v>2</v>
      </c>
      <c r="M395" s="19">
        <v>0</v>
      </c>
      <c r="N395" s="19">
        <v>1</v>
      </c>
      <c r="O395" s="19">
        <v>0</v>
      </c>
      <c r="P395" s="19">
        <v>-51.615</v>
      </c>
      <c r="Q395" s="19">
        <v>0</v>
      </c>
      <c r="R395" s="19">
        <v>0</v>
      </c>
    </row>
    <row r="396" ht="16.5" spans="1:18">
      <c r="A396" s="15">
        <v>399630</v>
      </c>
      <c r="B396" s="15" t="s">
        <v>608</v>
      </c>
      <c r="C396" s="15">
        <v>969.707</v>
      </c>
      <c r="D396" s="15">
        <v>1154.174</v>
      </c>
      <c r="E396" s="15">
        <v>0</v>
      </c>
      <c r="F396" s="15">
        <v>0</v>
      </c>
      <c r="G396" s="15">
        <v>0</v>
      </c>
      <c r="H396" s="15">
        <v>1</v>
      </c>
      <c r="I396" s="18">
        <v>10.713</v>
      </c>
      <c r="J396" s="18">
        <v>24.983</v>
      </c>
      <c r="K396" s="19">
        <v>4</v>
      </c>
      <c r="L396" s="19">
        <v>2</v>
      </c>
      <c r="M396" s="19">
        <v>-1</v>
      </c>
      <c r="N396" s="19">
        <v>1</v>
      </c>
      <c r="O396" s="19">
        <v>0</v>
      </c>
      <c r="P396" s="19">
        <v>5.904</v>
      </c>
      <c r="Q396" s="19">
        <v>0</v>
      </c>
      <c r="R396" s="19">
        <v>0</v>
      </c>
    </row>
    <row r="397" ht="16.5" spans="1:18">
      <c r="A397" s="15">
        <v>399631</v>
      </c>
      <c r="B397" s="15" t="s">
        <v>609</v>
      </c>
      <c r="C397" s="15">
        <v>1680.178</v>
      </c>
      <c r="D397" s="15">
        <v>1932.149</v>
      </c>
      <c r="E397" s="15">
        <v>0</v>
      </c>
      <c r="F397" s="15">
        <v>0</v>
      </c>
      <c r="G397" s="15">
        <v>0</v>
      </c>
      <c r="H397" s="15">
        <v>1</v>
      </c>
      <c r="I397" s="18">
        <v>4.262</v>
      </c>
      <c r="J397" s="18">
        <v>16.747</v>
      </c>
      <c r="K397" s="19">
        <v>4</v>
      </c>
      <c r="L397" s="19">
        <v>2</v>
      </c>
      <c r="M397" s="19">
        <v>0</v>
      </c>
      <c r="N397" s="19">
        <v>0</v>
      </c>
      <c r="O397" s="19">
        <v>0</v>
      </c>
      <c r="P397" s="19">
        <v>-65.659</v>
      </c>
      <c r="Q397" s="19">
        <v>0</v>
      </c>
      <c r="R397" s="19">
        <v>0</v>
      </c>
    </row>
    <row r="398" ht="16.5" spans="1:18">
      <c r="A398" s="15">
        <v>399632</v>
      </c>
      <c r="B398" s="15" t="s">
        <v>610</v>
      </c>
      <c r="C398" s="15">
        <v>3454.798</v>
      </c>
      <c r="D398" s="15">
        <v>4029.328</v>
      </c>
      <c r="E398" s="15">
        <v>0</v>
      </c>
      <c r="F398" s="15">
        <v>0</v>
      </c>
      <c r="G398" s="15">
        <v>0</v>
      </c>
      <c r="H398" s="15">
        <v>1</v>
      </c>
      <c r="I398" s="18">
        <v>8.8</v>
      </c>
      <c r="J398" s="18">
        <v>21.804</v>
      </c>
      <c r="K398" s="19">
        <v>4</v>
      </c>
      <c r="L398" s="19">
        <v>2</v>
      </c>
      <c r="M398" s="19">
        <v>0</v>
      </c>
      <c r="N398" s="19">
        <v>0</v>
      </c>
      <c r="O398" s="19">
        <v>0</v>
      </c>
      <c r="P398" s="19">
        <v>-137.696</v>
      </c>
      <c r="Q398" s="19">
        <v>0</v>
      </c>
      <c r="R398" s="19">
        <v>0</v>
      </c>
    </row>
    <row r="399" ht="16.5" spans="1:18">
      <c r="A399" s="15">
        <v>399633</v>
      </c>
      <c r="B399" s="15" t="s">
        <v>611</v>
      </c>
      <c r="C399" s="15">
        <v>3742.492</v>
      </c>
      <c r="D399" s="15">
        <v>4408.249</v>
      </c>
      <c r="E399" s="15">
        <v>0</v>
      </c>
      <c r="F399" s="15">
        <v>0</v>
      </c>
      <c r="G399" s="15">
        <v>0</v>
      </c>
      <c r="H399" s="15">
        <v>1</v>
      </c>
      <c r="I399" s="18">
        <v>8.323</v>
      </c>
      <c r="J399" s="18">
        <v>22.169</v>
      </c>
      <c r="K399" s="19">
        <v>4</v>
      </c>
      <c r="L399" s="19">
        <v>2</v>
      </c>
      <c r="M399" s="19">
        <v>0</v>
      </c>
      <c r="N399" s="19">
        <v>0</v>
      </c>
      <c r="O399" s="19">
        <v>0</v>
      </c>
      <c r="P399" s="19">
        <v>-16.315</v>
      </c>
      <c r="Q399" s="19">
        <v>0</v>
      </c>
      <c r="R399" s="19">
        <v>0</v>
      </c>
    </row>
    <row r="400" ht="16.5" spans="1:18">
      <c r="A400" s="15">
        <v>399634</v>
      </c>
      <c r="B400" s="15" t="s">
        <v>612</v>
      </c>
      <c r="C400" s="15">
        <v>2604.856</v>
      </c>
      <c r="D400" s="15">
        <v>3002.937</v>
      </c>
      <c r="E400" s="15">
        <v>0</v>
      </c>
      <c r="F400" s="15">
        <v>0</v>
      </c>
      <c r="G400" s="15">
        <v>0</v>
      </c>
      <c r="H400" s="15">
        <v>1</v>
      </c>
      <c r="I400" s="18">
        <v>7.304</v>
      </c>
      <c r="J400" s="18">
        <v>19.592</v>
      </c>
      <c r="K400" s="19">
        <v>4</v>
      </c>
      <c r="L400" s="19">
        <v>2</v>
      </c>
      <c r="M400" s="19">
        <v>0</v>
      </c>
      <c r="N400" s="19">
        <v>0</v>
      </c>
      <c r="O400" s="19">
        <v>0</v>
      </c>
      <c r="P400" s="19">
        <v>-40.351</v>
      </c>
      <c r="Q400" s="19">
        <v>0</v>
      </c>
      <c r="R400" s="19">
        <v>0</v>
      </c>
    </row>
    <row r="401" ht="16.5" spans="1:18">
      <c r="A401" s="15">
        <v>399635</v>
      </c>
      <c r="B401" s="15" t="s">
        <v>613</v>
      </c>
      <c r="C401" s="15">
        <v>1136.242</v>
      </c>
      <c r="D401" s="15">
        <v>1380.697</v>
      </c>
      <c r="E401" s="15">
        <v>0</v>
      </c>
      <c r="F401" s="15">
        <v>0</v>
      </c>
      <c r="G401" s="15">
        <v>0</v>
      </c>
      <c r="H401" s="15">
        <v>1</v>
      </c>
      <c r="I401" s="18">
        <v>14.731</v>
      </c>
      <c r="J401" s="18">
        <v>29.828</v>
      </c>
      <c r="K401" s="19">
        <v>4</v>
      </c>
      <c r="L401" s="19">
        <v>2</v>
      </c>
      <c r="M401" s="19">
        <v>0</v>
      </c>
      <c r="N401" s="19">
        <v>1</v>
      </c>
      <c r="O401" s="19">
        <v>0</v>
      </c>
      <c r="P401" s="19">
        <v>-44.056</v>
      </c>
      <c r="Q401" s="19">
        <v>0</v>
      </c>
      <c r="R401" s="19">
        <v>0</v>
      </c>
    </row>
    <row r="402" ht="16.5" spans="1:18">
      <c r="A402" s="15">
        <v>399636</v>
      </c>
      <c r="B402" s="15" t="s">
        <v>614</v>
      </c>
      <c r="C402" s="15">
        <v>3658.282</v>
      </c>
      <c r="D402" s="15">
        <v>4226.228</v>
      </c>
      <c r="E402" s="15">
        <v>0</v>
      </c>
      <c r="F402" s="15">
        <v>0</v>
      </c>
      <c r="G402" s="15">
        <v>0</v>
      </c>
      <c r="H402" s="15">
        <v>1</v>
      </c>
      <c r="I402" s="18">
        <v>13.547</v>
      </c>
      <c r="J402" s="18">
        <v>25.165</v>
      </c>
      <c r="K402" s="19">
        <v>4</v>
      </c>
      <c r="L402" s="19">
        <v>2</v>
      </c>
      <c r="M402" s="19">
        <v>0</v>
      </c>
      <c r="N402" s="19">
        <v>0</v>
      </c>
      <c r="O402" s="19">
        <v>0</v>
      </c>
      <c r="P402" s="19">
        <v>-17.877</v>
      </c>
      <c r="Q402" s="19">
        <v>0</v>
      </c>
      <c r="R402" s="19">
        <v>0</v>
      </c>
    </row>
    <row r="403" ht="16.5" spans="1:18">
      <c r="A403" s="15">
        <v>399637</v>
      </c>
      <c r="B403" s="15" t="s">
        <v>615</v>
      </c>
      <c r="C403" s="15">
        <v>1335.623</v>
      </c>
      <c r="D403" s="15">
        <v>1690.786</v>
      </c>
      <c r="E403" s="15">
        <v>0</v>
      </c>
      <c r="F403" s="15">
        <v>0</v>
      </c>
      <c r="G403" s="15">
        <v>0</v>
      </c>
      <c r="H403" s="15">
        <v>1</v>
      </c>
      <c r="I403" s="18">
        <v>3.711</v>
      </c>
      <c r="J403" s="18">
        <v>23.937</v>
      </c>
      <c r="K403" s="19">
        <v>4</v>
      </c>
      <c r="L403" s="19">
        <v>2</v>
      </c>
      <c r="M403" s="19">
        <v>0</v>
      </c>
      <c r="N403" s="19">
        <v>0</v>
      </c>
      <c r="O403" s="19">
        <v>0</v>
      </c>
      <c r="P403" s="19">
        <v>-35.478</v>
      </c>
      <c r="Q403" s="19">
        <v>0</v>
      </c>
      <c r="R403" s="19">
        <v>0</v>
      </c>
    </row>
    <row r="404" ht="16.5" spans="1:18">
      <c r="A404" s="15">
        <v>399638</v>
      </c>
      <c r="B404" s="15" t="s">
        <v>616</v>
      </c>
      <c r="C404" s="15">
        <v>3979.112</v>
      </c>
      <c r="D404" s="15">
        <v>4716.437</v>
      </c>
      <c r="E404" s="15">
        <v>0</v>
      </c>
      <c r="F404" s="15">
        <v>0</v>
      </c>
      <c r="G404" s="15">
        <v>0</v>
      </c>
      <c r="H404" s="15">
        <v>1</v>
      </c>
      <c r="I404" s="18">
        <v>12.863</v>
      </c>
      <c r="J404" s="18">
        <v>26.485</v>
      </c>
      <c r="K404" s="19">
        <v>4</v>
      </c>
      <c r="L404" s="19">
        <v>2</v>
      </c>
      <c r="M404" s="19">
        <v>0</v>
      </c>
      <c r="N404" s="19">
        <v>0</v>
      </c>
      <c r="O404" s="19">
        <v>0</v>
      </c>
      <c r="P404" s="19">
        <v>-77.292</v>
      </c>
      <c r="Q404" s="19">
        <v>0</v>
      </c>
      <c r="R404" s="19">
        <v>0</v>
      </c>
    </row>
    <row r="405" ht="16.5" spans="1:18">
      <c r="A405" s="15">
        <v>399640</v>
      </c>
      <c r="B405" s="15" t="s">
        <v>617</v>
      </c>
      <c r="C405" s="15">
        <v>1465.087</v>
      </c>
      <c r="D405" s="15">
        <v>1741.34</v>
      </c>
      <c r="E405" s="15">
        <v>0</v>
      </c>
      <c r="F405" s="15">
        <v>0</v>
      </c>
      <c r="G405" s="15">
        <v>0</v>
      </c>
      <c r="H405" s="15">
        <v>1</v>
      </c>
      <c r="I405" s="18">
        <v>17.957</v>
      </c>
      <c r="J405" s="18">
        <v>30.972</v>
      </c>
      <c r="K405" s="19">
        <v>4</v>
      </c>
      <c r="L405" s="19">
        <v>2</v>
      </c>
      <c r="M405" s="19">
        <v>0</v>
      </c>
      <c r="N405" s="19">
        <v>0</v>
      </c>
      <c r="O405" s="19">
        <v>0</v>
      </c>
      <c r="P405" s="19">
        <v>-39.196</v>
      </c>
      <c r="Q405" s="19">
        <v>0</v>
      </c>
      <c r="R405" s="19">
        <v>0</v>
      </c>
    </row>
    <row r="406" ht="16.5" spans="1:18">
      <c r="A406" s="15">
        <v>399641</v>
      </c>
      <c r="B406" s="15" t="s">
        <v>618</v>
      </c>
      <c r="C406" s="15">
        <v>1611.582</v>
      </c>
      <c r="D406" s="15">
        <v>1859.442</v>
      </c>
      <c r="E406" s="15">
        <v>0</v>
      </c>
      <c r="F406" s="15">
        <v>0</v>
      </c>
      <c r="G406" s="15">
        <v>0</v>
      </c>
      <c r="H406" s="15">
        <v>1</v>
      </c>
      <c r="I406" s="18">
        <v>12.729</v>
      </c>
      <c r="J406" s="18">
        <v>24.362</v>
      </c>
      <c r="K406" s="19">
        <v>4</v>
      </c>
      <c r="L406" s="19">
        <v>2</v>
      </c>
      <c r="M406" s="19">
        <v>0</v>
      </c>
      <c r="N406" s="19">
        <v>0</v>
      </c>
      <c r="O406" s="19">
        <v>0</v>
      </c>
      <c r="P406" s="19">
        <v>-93.046</v>
      </c>
      <c r="Q406" s="19">
        <v>0</v>
      </c>
      <c r="R406" s="19">
        <v>0</v>
      </c>
    </row>
    <row r="407" ht="16.5" spans="1:18">
      <c r="A407" s="15">
        <v>399642</v>
      </c>
      <c r="B407" s="15" t="s">
        <v>619</v>
      </c>
      <c r="C407" s="15">
        <v>1359.93</v>
      </c>
      <c r="D407" s="15">
        <v>1551.441</v>
      </c>
      <c r="E407" s="15">
        <v>0</v>
      </c>
      <c r="F407" s="15">
        <v>0</v>
      </c>
      <c r="G407" s="15">
        <v>0</v>
      </c>
      <c r="H407" s="15">
        <v>1</v>
      </c>
      <c r="I407" s="18">
        <v>8.376</v>
      </c>
      <c r="J407" s="18">
        <v>19.686</v>
      </c>
      <c r="K407" s="19">
        <v>4</v>
      </c>
      <c r="L407" s="19">
        <v>2</v>
      </c>
      <c r="M407" s="19">
        <v>0</v>
      </c>
      <c r="N407" s="19">
        <v>0</v>
      </c>
      <c r="O407" s="19">
        <v>0</v>
      </c>
      <c r="P407" s="19">
        <v>-29.024</v>
      </c>
      <c r="Q407" s="19">
        <v>0</v>
      </c>
      <c r="R407" s="19">
        <v>0</v>
      </c>
    </row>
    <row r="408" ht="16.5" spans="1:18">
      <c r="A408" s="15">
        <v>399643</v>
      </c>
      <c r="B408" s="15" t="s">
        <v>620</v>
      </c>
      <c r="C408" s="15">
        <v>1849.879</v>
      </c>
      <c r="D408" s="15">
        <v>2215.662</v>
      </c>
      <c r="E408" s="15">
        <v>0</v>
      </c>
      <c r="F408" s="15">
        <v>0</v>
      </c>
      <c r="G408" s="15">
        <v>0</v>
      </c>
      <c r="H408" s="15">
        <v>1</v>
      </c>
      <c r="I408" s="18">
        <v>20.022</v>
      </c>
      <c r="J408" s="18">
        <v>33.225</v>
      </c>
      <c r="K408" s="19">
        <v>4</v>
      </c>
      <c r="L408" s="19">
        <v>2</v>
      </c>
      <c r="M408" s="19">
        <v>0</v>
      </c>
      <c r="N408" s="19">
        <v>0</v>
      </c>
      <c r="O408" s="19">
        <v>0</v>
      </c>
      <c r="P408" s="19">
        <v>-64.899</v>
      </c>
      <c r="Q408" s="19">
        <v>0</v>
      </c>
      <c r="R408" s="19">
        <v>0</v>
      </c>
    </row>
    <row r="409" ht="16.5" spans="1:18">
      <c r="A409" s="15">
        <v>399644</v>
      </c>
      <c r="B409" s="15" t="s">
        <v>621</v>
      </c>
      <c r="C409" s="15">
        <v>2881.496</v>
      </c>
      <c r="D409" s="15">
        <v>3411.439</v>
      </c>
      <c r="E409" s="15">
        <v>0</v>
      </c>
      <c r="F409" s="15">
        <v>0</v>
      </c>
      <c r="G409" s="15">
        <v>0</v>
      </c>
      <c r="H409" s="15">
        <v>1</v>
      </c>
      <c r="I409" s="18">
        <v>2.528</v>
      </c>
      <c r="J409" s="18">
        <v>17.67</v>
      </c>
      <c r="K409" s="19">
        <v>4</v>
      </c>
      <c r="L409" s="19">
        <v>2</v>
      </c>
      <c r="M409" s="19">
        <v>0</v>
      </c>
      <c r="N409" s="19">
        <v>0</v>
      </c>
      <c r="O409" s="19">
        <v>0</v>
      </c>
      <c r="P409" s="19">
        <v>-39.299</v>
      </c>
      <c r="Q409" s="19">
        <v>0</v>
      </c>
      <c r="R409" s="19">
        <v>0</v>
      </c>
    </row>
    <row r="410" ht="16.5" spans="1:18">
      <c r="A410" s="15">
        <v>399645</v>
      </c>
      <c r="B410" s="15" t="s">
        <v>622</v>
      </c>
      <c r="C410" s="15">
        <v>7619.12</v>
      </c>
      <c r="D410" s="15">
        <v>8702.716</v>
      </c>
      <c r="E410" s="15">
        <v>0</v>
      </c>
      <c r="F410" s="15">
        <v>0</v>
      </c>
      <c r="G410" s="15">
        <v>0</v>
      </c>
      <c r="H410" s="15">
        <v>1</v>
      </c>
      <c r="I410" s="18">
        <v>5.527</v>
      </c>
      <c r="J410" s="18">
        <v>17.29</v>
      </c>
      <c r="K410" s="19">
        <v>4</v>
      </c>
      <c r="L410" s="19">
        <v>2</v>
      </c>
      <c r="M410" s="19">
        <v>0</v>
      </c>
      <c r="N410" s="19">
        <v>0</v>
      </c>
      <c r="O410" s="19">
        <v>0</v>
      </c>
      <c r="P410" s="19">
        <v>-77.291</v>
      </c>
      <c r="Q410" s="19">
        <v>0</v>
      </c>
      <c r="R410" s="19">
        <v>0</v>
      </c>
    </row>
    <row r="411" ht="16.5" spans="1:18">
      <c r="A411" s="15">
        <v>399646</v>
      </c>
      <c r="B411" s="15" t="s">
        <v>623</v>
      </c>
      <c r="C411" s="15">
        <v>6621.602</v>
      </c>
      <c r="D411" s="15">
        <v>7781.07</v>
      </c>
      <c r="E411" s="15">
        <v>0</v>
      </c>
      <c r="F411" s="15">
        <v>0</v>
      </c>
      <c r="G411" s="15">
        <v>0</v>
      </c>
      <c r="H411" s="15">
        <v>1</v>
      </c>
      <c r="I411" s="18">
        <v>2.918</v>
      </c>
      <c r="J411" s="18">
        <v>17.384</v>
      </c>
      <c r="K411" s="19">
        <v>4</v>
      </c>
      <c r="L411" s="19">
        <v>2</v>
      </c>
      <c r="M411" s="19">
        <v>0</v>
      </c>
      <c r="N411" s="19">
        <v>0</v>
      </c>
      <c r="O411" s="19">
        <v>0</v>
      </c>
      <c r="P411" s="19">
        <v>-25.756</v>
      </c>
      <c r="Q411" s="19">
        <v>0</v>
      </c>
      <c r="R411" s="19">
        <v>0</v>
      </c>
    </row>
    <row r="412" ht="16.5" spans="1:18">
      <c r="A412" s="15">
        <v>399647</v>
      </c>
      <c r="B412" s="15" t="s">
        <v>624</v>
      </c>
      <c r="C412" s="15">
        <v>7096.134</v>
      </c>
      <c r="D412" s="15">
        <v>8576.75</v>
      </c>
      <c r="E412" s="15">
        <v>0</v>
      </c>
      <c r="F412" s="15">
        <v>0</v>
      </c>
      <c r="G412" s="15">
        <v>0</v>
      </c>
      <c r="H412" s="15">
        <v>1</v>
      </c>
      <c r="I412" s="18">
        <v>4.506</v>
      </c>
      <c r="J412" s="18">
        <v>20.991</v>
      </c>
      <c r="K412" s="19">
        <v>4</v>
      </c>
      <c r="L412" s="19">
        <v>2</v>
      </c>
      <c r="M412" s="19">
        <v>0</v>
      </c>
      <c r="N412" s="19">
        <v>0</v>
      </c>
      <c r="O412" s="19">
        <v>0</v>
      </c>
      <c r="P412" s="19">
        <v>-65.514</v>
      </c>
      <c r="Q412" s="19">
        <v>0</v>
      </c>
      <c r="R412" s="19">
        <v>0</v>
      </c>
    </row>
    <row r="413" ht="16.5" spans="1:18">
      <c r="A413" s="15">
        <v>399648</v>
      </c>
      <c r="B413" s="15" t="s">
        <v>625</v>
      </c>
      <c r="C413" s="15">
        <v>8469.138</v>
      </c>
      <c r="D413" s="15">
        <v>9622.903</v>
      </c>
      <c r="E413" s="15">
        <v>0</v>
      </c>
      <c r="F413" s="15">
        <v>0</v>
      </c>
      <c r="G413" s="15">
        <v>0</v>
      </c>
      <c r="H413" s="15">
        <v>1</v>
      </c>
      <c r="I413" s="18">
        <v>5.507</v>
      </c>
      <c r="J413" s="18">
        <v>16.837</v>
      </c>
      <c r="K413" s="19">
        <v>4</v>
      </c>
      <c r="L413" s="19">
        <v>2</v>
      </c>
      <c r="M413" s="19">
        <v>0</v>
      </c>
      <c r="N413" s="19">
        <v>0</v>
      </c>
      <c r="O413" s="19">
        <v>0</v>
      </c>
      <c r="P413" s="19">
        <v>-13.413</v>
      </c>
      <c r="Q413" s="19">
        <v>0</v>
      </c>
      <c r="R413" s="19">
        <v>0</v>
      </c>
    </row>
    <row r="414" ht="16.5" spans="1:18">
      <c r="A414" s="15">
        <v>399649</v>
      </c>
      <c r="B414" s="15" t="s">
        <v>626</v>
      </c>
      <c r="C414" s="15">
        <v>2343.031</v>
      </c>
      <c r="D414" s="15">
        <v>2730.1</v>
      </c>
      <c r="E414" s="15">
        <v>0</v>
      </c>
      <c r="F414" s="15">
        <v>0</v>
      </c>
      <c r="G414" s="15">
        <v>0</v>
      </c>
      <c r="H414" s="15">
        <v>1</v>
      </c>
      <c r="I414" s="18">
        <v>0.914</v>
      </c>
      <c r="J414" s="18">
        <v>14.962</v>
      </c>
      <c r="K414" s="19">
        <v>3</v>
      </c>
      <c r="L414" s="19">
        <v>2</v>
      </c>
      <c r="M414" s="19">
        <v>0</v>
      </c>
      <c r="N414" s="19">
        <v>0</v>
      </c>
      <c r="O414" s="19">
        <v>0</v>
      </c>
      <c r="P414" s="19">
        <v>-44.74</v>
      </c>
      <c r="Q414" s="19">
        <v>0</v>
      </c>
      <c r="R414" s="19">
        <v>-1</v>
      </c>
    </row>
    <row r="415" ht="16.5" spans="1:18">
      <c r="A415" s="15">
        <v>399650</v>
      </c>
      <c r="B415" s="15" t="s">
        <v>627</v>
      </c>
      <c r="C415" s="15">
        <v>1748.463</v>
      </c>
      <c r="D415" s="15">
        <v>2017.27</v>
      </c>
      <c r="E415" s="15">
        <v>0</v>
      </c>
      <c r="F415" s="15">
        <v>0</v>
      </c>
      <c r="G415" s="15">
        <v>0</v>
      </c>
      <c r="H415" s="15">
        <v>1</v>
      </c>
      <c r="I415" s="18">
        <v>4.512</v>
      </c>
      <c r="J415" s="18">
        <v>17.236</v>
      </c>
      <c r="K415" s="19">
        <v>3</v>
      </c>
      <c r="L415" s="19">
        <v>2</v>
      </c>
      <c r="M415" s="19">
        <v>0</v>
      </c>
      <c r="N415" s="19">
        <v>0</v>
      </c>
      <c r="O415" s="19">
        <v>0</v>
      </c>
      <c r="P415" s="19">
        <v>-33.08</v>
      </c>
      <c r="Q415" s="19">
        <v>0</v>
      </c>
      <c r="R415" s="19">
        <v>0</v>
      </c>
    </row>
    <row r="416" ht="16.5" spans="1:18">
      <c r="A416" s="15">
        <v>399651</v>
      </c>
      <c r="B416" s="15" t="s">
        <v>628</v>
      </c>
      <c r="C416" s="15">
        <v>1255.03</v>
      </c>
      <c r="D416" s="15">
        <v>1432.444</v>
      </c>
      <c r="E416" s="15">
        <v>0</v>
      </c>
      <c r="F416" s="15">
        <v>0</v>
      </c>
      <c r="G416" s="15">
        <v>0</v>
      </c>
      <c r="H416" s="15">
        <v>1</v>
      </c>
      <c r="I416" s="18">
        <v>4.123</v>
      </c>
      <c r="J416" s="18">
        <v>15.997</v>
      </c>
      <c r="K416" s="19">
        <v>4</v>
      </c>
      <c r="L416" s="19">
        <v>2</v>
      </c>
      <c r="M416" s="19">
        <v>0</v>
      </c>
      <c r="N416" s="19">
        <v>0</v>
      </c>
      <c r="O416" s="19">
        <v>0</v>
      </c>
      <c r="P416" s="19">
        <v>-24.943</v>
      </c>
      <c r="Q416" s="19">
        <v>0</v>
      </c>
      <c r="R416" s="19">
        <v>0</v>
      </c>
    </row>
    <row r="417" ht="16.5" spans="1:18">
      <c r="A417" s="15">
        <v>399652</v>
      </c>
      <c r="B417" s="15" t="s">
        <v>629</v>
      </c>
      <c r="C417" s="15">
        <v>1974.19</v>
      </c>
      <c r="D417" s="15">
        <v>2393.334</v>
      </c>
      <c r="E417" s="15">
        <v>0</v>
      </c>
      <c r="F417" s="15">
        <v>0</v>
      </c>
      <c r="G417" s="15">
        <v>0</v>
      </c>
      <c r="H417" s="15">
        <v>1</v>
      </c>
      <c r="I417" s="18">
        <v>20.877</v>
      </c>
      <c r="J417" s="18">
        <v>34.734</v>
      </c>
      <c r="K417" s="19">
        <v>4</v>
      </c>
      <c r="L417" s="19">
        <v>2</v>
      </c>
      <c r="M417" s="19">
        <v>0</v>
      </c>
      <c r="N417" s="19">
        <v>0</v>
      </c>
      <c r="O417" s="19">
        <v>0</v>
      </c>
      <c r="P417" s="19">
        <v>-38.672</v>
      </c>
      <c r="Q417" s="19">
        <v>0</v>
      </c>
      <c r="R417" s="19">
        <v>0</v>
      </c>
    </row>
    <row r="418" ht="16.5" spans="1:18">
      <c r="A418" s="15">
        <v>399653</v>
      </c>
      <c r="B418" s="15" t="s">
        <v>630</v>
      </c>
      <c r="C418" s="15">
        <v>2025.675</v>
      </c>
      <c r="D418" s="15">
        <v>2326.286</v>
      </c>
      <c r="E418" s="15">
        <v>0</v>
      </c>
      <c r="F418" s="15">
        <v>0</v>
      </c>
      <c r="G418" s="15">
        <v>0</v>
      </c>
      <c r="H418" s="15">
        <v>1</v>
      </c>
      <c r="I418" s="18">
        <v>9.178</v>
      </c>
      <c r="J418" s="18">
        <v>20.914</v>
      </c>
      <c r="K418" s="19">
        <v>4</v>
      </c>
      <c r="L418" s="19">
        <v>2</v>
      </c>
      <c r="M418" s="19">
        <v>0</v>
      </c>
      <c r="N418" s="19">
        <v>0</v>
      </c>
      <c r="O418" s="19">
        <v>0</v>
      </c>
      <c r="P418" s="19">
        <v>-149.12</v>
      </c>
      <c r="Q418" s="19">
        <v>0</v>
      </c>
      <c r="R418" s="19">
        <v>0</v>
      </c>
    </row>
    <row r="419" ht="16.5" spans="1:18">
      <c r="A419" s="15">
        <v>399654</v>
      </c>
      <c r="B419" s="15" t="s">
        <v>631</v>
      </c>
      <c r="C419" s="15">
        <v>1635.98</v>
      </c>
      <c r="D419" s="15">
        <v>2030.655</v>
      </c>
      <c r="E419" s="15">
        <v>0</v>
      </c>
      <c r="F419" s="15">
        <v>0</v>
      </c>
      <c r="G419" s="15">
        <v>0</v>
      </c>
      <c r="H419" s="15">
        <v>1</v>
      </c>
      <c r="I419" s="18">
        <v>9.321</v>
      </c>
      <c r="J419" s="18">
        <v>26.945</v>
      </c>
      <c r="K419" s="19">
        <v>4</v>
      </c>
      <c r="L419" s="19">
        <v>2</v>
      </c>
      <c r="M419" s="19">
        <v>0</v>
      </c>
      <c r="N419" s="19">
        <v>0</v>
      </c>
      <c r="O419" s="19">
        <v>0</v>
      </c>
      <c r="P419" s="19">
        <v>-55.454</v>
      </c>
      <c r="Q419" s="19">
        <v>0</v>
      </c>
      <c r="R419" s="19">
        <v>0</v>
      </c>
    </row>
    <row r="420" ht="16.5" spans="1:18">
      <c r="A420" s="15">
        <v>399655</v>
      </c>
      <c r="B420" s="15" t="s">
        <v>632</v>
      </c>
      <c r="C420" s="15">
        <v>8215.625</v>
      </c>
      <c r="D420" s="15">
        <v>9969.811</v>
      </c>
      <c r="E420" s="15">
        <v>0</v>
      </c>
      <c r="F420" s="15">
        <v>0</v>
      </c>
      <c r="G420" s="15">
        <v>0</v>
      </c>
      <c r="H420" s="15">
        <v>1</v>
      </c>
      <c r="I420" s="18">
        <v>2.091</v>
      </c>
      <c r="J420" s="18">
        <v>19.318</v>
      </c>
      <c r="K420" s="19">
        <v>4</v>
      </c>
      <c r="L420" s="19">
        <v>2</v>
      </c>
      <c r="M420" s="19">
        <v>0</v>
      </c>
      <c r="N420" s="19">
        <v>0</v>
      </c>
      <c r="O420" s="19">
        <v>0</v>
      </c>
      <c r="P420" s="19">
        <v>-47.08</v>
      </c>
      <c r="Q420" s="19">
        <v>0</v>
      </c>
      <c r="R420" s="19">
        <v>0</v>
      </c>
    </row>
    <row r="421" ht="16.5" spans="1:18">
      <c r="A421" s="15">
        <v>399656</v>
      </c>
      <c r="B421" s="15" t="s">
        <v>633</v>
      </c>
      <c r="C421" s="15">
        <v>4485.643</v>
      </c>
      <c r="D421" s="15">
        <v>5296.543</v>
      </c>
      <c r="E421" s="15">
        <v>0</v>
      </c>
      <c r="F421" s="15">
        <v>0</v>
      </c>
      <c r="G421" s="15">
        <v>0</v>
      </c>
      <c r="H421" s="15">
        <v>1</v>
      </c>
      <c r="I421" s="18">
        <v>8.079</v>
      </c>
      <c r="J421" s="18">
        <v>22.152</v>
      </c>
      <c r="K421" s="19">
        <v>4</v>
      </c>
      <c r="L421" s="19">
        <v>2</v>
      </c>
      <c r="M421" s="19">
        <v>-1</v>
      </c>
      <c r="N421" s="19">
        <v>1</v>
      </c>
      <c r="O421" s="19">
        <v>0</v>
      </c>
      <c r="P421" s="19">
        <v>-5.818</v>
      </c>
      <c r="Q421" s="19">
        <v>0</v>
      </c>
      <c r="R421" s="19">
        <v>0</v>
      </c>
    </row>
    <row r="422" ht="16.5" spans="1:18">
      <c r="A422" s="15">
        <v>399657</v>
      </c>
      <c r="B422" s="15" t="s">
        <v>634</v>
      </c>
      <c r="C422" s="15">
        <v>4595.065</v>
      </c>
      <c r="D422" s="15">
        <v>5462.473</v>
      </c>
      <c r="E422" s="15">
        <v>0</v>
      </c>
      <c r="F422" s="15">
        <v>0</v>
      </c>
      <c r="G422" s="15">
        <v>0</v>
      </c>
      <c r="H422" s="15">
        <v>1</v>
      </c>
      <c r="I422" s="18">
        <v>6.333</v>
      </c>
      <c r="J422" s="18">
        <v>21.207</v>
      </c>
      <c r="K422" s="19">
        <v>4</v>
      </c>
      <c r="L422" s="19">
        <v>2</v>
      </c>
      <c r="M422" s="19">
        <v>0</v>
      </c>
      <c r="N422" s="19">
        <v>1</v>
      </c>
      <c r="O422" s="19">
        <v>0</v>
      </c>
      <c r="P422" s="19">
        <v>-29.001</v>
      </c>
      <c r="Q422" s="19">
        <v>0</v>
      </c>
      <c r="R422" s="19">
        <v>0</v>
      </c>
    </row>
    <row r="423" ht="16.5" spans="1:18">
      <c r="A423" s="15">
        <v>399658</v>
      </c>
      <c r="B423" s="15" t="s">
        <v>635</v>
      </c>
      <c r="C423" s="15">
        <v>3100.712</v>
      </c>
      <c r="D423" s="15">
        <v>3614.357</v>
      </c>
      <c r="E423" s="15">
        <v>0</v>
      </c>
      <c r="F423" s="15">
        <v>0</v>
      </c>
      <c r="G423" s="15">
        <v>0</v>
      </c>
      <c r="H423" s="15">
        <v>1</v>
      </c>
      <c r="I423" s="18">
        <v>4.701</v>
      </c>
      <c r="J423" s="18">
        <v>18.244</v>
      </c>
      <c r="K423" s="19">
        <v>1</v>
      </c>
      <c r="L423" s="19">
        <v>2</v>
      </c>
      <c r="M423" s="19">
        <v>0</v>
      </c>
      <c r="N423" s="19">
        <v>0</v>
      </c>
      <c r="O423" s="19">
        <v>0</v>
      </c>
      <c r="P423" s="19">
        <v>-29.248</v>
      </c>
      <c r="Q423" s="19">
        <v>-1</v>
      </c>
      <c r="R423" s="19">
        <v>-1</v>
      </c>
    </row>
    <row r="424" ht="16.5" spans="1:18">
      <c r="A424" s="15">
        <v>399659</v>
      </c>
      <c r="B424" s="15" t="s">
        <v>636</v>
      </c>
      <c r="C424" s="15">
        <v>2793.543</v>
      </c>
      <c r="D424" s="15">
        <v>3306.062</v>
      </c>
      <c r="E424" s="15">
        <v>0</v>
      </c>
      <c r="F424" s="15">
        <v>0</v>
      </c>
      <c r="G424" s="15">
        <v>0</v>
      </c>
      <c r="H424" s="15">
        <v>1</v>
      </c>
      <c r="I424" s="18">
        <v>8.301</v>
      </c>
      <c r="J424" s="18">
        <v>22.517</v>
      </c>
      <c r="K424" s="19">
        <v>4</v>
      </c>
      <c r="L424" s="19">
        <v>2</v>
      </c>
      <c r="M424" s="19">
        <v>0</v>
      </c>
      <c r="N424" s="19">
        <v>0</v>
      </c>
      <c r="O424" s="19">
        <v>0</v>
      </c>
      <c r="P424" s="19">
        <v>-45.604</v>
      </c>
      <c r="Q424" s="19">
        <v>0</v>
      </c>
      <c r="R424" s="19">
        <v>0</v>
      </c>
    </row>
    <row r="425" ht="16.5" spans="1:18">
      <c r="A425" s="15">
        <v>399660</v>
      </c>
      <c r="B425" s="15" t="s">
        <v>637</v>
      </c>
      <c r="C425" s="15">
        <v>1542.775</v>
      </c>
      <c r="D425" s="15">
        <v>1811.648</v>
      </c>
      <c r="E425" s="15">
        <v>0</v>
      </c>
      <c r="F425" s="15">
        <v>0</v>
      </c>
      <c r="G425" s="15">
        <v>0</v>
      </c>
      <c r="H425" s="15">
        <v>1</v>
      </c>
      <c r="I425" s="18">
        <v>11.75</v>
      </c>
      <c r="J425" s="18">
        <v>24.848</v>
      </c>
      <c r="K425" s="19">
        <v>4</v>
      </c>
      <c r="L425" s="19">
        <v>2</v>
      </c>
      <c r="M425" s="19">
        <v>0</v>
      </c>
      <c r="N425" s="19">
        <v>1</v>
      </c>
      <c r="O425" s="19">
        <v>0</v>
      </c>
      <c r="P425" s="19">
        <v>-18.096</v>
      </c>
      <c r="Q425" s="19">
        <v>0</v>
      </c>
      <c r="R425" s="19">
        <v>0</v>
      </c>
    </row>
    <row r="426" ht="16.5" spans="1:18">
      <c r="A426" s="15">
        <v>399661</v>
      </c>
      <c r="B426" s="15" t="s">
        <v>638</v>
      </c>
      <c r="C426" s="15">
        <v>4446.98</v>
      </c>
      <c r="D426" s="15">
        <v>5111.773</v>
      </c>
      <c r="E426" s="15">
        <v>0</v>
      </c>
      <c r="F426" s="15">
        <v>0</v>
      </c>
      <c r="G426" s="15">
        <v>0</v>
      </c>
      <c r="H426" s="15">
        <v>1</v>
      </c>
      <c r="I426" s="18">
        <v>4.953</v>
      </c>
      <c r="J426" s="18">
        <v>17.314</v>
      </c>
      <c r="K426" s="19">
        <v>4</v>
      </c>
      <c r="L426" s="19">
        <v>2</v>
      </c>
      <c r="M426" s="19">
        <v>0</v>
      </c>
      <c r="N426" s="19">
        <v>0</v>
      </c>
      <c r="O426" s="19">
        <v>0</v>
      </c>
      <c r="P426" s="19">
        <v>-48.32</v>
      </c>
      <c r="Q426" s="19">
        <v>0</v>
      </c>
      <c r="R426" s="19">
        <v>0</v>
      </c>
    </row>
    <row r="427" ht="16.5" spans="1:18">
      <c r="A427" s="15">
        <v>399662</v>
      </c>
      <c r="B427" s="15" t="s">
        <v>639</v>
      </c>
      <c r="C427" s="15">
        <v>1179.437</v>
      </c>
      <c r="D427" s="15">
        <v>1422.938</v>
      </c>
      <c r="E427" s="15">
        <v>0</v>
      </c>
      <c r="F427" s="15">
        <v>0</v>
      </c>
      <c r="G427" s="15">
        <v>0</v>
      </c>
      <c r="H427" s="15">
        <v>1</v>
      </c>
      <c r="I427" s="18">
        <v>13.083</v>
      </c>
      <c r="J427" s="18">
        <v>27.956</v>
      </c>
      <c r="K427" s="19">
        <v>4</v>
      </c>
      <c r="L427" s="19">
        <v>2</v>
      </c>
      <c r="M427" s="19">
        <v>0</v>
      </c>
      <c r="N427" s="19">
        <v>0</v>
      </c>
      <c r="O427" s="19">
        <v>0</v>
      </c>
      <c r="P427" s="19">
        <v>-81.782</v>
      </c>
      <c r="Q427" s="19">
        <v>0</v>
      </c>
      <c r="R427" s="19">
        <v>0</v>
      </c>
    </row>
    <row r="428" ht="16.5" spans="1:18">
      <c r="A428" s="15">
        <v>399663</v>
      </c>
      <c r="B428" s="15" t="s">
        <v>640</v>
      </c>
      <c r="C428" s="15">
        <v>1452.73</v>
      </c>
      <c r="D428" s="15">
        <v>1682.303</v>
      </c>
      <c r="E428" s="15">
        <v>0</v>
      </c>
      <c r="F428" s="15">
        <v>0</v>
      </c>
      <c r="G428" s="15">
        <v>0</v>
      </c>
      <c r="H428" s="15">
        <v>1</v>
      </c>
      <c r="I428" s="18">
        <v>0.566</v>
      </c>
      <c r="J428" s="18">
        <v>14.135</v>
      </c>
      <c r="K428" s="19">
        <v>4</v>
      </c>
      <c r="L428" s="19">
        <v>2</v>
      </c>
      <c r="M428" s="19">
        <v>0</v>
      </c>
      <c r="N428" s="19">
        <v>0</v>
      </c>
      <c r="O428" s="19">
        <v>0</v>
      </c>
      <c r="P428" s="19">
        <v>-72.377</v>
      </c>
      <c r="Q428" s="19">
        <v>0</v>
      </c>
      <c r="R428" s="19">
        <v>0</v>
      </c>
    </row>
    <row r="429" ht="16.5" spans="1:18">
      <c r="A429" s="15">
        <v>399664</v>
      </c>
      <c r="B429" s="15" t="s">
        <v>641</v>
      </c>
      <c r="C429" s="15">
        <v>745.035</v>
      </c>
      <c r="D429" s="15">
        <v>893.626</v>
      </c>
      <c r="E429" s="15">
        <v>0</v>
      </c>
      <c r="F429" s="15">
        <v>0</v>
      </c>
      <c r="G429" s="15">
        <v>0</v>
      </c>
      <c r="H429" s="15">
        <v>1</v>
      </c>
      <c r="I429" s="18">
        <v>6.928</v>
      </c>
      <c r="J429" s="18">
        <v>22.404</v>
      </c>
      <c r="K429" s="19">
        <v>4</v>
      </c>
      <c r="L429" s="19">
        <v>2</v>
      </c>
      <c r="M429" s="19">
        <v>0</v>
      </c>
      <c r="N429" s="19">
        <v>0</v>
      </c>
      <c r="O429" s="19">
        <v>0</v>
      </c>
      <c r="P429" s="19">
        <v>-295.976</v>
      </c>
      <c r="Q429" s="19">
        <v>0</v>
      </c>
      <c r="R429" s="19">
        <v>0</v>
      </c>
    </row>
    <row r="430" ht="16.5" spans="1:18">
      <c r="A430" s="15">
        <v>399665</v>
      </c>
      <c r="B430" s="15" t="s">
        <v>642</v>
      </c>
      <c r="C430" s="15">
        <v>1526.42</v>
      </c>
      <c r="D430" s="15">
        <v>1790.837</v>
      </c>
      <c r="E430" s="15">
        <v>0</v>
      </c>
      <c r="F430" s="15">
        <v>0</v>
      </c>
      <c r="G430" s="15">
        <v>0</v>
      </c>
      <c r="H430" s="15">
        <v>1</v>
      </c>
      <c r="I430" s="18">
        <v>3.218</v>
      </c>
      <c r="J430" s="18">
        <v>17.508</v>
      </c>
      <c r="K430" s="19">
        <v>4</v>
      </c>
      <c r="L430" s="19">
        <v>2</v>
      </c>
      <c r="M430" s="19">
        <v>0</v>
      </c>
      <c r="N430" s="19">
        <v>1</v>
      </c>
      <c r="O430" s="19">
        <v>0</v>
      </c>
      <c r="P430" s="19">
        <v>-19.047</v>
      </c>
      <c r="Q430" s="19">
        <v>0</v>
      </c>
      <c r="R430" s="19">
        <v>0</v>
      </c>
    </row>
    <row r="431" ht="16.5" spans="1:18">
      <c r="A431" s="15">
        <v>399666</v>
      </c>
      <c r="B431" s="15" t="s">
        <v>643</v>
      </c>
      <c r="C431" s="15">
        <v>992.729</v>
      </c>
      <c r="D431" s="15">
        <v>1190.912</v>
      </c>
      <c r="E431" s="15">
        <v>0</v>
      </c>
      <c r="F431" s="15">
        <v>0</v>
      </c>
      <c r="G431" s="15">
        <v>0</v>
      </c>
      <c r="H431" s="15">
        <v>1</v>
      </c>
      <c r="I431" s="18">
        <v>15.703</v>
      </c>
      <c r="J431" s="18">
        <v>29.731</v>
      </c>
      <c r="K431" s="19">
        <v>4</v>
      </c>
      <c r="L431" s="19">
        <v>2</v>
      </c>
      <c r="M431" s="19">
        <v>0</v>
      </c>
      <c r="N431" s="19">
        <v>0</v>
      </c>
      <c r="O431" s="19">
        <v>0</v>
      </c>
      <c r="P431" s="19">
        <v>-117.067</v>
      </c>
      <c r="Q431" s="19">
        <v>0</v>
      </c>
      <c r="R431" s="19">
        <v>0</v>
      </c>
    </row>
    <row r="432" ht="16.5" spans="1:18">
      <c r="A432" s="15">
        <v>399667</v>
      </c>
      <c r="B432" s="15" t="s">
        <v>644</v>
      </c>
      <c r="C432" s="15">
        <v>2340.129</v>
      </c>
      <c r="D432" s="15">
        <v>2811.556</v>
      </c>
      <c r="E432" s="15">
        <v>0</v>
      </c>
      <c r="F432" s="15">
        <v>0</v>
      </c>
      <c r="G432" s="15">
        <v>0</v>
      </c>
      <c r="H432" s="15">
        <v>1</v>
      </c>
      <c r="I432" s="18">
        <v>20.177</v>
      </c>
      <c r="J432" s="18">
        <v>33.561</v>
      </c>
      <c r="K432" s="19">
        <v>4</v>
      </c>
      <c r="L432" s="19">
        <v>2</v>
      </c>
      <c r="M432" s="19">
        <v>0</v>
      </c>
      <c r="N432" s="19">
        <v>0</v>
      </c>
      <c r="O432" s="19">
        <v>0</v>
      </c>
      <c r="P432" s="19">
        <v>-71.64</v>
      </c>
      <c r="Q432" s="19">
        <v>0</v>
      </c>
      <c r="R432" s="19">
        <v>0</v>
      </c>
    </row>
    <row r="433" ht="16.5" spans="1:18">
      <c r="A433" s="15">
        <v>399668</v>
      </c>
      <c r="B433" s="15" t="s">
        <v>645</v>
      </c>
      <c r="C433" s="15">
        <v>2881.578</v>
      </c>
      <c r="D433" s="15">
        <v>3352.69</v>
      </c>
      <c r="E433" s="15">
        <v>0</v>
      </c>
      <c r="F433" s="15">
        <v>0</v>
      </c>
      <c r="G433" s="15">
        <v>0</v>
      </c>
      <c r="H433" s="15">
        <v>1</v>
      </c>
      <c r="I433" s="18">
        <v>16.214</v>
      </c>
      <c r="J433" s="18">
        <v>27.987</v>
      </c>
      <c r="K433" s="19">
        <v>4</v>
      </c>
      <c r="L433" s="19">
        <v>2</v>
      </c>
      <c r="M433" s="19">
        <v>0</v>
      </c>
      <c r="N433" s="19">
        <v>0</v>
      </c>
      <c r="O433" s="19">
        <v>0</v>
      </c>
      <c r="P433" s="19">
        <v>-33.319</v>
      </c>
      <c r="Q433" s="19">
        <v>0</v>
      </c>
      <c r="R433" s="19">
        <v>0</v>
      </c>
    </row>
    <row r="434" ht="16.5" spans="1:18">
      <c r="A434" s="15">
        <v>399670</v>
      </c>
      <c r="B434" s="15" t="s">
        <v>646</v>
      </c>
      <c r="C434" s="15">
        <v>2515.935</v>
      </c>
      <c r="D434" s="15">
        <v>2896.59</v>
      </c>
      <c r="E434" s="15">
        <v>0</v>
      </c>
      <c r="F434" s="15">
        <v>0</v>
      </c>
      <c r="G434" s="15">
        <v>0</v>
      </c>
      <c r="H434" s="15">
        <v>1</v>
      </c>
      <c r="I434" s="18">
        <v>14.351</v>
      </c>
      <c r="J434" s="18">
        <v>25.607</v>
      </c>
      <c r="K434" s="19">
        <v>4</v>
      </c>
      <c r="L434" s="19">
        <v>2</v>
      </c>
      <c r="M434" s="19">
        <v>0</v>
      </c>
      <c r="N434" s="19">
        <v>0</v>
      </c>
      <c r="O434" s="19">
        <v>0</v>
      </c>
      <c r="P434" s="19">
        <v>-31.024</v>
      </c>
      <c r="Q434" s="19">
        <v>0</v>
      </c>
      <c r="R434" s="19">
        <v>0</v>
      </c>
    </row>
    <row r="435" ht="16.5" spans="1:18">
      <c r="A435" s="15">
        <v>399671</v>
      </c>
      <c r="B435" s="15" t="s">
        <v>647</v>
      </c>
      <c r="C435" s="15">
        <v>6132.544</v>
      </c>
      <c r="D435" s="15">
        <v>7412.74</v>
      </c>
      <c r="E435" s="15">
        <v>0</v>
      </c>
      <c r="F435" s="15">
        <v>0</v>
      </c>
      <c r="G435" s="15">
        <v>0</v>
      </c>
      <c r="H435" s="15">
        <v>1</v>
      </c>
      <c r="I435" s="18">
        <v>2.377</v>
      </c>
      <c r="J435" s="18">
        <v>19.237</v>
      </c>
      <c r="K435" s="19">
        <v>4</v>
      </c>
      <c r="L435" s="19">
        <v>2</v>
      </c>
      <c r="M435" s="19">
        <v>0</v>
      </c>
      <c r="N435" s="19">
        <v>0</v>
      </c>
      <c r="O435" s="19">
        <v>0</v>
      </c>
      <c r="P435" s="19">
        <v>-32.284</v>
      </c>
      <c r="Q435" s="19">
        <v>0</v>
      </c>
      <c r="R435" s="19">
        <v>0</v>
      </c>
    </row>
    <row r="436" ht="16.5" spans="1:18">
      <c r="A436" s="15">
        <v>399673</v>
      </c>
      <c r="B436" s="15" t="s">
        <v>648</v>
      </c>
      <c r="C436" s="15">
        <v>1504.115</v>
      </c>
      <c r="D436" s="15">
        <v>1802.557</v>
      </c>
      <c r="E436" s="15">
        <v>0</v>
      </c>
      <c r="F436" s="15">
        <v>0</v>
      </c>
      <c r="G436" s="15">
        <v>0</v>
      </c>
      <c r="H436" s="15">
        <v>1</v>
      </c>
      <c r="I436" s="18">
        <v>21.417</v>
      </c>
      <c r="J436" s="18">
        <v>34.427</v>
      </c>
      <c r="K436" s="19">
        <v>4</v>
      </c>
      <c r="L436" s="19">
        <v>2</v>
      </c>
      <c r="M436" s="19">
        <v>0</v>
      </c>
      <c r="N436" s="19">
        <v>0</v>
      </c>
      <c r="O436" s="19">
        <v>0</v>
      </c>
      <c r="P436" s="19">
        <v>-89.019</v>
      </c>
      <c r="Q436" s="19">
        <v>0</v>
      </c>
      <c r="R436" s="19">
        <v>0</v>
      </c>
    </row>
    <row r="437" ht="16.5" spans="1:18">
      <c r="A437" s="15">
        <v>399674</v>
      </c>
      <c r="B437" s="15" t="s">
        <v>649</v>
      </c>
      <c r="C437" s="15">
        <v>1573.855</v>
      </c>
      <c r="D437" s="15">
        <v>1889.197</v>
      </c>
      <c r="E437" s="15">
        <v>0</v>
      </c>
      <c r="F437" s="15">
        <v>0</v>
      </c>
      <c r="G437" s="15">
        <v>0</v>
      </c>
      <c r="H437" s="15">
        <v>1</v>
      </c>
      <c r="I437" s="18">
        <v>3.323</v>
      </c>
      <c r="J437" s="18">
        <v>19.46</v>
      </c>
      <c r="K437" s="19">
        <v>4</v>
      </c>
      <c r="L437" s="19">
        <v>2</v>
      </c>
      <c r="M437" s="19">
        <v>0</v>
      </c>
      <c r="N437" s="19">
        <v>0</v>
      </c>
      <c r="O437" s="19">
        <v>0</v>
      </c>
      <c r="P437" s="19">
        <v>-70.173</v>
      </c>
      <c r="Q437" s="19">
        <v>0</v>
      </c>
      <c r="R437" s="19">
        <v>-1</v>
      </c>
    </row>
    <row r="438" ht="16.5" spans="1:18">
      <c r="A438" s="15">
        <v>399675</v>
      </c>
      <c r="B438" s="15" t="s">
        <v>650</v>
      </c>
      <c r="C438" s="15">
        <v>1807.248</v>
      </c>
      <c r="D438" s="15">
        <v>2220.401</v>
      </c>
      <c r="E438" s="15">
        <v>0</v>
      </c>
      <c r="F438" s="15">
        <v>0</v>
      </c>
      <c r="G438" s="15">
        <v>0</v>
      </c>
      <c r="H438" s="15">
        <v>1</v>
      </c>
      <c r="I438" s="18">
        <v>21.323</v>
      </c>
      <c r="J438" s="18">
        <v>35.963</v>
      </c>
      <c r="K438" s="19">
        <v>4</v>
      </c>
      <c r="L438" s="19">
        <v>2</v>
      </c>
      <c r="M438" s="19">
        <v>-1</v>
      </c>
      <c r="N438" s="19">
        <v>1</v>
      </c>
      <c r="O438" s="19">
        <v>0</v>
      </c>
      <c r="P438" s="19">
        <v>-18.873</v>
      </c>
      <c r="Q438" s="19">
        <v>0</v>
      </c>
      <c r="R438" s="19">
        <v>0</v>
      </c>
    </row>
    <row r="439" ht="16.5" spans="1:18">
      <c r="A439" s="15">
        <v>399676</v>
      </c>
      <c r="B439" s="15" t="s">
        <v>651</v>
      </c>
      <c r="C439" s="15">
        <v>2441.892</v>
      </c>
      <c r="D439" s="15">
        <v>2936.121</v>
      </c>
      <c r="E439" s="15">
        <v>0</v>
      </c>
      <c r="F439" s="15">
        <v>0</v>
      </c>
      <c r="G439" s="15">
        <v>0</v>
      </c>
      <c r="H439" s="15">
        <v>1</v>
      </c>
      <c r="I439" s="18">
        <v>2.799</v>
      </c>
      <c r="J439" s="18">
        <v>19.161</v>
      </c>
      <c r="K439" s="19">
        <v>4</v>
      </c>
      <c r="L439" s="19">
        <v>2</v>
      </c>
      <c r="M439" s="19">
        <v>0</v>
      </c>
      <c r="N439" s="19">
        <v>0</v>
      </c>
      <c r="O439" s="19">
        <v>0</v>
      </c>
      <c r="P439" s="19">
        <v>-138.993</v>
      </c>
      <c r="Q439" s="19">
        <v>0</v>
      </c>
      <c r="R439" s="19">
        <v>0</v>
      </c>
    </row>
    <row r="440" ht="16.5" spans="1:18">
      <c r="A440" s="15">
        <v>399677</v>
      </c>
      <c r="B440" s="15" t="s">
        <v>652</v>
      </c>
      <c r="C440" s="15">
        <v>2812.215</v>
      </c>
      <c r="D440" s="15">
        <v>3391.892</v>
      </c>
      <c r="E440" s="15">
        <v>0</v>
      </c>
      <c r="F440" s="15">
        <v>0</v>
      </c>
      <c r="G440" s="15">
        <v>0</v>
      </c>
      <c r="H440" s="15">
        <v>1</v>
      </c>
      <c r="I440" s="18">
        <v>23.26</v>
      </c>
      <c r="J440" s="18">
        <v>36.375</v>
      </c>
      <c r="K440" s="19">
        <v>4</v>
      </c>
      <c r="L440" s="19">
        <v>2</v>
      </c>
      <c r="M440" s="19">
        <v>-1</v>
      </c>
      <c r="N440" s="19">
        <v>1</v>
      </c>
      <c r="O440" s="19">
        <v>0</v>
      </c>
      <c r="P440" s="19">
        <v>-8.207</v>
      </c>
      <c r="Q440" s="19">
        <v>0</v>
      </c>
      <c r="R440" s="19">
        <v>0</v>
      </c>
    </row>
    <row r="441" ht="16.5" spans="1:18">
      <c r="A441" s="15">
        <v>399679</v>
      </c>
      <c r="B441" s="15" t="s">
        <v>653</v>
      </c>
      <c r="C441" s="15">
        <v>3495.568</v>
      </c>
      <c r="D441" s="15">
        <v>4115.624</v>
      </c>
      <c r="E441" s="15">
        <v>0</v>
      </c>
      <c r="F441" s="15">
        <v>0</v>
      </c>
      <c r="G441" s="15">
        <v>0</v>
      </c>
      <c r="H441" s="15">
        <v>1</v>
      </c>
      <c r="I441" s="18">
        <v>8.585</v>
      </c>
      <c r="J441" s="18">
        <v>22.357</v>
      </c>
      <c r="K441" s="19">
        <v>4</v>
      </c>
      <c r="L441" s="19">
        <v>2</v>
      </c>
      <c r="M441" s="19">
        <v>0</v>
      </c>
      <c r="N441" s="19">
        <v>0</v>
      </c>
      <c r="O441" s="19">
        <v>0</v>
      </c>
      <c r="P441" s="19">
        <v>-150.784</v>
      </c>
      <c r="Q441" s="19">
        <v>0</v>
      </c>
      <c r="R441" s="19">
        <v>0</v>
      </c>
    </row>
    <row r="442" ht="16.5" spans="1:18">
      <c r="A442" s="15">
        <v>399682</v>
      </c>
      <c r="B442" s="15" t="s">
        <v>654</v>
      </c>
      <c r="C442" s="15">
        <v>1042.805</v>
      </c>
      <c r="D442" s="15">
        <v>1242.332</v>
      </c>
      <c r="E442" s="15">
        <v>0</v>
      </c>
      <c r="F442" s="15">
        <v>0</v>
      </c>
      <c r="G442" s="15">
        <v>0</v>
      </c>
      <c r="H442" s="15">
        <v>1</v>
      </c>
      <c r="I442" s="18">
        <v>10.757</v>
      </c>
      <c r="J442" s="18">
        <v>25.09</v>
      </c>
      <c r="K442" s="19">
        <v>4</v>
      </c>
      <c r="L442" s="19">
        <v>2</v>
      </c>
      <c r="M442" s="19">
        <v>-1</v>
      </c>
      <c r="N442" s="19">
        <v>1</v>
      </c>
      <c r="O442" s="19">
        <v>0</v>
      </c>
      <c r="P442" s="19">
        <v>-18.053</v>
      </c>
      <c r="Q442" s="19">
        <v>0</v>
      </c>
      <c r="R442" s="19">
        <v>0</v>
      </c>
    </row>
    <row r="443" ht="16.5" spans="1:18">
      <c r="A443" s="15">
        <v>399683</v>
      </c>
      <c r="B443" s="15" t="s">
        <v>655</v>
      </c>
      <c r="C443" s="15">
        <v>1421.053</v>
      </c>
      <c r="D443" s="15">
        <v>1615.185</v>
      </c>
      <c r="E443" s="15">
        <v>0</v>
      </c>
      <c r="F443" s="15">
        <v>0</v>
      </c>
      <c r="G443" s="15">
        <v>0</v>
      </c>
      <c r="H443" s="15">
        <v>1</v>
      </c>
      <c r="I443" s="18">
        <v>9.31</v>
      </c>
      <c r="J443" s="18">
        <v>20.21</v>
      </c>
      <c r="K443" s="19">
        <v>4</v>
      </c>
      <c r="L443" s="19">
        <v>2</v>
      </c>
      <c r="M443" s="19">
        <v>0</v>
      </c>
      <c r="N443" s="19">
        <v>1</v>
      </c>
      <c r="O443" s="19">
        <v>0</v>
      </c>
      <c r="P443" s="19">
        <v>-9.533</v>
      </c>
      <c r="Q443" s="19">
        <v>0</v>
      </c>
      <c r="R443" s="19">
        <v>0</v>
      </c>
    </row>
    <row r="444" ht="16.5" spans="1:18">
      <c r="A444" s="15">
        <v>399685</v>
      </c>
      <c r="B444" s="15" t="s">
        <v>656</v>
      </c>
      <c r="C444" s="15">
        <v>1487.981</v>
      </c>
      <c r="D444" s="15">
        <v>1802.297</v>
      </c>
      <c r="E444" s="15">
        <v>0</v>
      </c>
      <c r="F444" s="15">
        <v>0</v>
      </c>
      <c r="G444" s="15">
        <v>0</v>
      </c>
      <c r="H444" s="15">
        <v>1</v>
      </c>
      <c r="I444" s="18">
        <v>3.55</v>
      </c>
      <c r="J444" s="18">
        <v>20.37</v>
      </c>
      <c r="K444" s="19">
        <v>4</v>
      </c>
      <c r="L444" s="19">
        <v>2</v>
      </c>
      <c r="M444" s="19">
        <v>0</v>
      </c>
      <c r="N444" s="19">
        <v>0</v>
      </c>
      <c r="O444" s="19">
        <v>0</v>
      </c>
      <c r="P444" s="19">
        <v>-47.421</v>
      </c>
      <c r="Q444" s="19">
        <v>0</v>
      </c>
      <c r="R444" s="19">
        <v>-1</v>
      </c>
    </row>
    <row r="445" ht="16.5" spans="1:18">
      <c r="A445" s="15">
        <v>399686</v>
      </c>
      <c r="B445" s="15" t="s">
        <v>657</v>
      </c>
      <c r="C445" s="15">
        <v>1328.355</v>
      </c>
      <c r="D445" s="15">
        <v>1577.493</v>
      </c>
      <c r="E445" s="15">
        <v>0</v>
      </c>
      <c r="F445" s="15">
        <v>0</v>
      </c>
      <c r="G445" s="15">
        <v>0</v>
      </c>
      <c r="H445" s="15">
        <v>1</v>
      </c>
      <c r="I445" s="18">
        <v>25.483</v>
      </c>
      <c r="J445" s="18">
        <v>37.252</v>
      </c>
      <c r="K445" s="19">
        <v>4</v>
      </c>
      <c r="L445" s="19">
        <v>2</v>
      </c>
      <c r="M445" s="19">
        <v>0</v>
      </c>
      <c r="N445" s="19">
        <v>1</v>
      </c>
      <c r="O445" s="19">
        <v>0</v>
      </c>
      <c r="P445" s="19">
        <v>-20.534</v>
      </c>
      <c r="Q445" s="19">
        <v>0</v>
      </c>
      <c r="R445" s="19">
        <v>0</v>
      </c>
    </row>
    <row r="446" ht="16.5" spans="1:18">
      <c r="A446" s="15">
        <v>399687</v>
      </c>
      <c r="B446" s="15" t="s">
        <v>658</v>
      </c>
      <c r="C446" s="15">
        <v>2051.088</v>
      </c>
      <c r="D446" s="15">
        <v>2372.604</v>
      </c>
      <c r="E446" s="15">
        <v>0</v>
      </c>
      <c r="F446" s="15">
        <v>0</v>
      </c>
      <c r="G446" s="15">
        <v>0</v>
      </c>
      <c r="H446" s="15">
        <v>1</v>
      </c>
      <c r="I446" s="18">
        <v>13.491</v>
      </c>
      <c r="J446" s="18">
        <v>25.214</v>
      </c>
      <c r="K446" s="19">
        <v>0</v>
      </c>
      <c r="L446" s="19">
        <v>2</v>
      </c>
      <c r="M446" s="19">
        <v>0</v>
      </c>
      <c r="N446" s="19">
        <v>0</v>
      </c>
      <c r="O446" s="19">
        <v>0</v>
      </c>
      <c r="P446" s="19">
        <v>-0.989</v>
      </c>
      <c r="Q446" s="19">
        <v>0</v>
      </c>
      <c r="R446" s="19">
        <v>-1</v>
      </c>
    </row>
    <row r="447" ht="16.5" spans="1:18">
      <c r="A447" s="15">
        <v>399688</v>
      </c>
      <c r="B447" s="15" t="s">
        <v>659</v>
      </c>
      <c r="C447" s="15">
        <v>1837.578</v>
      </c>
      <c r="D447" s="15">
        <v>2405.155</v>
      </c>
      <c r="E447" s="15">
        <v>0</v>
      </c>
      <c r="F447" s="15">
        <v>0</v>
      </c>
      <c r="G447" s="15">
        <v>0</v>
      </c>
      <c r="H447" s="15">
        <v>1</v>
      </c>
      <c r="I447" s="18">
        <v>8.256</v>
      </c>
      <c r="J447" s="18">
        <v>29.906</v>
      </c>
      <c r="K447" s="19">
        <v>4</v>
      </c>
      <c r="L447" s="19">
        <v>2</v>
      </c>
      <c r="M447" s="19">
        <v>0</v>
      </c>
      <c r="N447" s="19">
        <v>0</v>
      </c>
      <c r="O447" s="19">
        <v>0</v>
      </c>
      <c r="P447" s="19">
        <v>-67.131</v>
      </c>
      <c r="Q447" s="19">
        <v>0</v>
      </c>
      <c r="R447" s="19">
        <v>0</v>
      </c>
    </row>
    <row r="448" ht="16.5" spans="1:18">
      <c r="A448" s="15">
        <v>399692</v>
      </c>
      <c r="B448" s="15" t="s">
        <v>660</v>
      </c>
      <c r="C448" s="15">
        <v>2483.754</v>
      </c>
      <c r="D448" s="15">
        <v>3005.276</v>
      </c>
      <c r="E448" s="15">
        <v>0</v>
      </c>
      <c r="F448" s="15">
        <v>0</v>
      </c>
      <c r="G448" s="15">
        <v>0</v>
      </c>
      <c r="H448" s="15">
        <v>1</v>
      </c>
      <c r="I448" s="18">
        <v>8.077</v>
      </c>
      <c r="J448" s="18">
        <v>24.029</v>
      </c>
      <c r="K448" s="19">
        <v>4</v>
      </c>
      <c r="L448" s="19">
        <v>2</v>
      </c>
      <c r="M448" s="19">
        <v>0</v>
      </c>
      <c r="N448" s="19">
        <v>0</v>
      </c>
      <c r="O448" s="19">
        <v>0</v>
      </c>
      <c r="P448" s="19">
        <v>-29.582</v>
      </c>
      <c r="Q448" s="19">
        <v>0</v>
      </c>
      <c r="R448" s="19">
        <v>0</v>
      </c>
    </row>
    <row r="449" ht="16.5" spans="1:18">
      <c r="A449" s="15">
        <v>399693</v>
      </c>
      <c r="B449" s="15" t="s">
        <v>661</v>
      </c>
      <c r="C449" s="15">
        <v>2735.582</v>
      </c>
      <c r="D449" s="15">
        <v>3339.408</v>
      </c>
      <c r="E449" s="15">
        <v>0</v>
      </c>
      <c r="F449" s="15">
        <v>0</v>
      </c>
      <c r="G449" s="15">
        <v>0</v>
      </c>
      <c r="H449" s="15">
        <v>1</v>
      </c>
      <c r="I449" s="18">
        <v>17.533</v>
      </c>
      <c r="J449" s="18">
        <v>32.444</v>
      </c>
      <c r="K449" s="19">
        <v>4</v>
      </c>
      <c r="L449" s="19">
        <v>2</v>
      </c>
      <c r="M449" s="19">
        <v>0</v>
      </c>
      <c r="N449" s="19">
        <v>1</v>
      </c>
      <c r="O449" s="19">
        <v>0</v>
      </c>
      <c r="P449" s="19">
        <v>-21.551</v>
      </c>
      <c r="Q449" s="19">
        <v>0</v>
      </c>
      <c r="R449" s="19">
        <v>0</v>
      </c>
    </row>
    <row r="450" ht="16.5" spans="1:18">
      <c r="A450" s="15">
        <v>399694</v>
      </c>
      <c r="B450" s="15" t="s">
        <v>662</v>
      </c>
      <c r="C450" s="15">
        <v>1864.079</v>
      </c>
      <c r="D450" s="15">
        <v>2235.256</v>
      </c>
      <c r="E450" s="15">
        <v>0</v>
      </c>
      <c r="F450" s="15">
        <v>0</v>
      </c>
      <c r="G450" s="15">
        <v>0</v>
      </c>
      <c r="H450" s="15">
        <v>1</v>
      </c>
      <c r="I450" s="18">
        <v>25.523</v>
      </c>
      <c r="J450" s="18">
        <v>37.89</v>
      </c>
      <c r="K450" s="19">
        <v>4</v>
      </c>
      <c r="L450" s="19">
        <v>2</v>
      </c>
      <c r="M450" s="19">
        <v>-1</v>
      </c>
      <c r="N450" s="19">
        <v>1</v>
      </c>
      <c r="O450" s="19">
        <v>0</v>
      </c>
      <c r="P450" s="19">
        <v>-15.923</v>
      </c>
      <c r="Q450" s="19">
        <v>0</v>
      </c>
      <c r="R450" s="19">
        <v>0</v>
      </c>
    </row>
    <row r="451" ht="16.5" spans="1:18">
      <c r="A451" s="15">
        <v>399695</v>
      </c>
      <c r="B451" s="15" t="s">
        <v>663</v>
      </c>
      <c r="C451" s="15">
        <v>1621.102</v>
      </c>
      <c r="D451" s="15">
        <v>1962.585</v>
      </c>
      <c r="E451" s="15">
        <v>0</v>
      </c>
      <c r="F451" s="15">
        <v>0</v>
      </c>
      <c r="G451" s="15">
        <v>0</v>
      </c>
      <c r="H451" s="15">
        <v>1</v>
      </c>
      <c r="I451" s="18">
        <v>6.259</v>
      </c>
      <c r="J451" s="18">
        <v>22.569</v>
      </c>
      <c r="K451" s="19">
        <v>4</v>
      </c>
      <c r="L451" s="19">
        <v>2</v>
      </c>
      <c r="M451" s="19">
        <v>0</v>
      </c>
      <c r="N451" s="19">
        <v>0</v>
      </c>
      <c r="O451" s="19">
        <v>0</v>
      </c>
      <c r="P451" s="19">
        <v>-18.975</v>
      </c>
      <c r="Q451" s="19">
        <v>0</v>
      </c>
      <c r="R451" s="19">
        <v>0</v>
      </c>
    </row>
    <row r="452" ht="16.5" spans="1:18">
      <c r="A452" s="15">
        <v>399696</v>
      </c>
      <c r="B452" s="15" t="s">
        <v>664</v>
      </c>
      <c r="C452" s="15">
        <v>1960.574</v>
      </c>
      <c r="D452" s="15">
        <v>2345.672</v>
      </c>
      <c r="E452" s="15">
        <v>0</v>
      </c>
      <c r="F452" s="15">
        <v>0</v>
      </c>
      <c r="G452" s="15">
        <v>0</v>
      </c>
      <c r="H452" s="15">
        <v>1</v>
      </c>
      <c r="I452" s="18">
        <v>10.594</v>
      </c>
      <c r="J452" s="18">
        <v>25.272</v>
      </c>
      <c r="K452" s="19">
        <v>4</v>
      </c>
      <c r="L452" s="19">
        <v>1</v>
      </c>
      <c r="M452" s="19">
        <v>-1</v>
      </c>
      <c r="N452" s="19">
        <v>1</v>
      </c>
      <c r="O452" s="19">
        <v>0</v>
      </c>
      <c r="P452" s="19">
        <v>-9.541</v>
      </c>
      <c r="Q452" s="19">
        <v>0</v>
      </c>
      <c r="R452" s="19">
        <v>0</v>
      </c>
    </row>
    <row r="453" ht="16.5" spans="1:18">
      <c r="A453" s="15">
        <v>399697</v>
      </c>
      <c r="B453" s="15" t="s">
        <v>665</v>
      </c>
      <c r="C453" s="15">
        <v>2054.515</v>
      </c>
      <c r="D453" s="15">
        <v>2565.514</v>
      </c>
      <c r="E453" s="15">
        <v>0</v>
      </c>
      <c r="F453" s="15">
        <v>0</v>
      </c>
      <c r="G453" s="15">
        <v>0</v>
      </c>
      <c r="H453" s="15">
        <v>1</v>
      </c>
      <c r="I453" s="18">
        <v>16.18</v>
      </c>
      <c r="J453" s="18">
        <v>32.875</v>
      </c>
      <c r="K453" s="19">
        <v>4</v>
      </c>
      <c r="L453" s="19">
        <v>2</v>
      </c>
      <c r="M453" s="19">
        <v>0</v>
      </c>
      <c r="N453" s="19">
        <v>0</v>
      </c>
      <c r="O453" s="19">
        <v>0</v>
      </c>
      <c r="P453" s="19">
        <v>-24.28</v>
      </c>
      <c r="Q453" s="19">
        <v>0</v>
      </c>
      <c r="R453" s="19">
        <v>0</v>
      </c>
    </row>
    <row r="454" ht="16.5" spans="1:18">
      <c r="A454" s="15">
        <v>399698</v>
      </c>
      <c r="B454" s="15" t="s">
        <v>666</v>
      </c>
      <c r="C454" s="15">
        <v>27199.869</v>
      </c>
      <c r="D454" s="15">
        <v>32551.055</v>
      </c>
      <c r="E454" s="15">
        <v>0</v>
      </c>
      <c r="F454" s="15">
        <v>0</v>
      </c>
      <c r="G454" s="15">
        <v>0</v>
      </c>
      <c r="H454" s="15">
        <v>1</v>
      </c>
      <c r="I454" s="18">
        <v>5.613</v>
      </c>
      <c r="J454" s="18">
        <v>21.13</v>
      </c>
      <c r="K454" s="19">
        <v>4</v>
      </c>
      <c r="L454" s="19">
        <v>2</v>
      </c>
      <c r="M454" s="19">
        <v>0</v>
      </c>
      <c r="N454" s="19">
        <v>1</v>
      </c>
      <c r="O454" s="19">
        <v>0</v>
      </c>
      <c r="P454" s="19">
        <v>-13.804</v>
      </c>
      <c r="Q454" s="19">
        <v>0</v>
      </c>
      <c r="R454" s="19">
        <v>0</v>
      </c>
    </row>
    <row r="455" ht="16.5" spans="1:18">
      <c r="A455" s="15">
        <v>399699</v>
      </c>
      <c r="B455" s="15" t="s">
        <v>667</v>
      </c>
      <c r="C455" s="15">
        <v>2200.244</v>
      </c>
      <c r="D455" s="15">
        <v>2686.626</v>
      </c>
      <c r="E455" s="15">
        <v>0</v>
      </c>
      <c r="F455" s="15">
        <v>0</v>
      </c>
      <c r="G455" s="15">
        <v>0</v>
      </c>
      <c r="H455" s="15">
        <v>1</v>
      </c>
      <c r="I455" s="18">
        <v>28.811</v>
      </c>
      <c r="J455" s="18">
        <v>41.699</v>
      </c>
      <c r="K455" s="19">
        <v>4</v>
      </c>
      <c r="L455" s="19">
        <v>0</v>
      </c>
      <c r="M455" s="19">
        <v>0</v>
      </c>
      <c r="N455" s="19">
        <v>0</v>
      </c>
      <c r="O455" s="19">
        <v>0</v>
      </c>
      <c r="P455" s="19">
        <v>-1.88</v>
      </c>
      <c r="Q455" s="19">
        <v>0</v>
      </c>
      <c r="R455" s="19">
        <v>0</v>
      </c>
    </row>
    <row r="456" ht="16.5" spans="1:18">
      <c r="A456" s="15">
        <v>399701</v>
      </c>
      <c r="B456" s="15" t="s">
        <v>668</v>
      </c>
      <c r="C456" s="15">
        <v>6360.386</v>
      </c>
      <c r="D456" s="15">
        <v>7332.884</v>
      </c>
      <c r="E456" s="15">
        <v>0</v>
      </c>
      <c r="F456" s="15">
        <v>0</v>
      </c>
      <c r="G456" s="15">
        <v>0</v>
      </c>
      <c r="H456" s="15">
        <v>1</v>
      </c>
      <c r="I456" s="18">
        <v>6.389</v>
      </c>
      <c r="J456" s="18">
        <v>18.803</v>
      </c>
      <c r="K456" s="19">
        <v>4</v>
      </c>
      <c r="L456" s="19">
        <v>2</v>
      </c>
      <c r="M456" s="19">
        <v>0</v>
      </c>
      <c r="N456" s="19">
        <v>0</v>
      </c>
      <c r="O456" s="19">
        <v>0</v>
      </c>
      <c r="P456" s="19">
        <v>-25.101</v>
      </c>
      <c r="Q456" s="19">
        <v>0</v>
      </c>
      <c r="R456" s="19">
        <v>0</v>
      </c>
    </row>
    <row r="457" ht="16.5" spans="1:18">
      <c r="A457" s="15">
        <v>399702</v>
      </c>
      <c r="B457" s="15" t="s">
        <v>669</v>
      </c>
      <c r="C457" s="15">
        <v>5687.849</v>
      </c>
      <c r="D457" s="15">
        <v>6605.869</v>
      </c>
      <c r="E457" s="15">
        <v>0</v>
      </c>
      <c r="F457" s="15">
        <v>0</v>
      </c>
      <c r="G457" s="15">
        <v>0</v>
      </c>
      <c r="H457" s="15">
        <v>1</v>
      </c>
      <c r="I457" s="18">
        <v>5.845</v>
      </c>
      <c r="J457" s="18">
        <v>18.93</v>
      </c>
      <c r="K457" s="19">
        <v>4</v>
      </c>
      <c r="L457" s="19">
        <v>2</v>
      </c>
      <c r="M457" s="19">
        <v>0</v>
      </c>
      <c r="N457" s="19">
        <v>0</v>
      </c>
      <c r="O457" s="19">
        <v>0</v>
      </c>
      <c r="P457" s="19">
        <v>-13.398</v>
      </c>
      <c r="Q457" s="19">
        <v>0</v>
      </c>
      <c r="R457" s="19">
        <v>0</v>
      </c>
    </row>
    <row r="458" ht="16.5" spans="1:18">
      <c r="A458" s="15">
        <v>399703</v>
      </c>
      <c r="B458" s="15" t="s">
        <v>670</v>
      </c>
      <c r="C458" s="15">
        <v>5496.004</v>
      </c>
      <c r="D458" s="15">
        <v>6387.265</v>
      </c>
      <c r="E458" s="15">
        <v>0</v>
      </c>
      <c r="F458" s="15">
        <v>0</v>
      </c>
      <c r="G458" s="15">
        <v>0</v>
      </c>
      <c r="H458" s="15">
        <v>1</v>
      </c>
      <c r="I458" s="18">
        <v>5.462</v>
      </c>
      <c r="J458" s="18">
        <v>18.653</v>
      </c>
      <c r="K458" s="19">
        <v>4</v>
      </c>
      <c r="L458" s="19">
        <v>2</v>
      </c>
      <c r="M458" s="19">
        <v>0</v>
      </c>
      <c r="N458" s="19">
        <v>0</v>
      </c>
      <c r="O458" s="19">
        <v>0</v>
      </c>
      <c r="P458" s="19">
        <v>-76.583</v>
      </c>
      <c r="Q458" s="19">
        <v>0</v>
      </c>
      <c r="R458" s="19">
        <v>0</v>
      </c>
    </row>
    <row r="459" ht="16.5" spans="1:18">
      <c r="A459" s="15">
        <v>399705</v>
      </c>
      <c r="B459" s="15" t="s">
        <v>671</v>
      </c>
      <c r="C459" s="15">
        <v>2221.776</v>
      </c>
      <c r="D459" s="15">
        <v>2563.851</v>
      </c>
      <c r="E459" s="15">
        <v>0</v>
      </c>
      <c r="F459" s="15">
        <v>0</v>
      </c>
      <c r="G459" s="15">
        <v>0</v>
      </c>
      <c r="H459" s="15">
        <v>1</v>
      </c>
      <c r="I459" s="18">
        <v>10.876</v>
      </c>
      <c r="J459" s="18">
        <v>22.767</v>
      </c>
      <c r="K459" s="19">
        <v>4</v>
      </c>
      <c r="L459" s="19">
        <v>2</v>
      </c>
      <c r="M459" s="19">
        <v>0</v>
      </c>
      <c r="N459" s="19">
        <v>1</v>
      </c>
      <c r="O459" s="19">
        <v>0</v>
      </c>
      <c r="P459" s="19">
        <v>-30.991</v>
      </c>
      <c r="Q459" s="19">
        <v>0</v>
      </c>
      <c r="R459" s="19">
        <v>0</v>
      </c>
    </row>
    <row r="460" ht="16.5" spans="1:18">
      <c r="A460" s="15">
        <v>399706</v>
      </c>
      <c r="B460" s="15" t="s">
        <v>672</v>
      </c>
      <c r="C460" s="15">
        <v>4531.746</v>
      </c>
      <c r="D460" s="15">
        <v>5338.313</v>
      </c>
      <c r="E460" s="15">
        <v>0</v>
      </c>
      <c r="F460" s="15">
        <v>0</v>
      </c>
      <c r="G460" s="15">
        <v>0</v>
      </c>
      <c r="H460" s="15">
        <v>1</v>
      </c>
      <c r="I460" s="18">
        <v>6.398</v>
      </c>
      <c r="J460" s="18">
        <v>20.541</v>
      </c>
      <c r="K460" s="19">
        <v>4</v>
      </c>
      <c r="L460" s="19">
        <v>2</v>
      </c>
      <c r="M460" s="19">
        <v>0</v>
      </c>
      <c r="N460" s="19">
        <v>0</v>
      </c>
      <c r="O460" s="19">
        <v>0</v>
      </c>
      <c r="P460" s="19">
        <v>-23.227</v>
      </c>
      <c r="Q460" s="19">
        <v>0</v>
      </c>
      <c r="R460" s="19">
        <v>-1</v>
      </c>
    </row>
    <row r="461" ht="16.5" spans="1:18">
      <c r="A461" s="15">
        <v>399707</v>
      </c>
      <c r="B461" s="15" t="s">
        <v>673</v>
      </c>
      <c r="C461" s="15">
        <v>4127.583</v>
      </c>
      <c r="D461" s="15">
        <v>4902.658</v>
      </c>
      <c r="E461" s="15">
        <v>0</v>
      </c>
      <c r="F461" s="15">
        <v>0</v>
      </c>
      <c r="G461" s="15">
        <v>0</v>
      </c>
      <c r="H461" s="15">
        <v>1</v>
      </c>
      <c r="I461" s="18">
        <v>24.767</v>
      </c>
      <c r="J461" s="18">
        <v>36.661</v>
      </c>
      <c r="K461" s="19">
        <v>4</v>
      </c>
      <c r="L461" s="19">
        <v>2</v>
      </c>
      <c r="M461" s="19">
        <v>0</v>
      </c>
      <c r="N461" s="19">
        <v>1</v>
      </c>
      <c r="O461" s="19">
        <v>0</v>
      </c>
      <c r="P461" s="19">
        <v>-19.226</v>
      </c>
      <c r="Q461" s="19">
        <v>0</v>
      </c>
      <c r="R461" s="19">
        <v>0</v>
      </c>
    </row>
    <row r="462" ht="16.5" spans="1:18">
      <c r="A462" s="15">
        <v>399750</v>
      </c>
      <c r="B462" s="15" t="s">
        <v>674</v>
      </c>
      <c r="C462" s="15">
        <v>7127.478</v>
      </c>
      <c r="D462" s="15">
        <v>8100.718</v>
      </c>
      <c r="E462" s="15">
        <v>0</v>
      </c>
      <c r="F462" s="15">
        <v>0</v>
      </c>
      <c r="G462" s="15">
        <v>0</v>
      </c>
      <c r="H462" s="15">
        <v>1</v>
      </c>
      <c r="I462" s="18">
        <v>4.783</v>
      </c>
      <c r="J462" s="18">
        <v>16.222</v>
      </c>
      <c r="K462" s="19">
        <v>3</v>
      </c>
      <c r="L462" s="19">
        <v>2</v>
      </c>
      <c r="M462" s="19">
        <v>0</v>
      </c>
      <c r="N462" s="19">
        <v>0</v>
      </c>
      <c r="O462" s="19">
        <v>0</v>
      </c>
      <c r="P462" s="19">
        <v>-49.225</v>
      </c>
      <c r="Q462" s="19">
        <v>0</v>
      </c>
      <c r="R462" s="19">
        <v>0</v>
      </c>
    </row>
    <row r="463" ht="16.5" spans="1:18">
      <c r="A463" s="15">
        <v>399802</v>
      </c>
      <c r="B463" s="15" t="s">
        <v>675</v>
      </c>
      <c r="C463" s="15">
        <v>3893.251</v>
      </c>
      <c r="D463" s="15">
        <v>4597.134</v>
      </c>
      <c r="E463" s="15">
        <v>0</v>
      </c>
      <c r="F463" s="15">
        <v>0</v>
      </c>
      <c r="G463" s="15">
        <v>0</v>
      </c>
      <c r="H463" s="15">
        <v>1</v>
      </c>
      <c r="I463" s="18">
        <v>8.365</v>
      </c>
      <c r="J463" s="18">
        <v>22.396</v>
      </c>
      <c r="K463" s="19">
        <v>3</v>
      </c>
      <c r="L463" s="19">
        <v>2</v>
      </c>
      <c r="M463" s="19">
        <v>0</v>
      </c>
      <c r="N463" s="19">
        <v>0</v>
      </c>
      <c r="O463" s="19">
        <v>0</v>
      </c>
      <c r="P463" s="19">
        <v>-73.476</v>
      </c>
      <c r="Q463" s="19">
        <v>0</v>
      </c>
      <c r="R463" s="19">
        <v>-1</v>
      </c>
    </row>
    <row r="464" ht="16.5" spans="1:18">
      <c r="A464" s="15">
        <v>399803</v>
      </c>
      <c r="B464" s="15" t="s">
        <v>676</v>
      </c>
      <c r="C464" s="15">
        <v>2828.926</v>
      </c>
      <c r="D464" s="15">
        <v>3371.577</v>
      </c>
      <c r="E464" s="15">
        <v>0</v>
      </c>
      <c r="F464" s="15">
        <v>0</v>
      </c>
      <c r="G464" s="15">
        <v>0</v>
      </c>
      <c r="H464" s="15">
        <v>1</v>
      </c>
      <c r="I464" s="18">
        <v>8.999</v>
      </c>
      <c r="J464" s="18">
        <v>23.646</v>
      </c>
      <c r="K464" s="19">
        <v>4</v>
      </c>
      <c r="L464" s="19">
        <v>1</v>
      </c>
      <c r="M464" s="19">
        <v>-1</v>
      </c>
      <c r="N464" s="19">
        <v>1</v>
      </c>
      <c r="O464" s="19">
        <v>0</v>
      </c>
      <c r="P464" s="19">
        <v>-34.252</v>
      </c>
      <c r="Q464" s="19">
        <v>0</v>
      </c>
      <c r="R464" s="19">
        <v>0</v>
      </c>
    </row>
    <row r="465" ht="16.5" spans="1:18">
      <c r="A465" s="15">
        <v>399804</v>
      </c>
      <c r="B465" s="15" t="s">
        <v>677</v>
      </c>
      <c r="C465" s="15">
        <v>1121.123</v>
      </c>
      <c r="D465" s="15">
        <v>1382.418</v>
      </c>
      <c r="E465" s="15">
        <v>0</v>
      </c>
      <c r="F465" s="15">
        <v>0</v>
      </c>
      <c r="G465" s="15">
        <v>0</v>
      </c>
      <c r="H465" s="15">
        <v>1</v>
      </c>
      <c r="I465" s="18">
        <v>4.975</v>
      </c>
      <c r="J465" s="18">
        <v>22.936</v>
      </c>
      <c r="K465" s="19">
        <v>3</v>
      </c>
      <c r="L465" s="19">
        <v>2</v>
      </c>
      <c r="M465" s="19">
        <v>0</v>
      </c>
      <c r="N465" s="19">
        <v>0</v>
      </c>
      <c r="O465" s="19">
        <v>0</v>
      </c>
      <c r="P465" s="19">
        <v>-21.888</v>
      </c>
      <c r="Q465" s="19">
        <v>0</v>
      </c>
      <c r="R465" s="19">
        <v>-1</v>
      </c>
    </row>
    <row r="466" ht="16.5" spans="1:18">
      <c r="A466" s="15">
        <v>399805</v>
      </c>
      <c r="B466" s="15" t="s">
        <v>678</v>
      </c>
      <c r="C466" s="15">
        <v>1720.507</v>
      </c>
      <c r="D466" s="15">
        <v>2101.674</v>
      </c>
      <c r="E466" s="15">
        <v>0</v>
      </c>
      <c r="F466" s="15">
        <v>0</v>
      </c>
      <c r="G466" s="15">
        <v>0</v>
      </c>
      <c r="H466" s="15">
        <v>1</v>
      </c>
      <c r="I466" s="18">
        <v>31.03</v>
      </c>
      <c r="J466" s="18">
        <v>43.539</v>
      </c>
      <c r="K466" s="19">
        <v>4</v>
      </c>
      <c r="L466" s="19">
        <v>2</v>
      </c>
      <c r="M466" s="19">
        <v>0</v>
      </c>
      <c r="N466" s="19">
        <v>0</v>
      </c>
      <c r="O466" s="19">
        <v>0</v>
      </c>
      <c r="P466" s="19">
        <v>-20.207</v>
      </c>
      <c r="Q466" s="19">
        <v>0</v>
      </c>
      <c r="R466" s="19">
        <v>0</v>
      </c>
    </row>
    <row r="467" ht="16.5" spans="1:18">
      <c r="A467" s="15">
        <v>399806</v>
      </c>
      <c r="B467" s="15" t="s">
        <v>679</v>
      </c>
      <c r="C467" s="15">
        <v>857.235</v>
      </c>
      <c r="D467" s="15">
        <v>1014.435</v>
      </c>
      <c r="E467" s="15">
        <v>0</v>
      </c>
      <c r="F467" s="15">
        <v>0</v>
      </c>
      <c r="G467" s="15">
        <v>0</v>
      </c>
      <c r="H467" s="15">
        <v>1</v>
      </c>
      <c r="I467" s="18">
        <v>5.421</v>
      </c>
      <c r="J467" s="18">
        <v>20.077</v>
      </c>
      <c r="K467" s="19">
        <v>2</v>
      </c>
      <c r="L467" s="19">
        <v>2</v>
      </c>
      <c r="M467" s="19">
        <v>0</v>
      </c>
      <c r="N467" s="19">
        <v>0</v>
      </c>
      <c r="O467" s="19">
        <v>0</v>
      </c>
      <c r="P467" s="19">
        <v>-16.03</v>
      </c>
      <c r="Q467" s="19">
        <v>0</v>
      </c>
      <c r="R467" s="19">
        <v>0</v>
      </c>
    </row>
    <row r="468" ht="16.5" spans="1:18">
      <c r="A468" s="15">
        <v>399808</v>
      </c>
      <c r="B468" s="15" t="s">
        <v>680</v>
      </c>
      <c r="C468" s="15">
        <v>1605.942</v>
      </c>
      <c r="D468" s="15">
        <v>1955.028</v>
      </c>
      <c r="E468" s="15">
        <v>0</v>
      </c>
      <c r="F468" s="15">
        <v>0</v>
      </c>
      <c r="G468" s="15">
        <v>0</v>
      </c>
      <c r="H468" s="15">
        <v>1</v>
      </c>
      <c r="I468" s="18">
        <v>6.086</v>
      </c>
      <c r="J468" s="18">
        <v>22.855</v>
      </c>
      <c r="K468" s="19">
        <v>4</v>
      </c>
      <c r="L468" s="19">
        <v>2</v>
      </c>
      <c r="M468" s="19">
        <v>0</v>
      </c>
      <c r="N468" s="19">
        <v>1</v>
      </c>
      <c r="O468" s="19">
        <v>0</v>
      </c>
      <c r="P468" s="19">
        <v>-18.227</v>
      </c>
      <c r="Q468" s="19">
        <v>0</v>
      </c>
      <c r="R468" s="19">
        <v>0</v>
      </c>
    </row>
    <row r="469" ht="16.5" spans="1:18">
      <c r="A469" s="15">
        <v>399809</v>
      </c>
      <c r="B469" s="15" t="s">
        <v>681</v>
      </c>
      <c r="C469" s="15">
        <v>1661.027</v>
      </c>
      <c r="D469" s="15">
        <v>1874.567</v>
      </c>
      <c r="E469" s="15">
        <v>0</v>
      </c>
      <c r="F469" s="15">
        <v>0</v>
      </c>
      <c r="G469" s="15">
        <v>0</v>
      </c>
      <c r="H469" s="15">
        <v>1</v>
      </c>
      <c r="I469" s="18">
        <v>16.64</v>
      </c>
      <c r="J469" s="18">
        <v>26.136</v>
      </c>
      <c r="K469" s="19">
        <v>4</v>
      </c>
      <c r="L469" s="19">
        <v>0</v>
      </c>
      <c r="M469" s="19">
        <v>0</v>
      </c>
      <c r="N469" s="19">
        <v>1</v>
      </c>
      <c r="O469" s="19">
        <v>0</v>
      </c>
      <c r="P469" s="19">
        <v>-0.003</v>
      </c>
      <c r="Q469" s="19">
        <v>0</v>
      </c>
      <c r="R469" s="19">
        <v>0</v>
      </c>
    </row>
    <row r="470" ht="16.5" spans="1:18">
      <c r="A470" s="15">
        <v>399810</v>
      </c>
      <c r="B470" s="15" t="s">
        <v>682</v>
      </c>
      <c r="C470" s="15">
        <v>1855.825</v>
      </c>
      <c r="D470" s="15">
        <v>2268.533</v>
      </c>
      <c r="E470" s="15">
        <v>0</v>
      </c>
      <c r="F470" s="15">
        <v>0</v>
      </c>
      <c r="G470" s="15">
        <v>0</v>
      </c>
      <c r="H470" s="15">
        <v>1</v>
      </c>
      <c r="I470" s="18">
        <v>6.066</v>
      </c>
      <c r="J470" s="18">
        <v>23.155</v>
      </c>
      <c r="K470" s="19">
        <v>4</v>
      </c>
      <c r="L470" s="19">
        <v>2</v>
      </c>
      <c r="M470" s="19">
        <v>0</v>
      </c>
      <c r="N470" s="19">
        <v>0</v>
      </c>
      <c r="O470" s="19">
        <v>0</v>
      </c>
      <c r="P470" s="19">
        <v>-81.572</v>
      </c>
      <c r="Q470" s="19">
        <v>0</v>
      </c>
      <c r="R470" s="19">
        <v>0</v>
      </c>
    </row>
    <row r="471" ht="16.5" spans="1:18">
      <c r="A471" s="15">
        <v>399811</v>
      </c>
      <c r="B471" s="15" t="s">
        <v>683</v>
      </c>
      <c r="C471" s="15">
        <v>2582.267</v>
      </c>
      <c r="D471" s="15">
        <v>3081.871</v>
      </c>
      <c r="E471" s="15">
        <v>0</v>
      </c>
      <c r="F471" s="15">
        <v>0</v>
      </c>
      <c r="G471" s="15">
        <v>0</v>
      </c>
      <c r="H471" s="15">
        <v>1</v>
      </c>
      <c r="I471" s="18">
        <v>13.483</v>
      </c>
      <c r="J471" s="18">
        <v>27.508</v>
      </c>
      <c r="K471" s="19">
        <v>4</v>
      </c>
      <c r="L471" s="19">
        <v>2</v>
      </c>
      <c r="M471" s="19">
        <v>0</v>
      </c>
      <c r="N471" s="19">
        <v>1</v>
      </c>
      <c r="O471" s="19">
        <v>0</v>
      </c>
      <c r="P471" s="19">
        <v>-48.163</v>
      </c>
      <c r="Q471" s="19">
        <v>0</v>
      </c>
      <c r="R471" s="19">
        <v>0</v>
      </c>
    </row>
    <row r="472" ht="16.5" spans="1:18">
      <c r="A472" s="15">
        <v>399812</v>
      </c>
      <c r="B472" s="15" t="s">
        <v>684</v>
      </c>
      <c r="C472" s="15">
        <v>4756.776</v>
      </c>
      <c r="D472" s="15">
        <v>5625.516</v>
      </c>
      <c r="E472" s="15">
        <v>0</v>
      </c>
      <c r="F472" s="15">
        <v>0</v>
      </c>
      <c r="G472" s="15">
        <v>0</v>
      </c>
      <c r="H472" s="15">
        <v>1</v>
      </c>
      <c r="I472" s="18">
        <v>2.452</v>
      </c>
      <c r="J472" s="18">
        <v>17.516</v>
      </c>
      <c r="K472" s="19">
        <v>4</v>
      </c>
      <c r="L472" s="19">
        <v>2</v>
      </c>
      <c r="M472" s="19">
        <v>0</v>
      </c>
      <c r="N472" s="19">
        <v>0</v>
      </c>
      <c r="O472" s="19">
        <v>0</v>
      </c>
      <c r="P472" s="19">
        <v>-105.69</v>
      </c>
      <c r="Q472" s="19">
        <v>0</v>
      </c>
      <c r="R472" s="19">
        <v>0</v>
      </c>
    </row>
    <row r="473" ht="16.5" spans="1:18">
      <c r="A473" s="15">
        <v>399813</v>
      </c>
      <c r="B473" s="15" t="s">
        <v>685</v>
      </c>
      <c r="C473" s="15">
        <v>3909.253</v>
      </c>
      <c r="D473" s="15">
        <v>4690.353</v>
      </c>
      <c r="E473" s="15">
        <v>0</v>
      </c>
      <c r="F473" s="15">
        <v>0</v>
      </c>
      <c r="G473" s="15">
        <v>0</v>
      </c>
      <c r="H473" s="15">
        <v>1</v>
      </c>
      <c r="I473" s="18">
        <v>14.566</v>
      </c>
      <c r="J473" s="18">
        <v>28.793</v>
      </c>
      <c r="K473" s="19">
        <v>4</v>
      </c>
      <c r="L473" s="19">
        <v>2</v>
      </c>
      <c r="M473" s="19">
        <v>0</v>
      </c>
      <c r="N473" s="19">
        <v>0</v>
      </c>
      <c r="O473" s="19">
        <v>0</v>
      </c>
      <c r="P473" s="19">
        <v>-78.797</v>
      </c>
      <c r="Q473" s="19">
        <v>0</v>
      </c>
      <c r="R473" s="19">
        <v>0</v>
      </c>
    </row>
    <row r="474" ht="16.5" spans="1:18">
      <c r="A474" s="15">
        <v>399850</v>
      </c>
      <c r="B474" s="15" t="s">
        <v>686</v>
      </c>
      <c r="C474" s="15">
        <v>5879.86</v>
      </c>
      <c r="D474" s="15">
        <v>6789.956</v>
      </c>
      <c r="E474" s="15">
        <v>0</v>
      </c>
      <c r="F474" s="15">
        <v>0</v>
      </c>
      <c r="G474" s="15">
        <v>0</v>
      </c>
      <c r="H474" s="15">
        <v>1</v>
      </c>
      <c r="I474" s="18">
        <v>11.097</v>
      </c>
      <c r="J474" s="18">
        <v>23.013</v>
      </c>
      <c r="K474" s="19">
        <v>4</v>
      </c>
      <c r="L474" s="19">
        <v>2</v>
      </c>
      <c r="M474" s="19">
        <v>0</v>
      </c>
      <c r="N474" s="19">
        <v>0</v>
      </c>
      <c r="O474" s="19">
        <v>0</v>
      </c>
      <c r="P474" s="19">
        <v>-81.157</v>
      </c>
      <c r="Q474" s="19">
        <v>0</v>
      </c>
      <c r="R474" s="19">
        <v>0</v>
      </c>
    </row>
    <row r="475" ht="16.5" spans="1:18">
      <c r="A475" s="15">
        <v>399852</v>
      </c>
      <c r="B475" s="15" t="s">
        <v>354</v>
      </c>
      <c r="C475" s="15">
        <v>4497.225</v>
      </c>
      <c r="D475" s="15">
        <v>5367.962</v>
      </c>
      <c r="E475" s="15">
        <v>0</v>
      </c>
      <c r="F475" s="15">
        <v>0</v>
      </c>
      <c r="G475" s="15">
        <v>0</v>
      </c>
      <c r="H475" s="15">
        <v>1</v>
      </c>
      <c r="I475" s="18">
        <v>6.275</v>
      </c>
      <c r="J475" s="18">
        <v>21.478</v>
      </c>
      <c r="K475" s="19">
        <v>4</v>
      </c>
      <c r="L475" s="19">
        <v>2</v>
      </c>
      <c r="M475" s="19">
        <v>0</v>
      </c>
      <c r="N475" s="19">
        <v>0</v>
      </c>
      <c r="O475" s="19">
        <v>0</v>
      </c>
      <c r="P475" s="19">
        <v>-59.679</v>
      </c>
      <c r="Q475" s="19">
        <v>0</v>
      </c>
      <c r="R475" s="19">
        <v>0</v>
      </c>
    </row>
    <row r="476" ht="16.5" spans="1:18">
      <c r="A476" s="15">
        <v>399901</v>
      </c>
      <c r="B476" s="15" t="s">
        <v>367</v>
      </c>
      <c r="C476" s="15">
        <v>5098.608</v>
      </c>
      <c r="D476" s="15">
        <v>5648.191</v>
      </c>
      <c r="E476" s="15">
        <v>0</v>
      </c>
      <c r="F476" s="15">
        <v>0</v>
      </c>
      <c r="G476" s="15">
        <v>0</v>
      </c>
      <c r="H476" s="15">
        <v>1</v>
      </c>
      <c r="I476" s="18">
        <v>2.17</v>
      </c>
      <c r="J476" s="18">
        <v>11.69</v>
      </c>
      <c r="K476" s="19">
        <v>4</v>
      </c>
      <c r="L476" s="19">
        <v>2</v>
      </c>
      <c r="M476" s="19">
        <v>0</v>
      </c>
      <c r="N476" s="19">
        <v>0</v>
      </c>
      <c r="O476" s="19">
        <v>0</v>
      </c>
      <c r="P476" s="19">
        <v>-24.821</v>
      </c>
      <c r="Q476" s="19">
        <v>0</v>
      </c>
      <c r="R476" s="19">
        <v>0</v>
      </c>
    </row>
    <row r="477" ht="16.5" spans="1:18">
      <c r="A477" s="15">
        <v>399903</v>
      </c>
      <c r="B477" s="15" t="s">
        <v>369</v>
      </c>
      <c r="C477" s="15">
        <v>3134.518</v>
      </c>
      <c r="D477" s="15">
        <v>3498.126</v>
      </c>
      <c r="E477" s="15">
        <v>0</v>
      </c>
      <c r="F477" s="15">
        <v>0</v>
      </c>
      <c r="G477" s="15">
        <v>0</v>
      </c>
      <c r="H477" s="15">
        <v>1</v>
      </c>
      <c r="I477" s="18">
        <v>7.757</v>
      </c>
      <c r="J477" s="18">
        <v>17.345</v>
      </c>
      <c r="K477" s="19">
        <v>4</v>
      </c>
      <c r="L477" s="19">
        <v>2</v>
      </c>
      <c r="M477" s="19">
        <v>0</v>
      </c>
      <c r="N477" s="19">
        <v>1</v>
      </c>
      <c r="O477" s="19">
        <v>0</v>
      </c>
      <c r="P477" s="19">
        <v>-13.687</v>
      </c>
      <c r="Q477" s="19">
        <v>0</v>
      </c>
      <c r="R477" s="19">
        <v>0</v>
      </c>
    </row>
    <row r="478" ht="16.5" spans="1:18">
      <c r="A478" s="15">
        <v>399905</v>
      </c>
      <c r="B478" s="15" t="s">
        <v>687</v>
      </c>
      <c r="C478" s="15">
        <v>4548.041</v>
      </c>
      <c r="D478" s="15">
        <v>5351.258</v>
      </c>
      <c r="E478" s="15">
        <v>0</v>
      </c>
      <c r="F478" s="15">
        <v>0</v>
      </c>
      <c r="G478" s="15">
        <v>0</v>
      </c>
      <c r="H478" s="15">
        <v>1</v>
      </c>
      <c r="I478" s="18">
        <v>6.702</v>
      </c>
      <c r="J478" s="18">
        <v>20.706</v>
      </c>
      <c r="K478" s="19">
        <v>4</v>
      </c>
      <c r="L478" s="19">
        <v>2</v>
      </c>
      <c r="M478" s="19">
        <v>0</v>
      </c>
      <c r="N478" s="19">
        <v>0</v>
      </c>
      <c r="O478" s="19">
        <v>0</v>
      </c>
      <c r="P478" s="19">
        <v>-7.271</v>
      </c>
      <c r="Q478" s="19">
        <v>0</v>
      </c>
      <c r="R478" s="19">
        <v>0</v>
      </c>
    </row>
    <row r="479" ht="16.5" spans="1:18">
      <c r="A479" s="15">
        <v>399913</v>
      </c>
      <c r="B479" s="15" t="s">
        <v>688</v>
      </c>
      <c r="C479" s="15">
        <v>6837.747</v>
      </c>
      <c r="D479" s="15">
        <v>8021.155</v>
      </c>
      <c r="E479" s="15">
        <v>0</v>
      </c>
      <c r="F479" s="15">
        <v>0</v>
      </c>
      <c r="G479" s="15">
        <v>0</v>
      </c>
      <c r="H479" s="15">
        <v>1</v>
      </c>
      <c r="I479" s="18">
        <v>8.263</v>
      </c>
      <c r="J479" s="18">
        <v>21.798</v>
      </c>
      <c r="K479" s="19">
        <v>4</v>
      </c>
      <c r="L479" s="19">
        <v>2</v>
      </c>
      <c r="M479" s="19">
        <v>0</v>
      </c>
      <c r="N479" s="19">
        <v>0</v>
      </c>
      <c r="O479" s="19">
        <v>0</v>
      </c>
      <c r="P479" s="19">
        <v>-17.445</v>
      </c>
      <c r="Q479" s="19">
        <v>0</v>
      </c>
      <c r="R479" s="19">
        <v>0</v>
      </c>
    </row>
    <row r="480" ht="16.5" spans="1:18">
      <c r="A480" s="15">
        <v>399914</v>
      </c>
      <c r="B480" s="15" t="s">
        <v>689</v>
      </c>
      <c r="C480" s="15">
        <v>4857.589</v>
      </c>
      <c r="D480" s="15">
        <v>5325.259</v>
      </c>
      <c r="E480" s="15">
        <v>0</v>
      </c>
      <c r="F480" s="15">
        <v>0</v>
      </c>
      <c r="G480" s="15">
        <v>0</v>
      </c>
      <c r="H480" s="15">
        <v>1</v>
      </c>
      <c r="I480" s="18">
        <v>12.38</v>
      </c>
      <c r="J480" s="18">
        <v>20.075</v>
      </c>
      <c r="K480" s="19">
        <v>4</v>
      </c>
      <c r="L480" s="19">
        <v>2</v>
      </c>
      <c r="M480" s="19">
        <v>0</v>
      </c>
      <c r="N480" s="19">
        <v>1</v>
      </c>
      <c r="O480" s="19">
        <v>0</v>
      </c>
      <c r="P480" s="19">
        <v>-15.8</v>
      </c>
      <c r="Q480" s="19">
        <v>0</v>
      </c>
      <c r="R480" s="19">
        <v>0</v>
      </c>
    </row>
    <row r="481" ht="16.5" spans="1:18">
      <c r="A481" s="15">
        <v>399933</v>
      </c>
      <c r="B481" s="15" t="s">
        <v>388</v>
      </c>
      <c r="C481" s="15">
        <v>6788.18</v>
      </c>
      <c r="D481" s="15">
        <v>8006.028</v>
      </c>
      <c r="E481" s="15">
        <v>0</v>
      </c>
      <c r="F481" s="15">
        <v>0</v>
      </c>
      <c r="G481" s="15">
        <v>0</v>
      </c>
      <c r="H481" s="15">
        <v>1</v>
      </c>
      <c r="I481" s="18">
        <v>6.166</v>
      </c>
      <c r="J481" s="18">
        <v>20.44</v>
      </c>
      <c r="K481" s="19">
        <v>4</v>
      </c>
      <c r="L481" s="19">
        <v>2</v>
      </c>
      <c r="M481" s="19">
        <v>0</v>
      </c>
      <c r="N481" s="19">
        <v>1</v>
      </c>
      <c r="O481" s="19">
        <v>0</v>
      </c>
      <c r="P481" s="19">
        <v>-15.184</v>
      </c>
      <c r="Q481" s="19">
        <v>0</v>
      </c>
      <c r="R481" s="19">
        <v>0</v>
      </c>
    </row>
    <row r="482" ht="16.5" spans="1:18">
      <c r="A482" s="15">
        <v>399934</v>
      </c>
      <c r="B482" s="15" t="s">
        <v>389</v>
      </c>
      <c r="C482" s="15">
        <v>4539.154</v>
      </c>
      <c r="D482" s="15">
        <v>4989.655</v>
      </c>
      <c r="E482" s="15">
        <v>0</v>
      </c>
      <c r="F482" s="15">
        <v>0</v>
      </c>
      <c r="G482" s="15">
        <v>0</v>
      </c>
      <c r="H482" s="15">
        <v>1</v>
      </c>
      <c r="I482" s="18">
        <v>13.044</v>
      </c>
      <c r="J482" s="18">
        <v>20.895</v>
      </c>
      <c r="K482" s="19">
        <v>4</v>
      </c>
      <c r="L482" s="19">
        <v>2</v>
      </c>
      <c r="M482" s="19">
        <v>-1</v>
      </c>
      <c r="N482" s="19">
        <v>1</v>
      </c>
      <c r="O482" s="19">
        <v>0</v>
      </c>
      <c r="P482" s="19">
        <v>-29.566</v>
      </c>
      <c r="Q482" s="19">
        <v>0</v>
      </c>
      <c r="R482" s="19">
        <v>0</v>
      </c>
    </row>
    <row r="483" ht="16.5" spans="1:18">
      <c r="A483" s="15">
        <v>399935</v>
      </c>
      <c r="B483" s="15" t="s">
        <v>390</v>
      </c>
      <c r="C483" s="15">
        <v>3246.977</v>
      </c>
      <c r="D483" s="15">
        <v>3776.143</v>
      </c>
      <c r="E483" s="15">
        <v>0</v>
      </c>
      <c r="F483" s="15">
        <v>0</v>
      </c>
      <c r="G483" s="15">
        <v>0</v>
      </c>
      <c r="H483" s="15">
        <v>1</v>
      </c>
      <c r="I483" s="18">
        <v>15.48</v>
      </c>
      <c r="J483" s="18">
        <v>27.324</v>
      </c>
      <c r="K483" s="19">
        <v>4</v>
      </c>
      <c r="L483" s="19">
        <v>2</v>
      </c>
      <c r="M483" s="19">
        <v>0</v>
      </c>
      <c r="N483" s="19">
        <v>1</v>
      </c>
      <c r="O483" s="19">
        <v>0</v>
      </c>
      <c r="P483" s="19">
        <v>-16.763</v>
      </c>
      <c r="Q483" s="19">
        <v>0</v>
      </c>
      <c r="R483" s="19">
        <v>0</v>
      </c>
    </row>
    <row r="484" ht="16.5" spans="1:18">
      <c r="A484" s="15">
        <v>399959</v>
      </c>
      <c r="B484" s="15" t="s">
        <v>690</v>
      </c>
      <c r="C484" s="15">
        <v>1189.374</v>
      </c>
      <c r="D484" s="15">
        <v>1373.097</v>
      </c>
      <c r="E484" s="15">
        <v>0</v>
      </c>
      <c r="F484" s="15">
        <v>0</v>
      </c>
      <c r="G484" s="15">
        <v>0</v>
      </c>
      <c r="H484" s="15">
        <v>1</v>
      </c>
      <c r="I484" s="18">
        <v>7.428</v>
      </c>
      <c r="J484" s="18">
        <v>19.814</v>
      </c>
      <c r="K484" s="19">
        <v>4</v>
      </c>
      <c r="L484" s="19">
        <v>2</v>
      </c>
      <c r="M484" s="19">
        <v>0</v>
      </c>
      <c r="N484" s="19">
        <v>1</v>
      </c>
      <c r="O484" s="19">
        <v>0</v>
      </c>
      <c r="P484" s="19">
        <v>-14.448</v>
      </c>
      <c r="Q484" s="19">
        <v>0</v>
      </c>
      <c r="R484" s="19">
        <v>0</v>
      </c>
    </row>
    <row r="485" ht="16.5" spans="1:18">
      <c r="A485" s="15">
        <v>399965</v>
      </c>
      <c r="B485" s="15" t="s">
        <v>691</v>
      </c>
      <c r="C485" s="15">
        <v>2223.328</v>
      </c>
      <c r="D485" s="15">
        <v>2829.819</v>
      </c>
      <c r="E485" s="15">
        <v>0</v>
      </c>
      <c r="F485" s="15">
        <v>0</v>
      </c>
      <c r="G485" s="15">
        <v>0</v>
      </c>
      <c r="H485" s="15">
        <v>1</v>
      </c>
      <c r="I485" s="18">
        <v>4.605</v>
      </c>
      <c r="J485" s="18">
        <v>25.05</v>
      </c>
      <c r="K485" s="19">
        <v>3</v>
      </c>
      <c r="L485" s="19">
        <v>2</v>
      </c>
      <c r="M485" s="19">
        <v>0</v>
      </c>
      <c r="N485" s="19">
        <v>0</v>
      </c>
      <c r="O485" s="19">
        <v>0</v>
      </c>
      <c r="P485" s="19">
        <v>-38.926</v>
      </c>
      <c r="Q485" s="19">
        <v>0</v>
      </c>
      <c r="R485" s="19">
        <v>0</v>
      </c>
    </row>
    <row r="486" ht="16.5" spans="1:18">
      <c r="A486" s="15">
        <v>399966</v>
      </c>
      <c r="B486" s="15" t="s">
        <v>692</v>
      </c>
      <c r="C486" s="15">
        <v>4112.066</v>
      </c>
      <c r="D486" s="15">
        <v>4786.663</v>
      </c>
      <c r="E486" s="15">
        <v>0</v>
      </c>
      <c r="F486" s="15">
        <v>0</v>
      </c>
      <c r="G486" s="15">
        <v>0</v>
      </c>
      <c r="H486" s="15">
        <v>1</v>
      </c>
      <c r="I486" s="18">
        <v>23.826</v>
      </c>
      <c r="J486" s="18">
        <v>34.562</v>
      </c>
      <c r="K486" s="19">
        <v>4</v>
      </c>
      <c r="L486" s="19">
        <v>2</v>
      </c>
      <c r="M486" s="19">
        <v>0</v>
      </c>
      <c r="N486" s="19">
        <v>0</v>
      </c>
      <c r="O486" s="19">
        <v>0</v>
      </c>
      <c r="P486" s="19">
        <v>-30.822</v>
      </c>
      <c r="Q486" s="19">
        <v>0</v>
      </c>
      <c r="R486" s="19">
        <v>0</v>
      </c>
    </row>
    <row r="487" ht="16.5" spans="1:18">
      <c r="A487" s="15">
        <v>399967</v>
      </c>
      <c r="B487" s="15" t="s">
        <v>693</v>
      </c>
      <c r="C487" s="15">
        <v>8305.369</v>
      </c>
      <c r="D487" s="15">
        <v>9672.023</v>
      </c>
      <c r="E487" s="15">
        <v>0</v>
      </c>
      <c r="F487" s="15">
        <v>0</v>
      </c>
      <c r="G487" s="15">
        <v>0</v>
      </c>
      <c r="H487" s="15">
        <v>1</v>
      </c>
      <c r="I487" s="18">
        <v>6.377</v>
      </c>
      <c r="J487" s="18">
        <v>19.606</v>
      </c>
      <c r="K487" s="19">
        <v>4</v>
      </c>
      <c r="L487" s="19">
        <v>2</v>
      </c>
      <c r="M487" s="19">
        <v>0</v>
      </c>
      <c r="N487" s="19">
        <v>1</v>
      </c>
      <c r="O487" s="19">
        <v>0</v>
      </c>
      <c r="P487" s="19">
        <v>-28.03</v>
      </c>
      <c r="Q487" s="19">
        <v>0</v>
      </c>
      <c r="R487" s="19">
        <v>0</v>
      </c>
    </row>
    <row r="488" ht="16.5" spans="1:18">
      <c r="A488" s="15">
        <v>399970</v>
      </c>
      <c r="B488" s="15" t="s">
        <v>694</v>
      </c>
      <c r="C488" s="15">
        <v>2262.081</v>
      </c>
      <c r="D488" s="15">
        <v>2649.54</v>
      </c>
      <c r="E488" s="15">
        <v>0</v>
      </c>
      <c r="F488" s="15">
        <v>0</v>
      </c>
      <c r="G488" s="15">
        <v>0</v>
      </c>
      <c r="H488" s="15">
        <v>1</v>
      </c>
      <c r="I488" s="18">
        <v>15.019</v>
      </c>
      <c r="J488" s="18">
        <v>27.447</v>
      </c>
      <c r="K488" s="19">
        <v>4</v>
      </c>
      <c r="L488" s="19">
        <v>2</v>
      </c>
      <c r="M488" s="19">
        <v>0</v>
      </c>
      <c r="N488" s="19">
        <v>0</v>
      </c>
      <c r="O488" s="19">
        <v>0</v>
      </c>
      <c r="P488" s="19">
        <v>-55.68</v>
      </c>
      <c r="Q488" s="19">
        <v>0</v>
      </c>
      <c r="R488" s="19">
        <v>0</v>
      </c>
    </row>
    <row r="489" ht="16.5" spans="1:18">
      <c r="A489" s="15">
        <v>399971</v>
      </c>
      <c r="B489" s="15" t="s">
        <v>695</v>
      </c>
      <c r="C489" s="15">
        <v>833.685</v>
      </c>
      <c r="D489" s="15">
        <v>1020.469</v>
      </c>
      <c r="E489" s="15">
        <v>0</v>
      </c>
      <c r="F489" s="15">
        <v>0</v>
      </c>
      <c r="G489" s="15">
        <v>0</v>
      </c>
      <c r="H489" s="15">
        <v>1</v>
      </c>
      <c r="I489" s="18">
        <v>4.756</v>
      </c>
      <c r="J489" s="18">
        <v>22.19</v>
      </c>
      <c r="K489" s="19">
        <v>4</v>
      </c>
      <c r="L489" s="19">
        <v>2</v>
      </c>
      <c r="M489" s="19">
        <v>0</v>
      </c>
      <c r="N489" s="19">
        <v>0</v>
      </c>
      <c r="O489" s="19">
        <v>0</v>
      </c>
      <c r="P489" s="19">
        <v>-137.372</v>
      </c>
      <c r="Q489" s="19">
        <v>0</v>
      </c>
      <c r="R489" s="19">
        <v>0</v>
      </c>
    </row>
    <row r="490" ht="16.5" spans="1:18">
      <c r="A490" s="15">
        <v>399972</v>
      </c>
      <c r="B490" s="15" t="s">
        <v>696</v>
      </c>
      <c r="C490" s="15">
        <v>3599.528</v>
      </c>
      <c r="D490" s="15">
        <v>4172.633</v>
      </c>
      <c r="E490" s="15">
        <v>0</v>
      </c>
      <c r="F490" s="15">
        <v>0</v>
      </c>
      <c r="G490" s="15">
        <v>0</v>
      </c>
      <c r="H490" s="15">
        <v>1</v>
      </c>
      <c r="I490" s="18">
        <v>10.265</v>
      </c>
      <c r="J490" s="18">
        <v>22.59</v>
      </c>
      <c r="K490" s="19">
        <v>4</v>
      </c>
      <c r="L490" s="19">
        <v>2</v>
      </c>
      <c r="M490" s="19">
        <v>0</v>
      </c>
      <c r="N490" s="19">
        <v>0</v>
      </c>
      <c r="O490" s="19">
        <v>0</v>
      </c>
      <c r="P490" s="19">
        <v>-87.695</v>
      </c>
      <c r="Q490" s="19">
        <v>0</v>
      </c>
      <c r="R490" s="19">
        <v>0</v>
      </c>
    </row>
    <row r="491" ht="16.5" spans="1:18">
      <c r="A491" s="15">
        <v>399973</v>
      </c>
      <c r="B491" s="15" t="s">
        <v>697</v>
      </c>
      <c r="C491" s="15">
        <v>1130.955</v>
      </c>
      <c r="D491" s="15">
        <v>1335.4</v>
      </c>
      <c r="E491" s="15">
        <v>0</v>
      </c>
      <c r="F491" s="15">
        <v>0</v>
      </c>
      <c r="G491" s="15">
        <v>0</v>
      </c>
      <c r="H491" s="15">
        <v>1</v>
      </c>
      <c r="I491" s="18">
        <v>6.581</v>
      </c>
      <c r="J491" s="18">
        <v>20.883</v>
      </c>
      <c r="K491" s="19">
        <v>4</v>
      </c>
      <c r="L491" s="19">
        <v>1</v>
      </c>
      <c r="M491" s="19">
        <v>-1</v>
      </c>
      <c r="N491" s="19">
        <v>1</v>
      </c>
      <c r="O491" s="19">
        <v>0</v>
      </c>
      <c r="P491" s="19">
        <v>-52.761</v>
      </c>
      <c r="Q491" s="19">
        <v>0</v>
      </c>
      <c r="R491" s="19">
        <v>0</v>
      </c>
    </row>
    <row r="492" ht="16.5" spans="1:18">
      <c r="A492" s="15">
        <v>399974</v>
      </c>
      <c r="B492" s="15" t="s">
        <v>698</v>
      </c>
      <c r="C492" s="15">
        <v>1472.273</v>
      </c>
      <c r="D492" s="15">
        <v>1646.461</v>
      </c>
      <c r="E492" s="15">
        <v>0</v>
      </c>
      <c r="F492" s="15">
        <v>0</v>
      </c>
      <c r="G492" s="15">
        <v>0</v>
      </c>
      <c r="H492" s="15">
        <v>1</v>
      </c>
      <c r="I492" s="18">
        <v>4.81</v>
      </c>
      <c r="J492" s="18">
        <v>14.881</v>
      </c>
      <c r="K492" s="19">
        <v>4</v>
      </c>
      <c r="L492" s="19">
        <v>2</v>
      </c>
      <c r="M492" s="19">
        <v>0</v>
      </c>
      <c r="N492" s="19">
        <v>1</v>
      </c>
      <c r="O492" s="19">
        <v>0</v>
      </c>
      <c r="P492" s="19">
        <v>-18.995</v>
      </c>
      <c r="Q492" s="19">
        <v>0</v>
      </c>
      <c r="R492" s="19">
        <v>0</v>
      </c>
    </row>
    <row r="493" ht="16.5" spans="1:18">
      <c r="A493" s="15">
        <v>399975</v>
      </c>
      <c r="B493" s="15" t="s">
        <v>699</v>
      </c>
      <c r="C493" s="15">
        <v>538.662</v>
      </c>
      <c r="D493" s="15">
        <v>640.301</v>
      </c>
      <c r="E493" s="15">
        <v>0</v>
      </c>
      <c r="F493" s="15">
        <v>0</v>
      </c>
      <c r="G493" s="15">
        <v>0</v>
      </c>
      <c r="H493" s="15">
        <v>1</v>
      </c>
      <c r="I493" s="18">
        <v>24.685</v>
      </c>
      <c r="J493" s="18">
        <v>36.64</v>
      </c>
      <c r="K493" s="19">
        <v>4</v>
      </c>
      <c r="L493" s="19">
        <v>2</v>
      </c>
      <c r="M493" s="19">
        <v>-1</v>
      </c>
      <c r="N493" s="19">
        <v>1</v>
      </c>
      <c r="O493" s="19">
        <v>0</v>
      </c>
      <c r="P493" s="19">
        <v>-14.205</v>
      </c>
      <c r="Q493" s="19">
        <v>0</v>
      </c>
      <c r="R493" s="19">
        <v>0</v>
      </c>
    </row>
    <row r="494" ht="16.5" spans="1:18">
      <c r="A494" s="15">
        <v>399976</v>
      </c>
      <c r="B494" s="15" t="s">
        <v>700</v>
      </c>
      <c r="C494" s="15">
        <v>2171.784</v>
      </c>
      <c r="D494" s="15">
        <v>2685.315</v>
      </c>
      <c r="E494" s="15">
        <v>0</v>
      </c>
      <c r="F494" s="15">
        <v>0</v>
      </c>
      <c r="G494" s="15">
        <v>0</v>
      </c>
      <c r="H494" s="15">
        <v>1</v>
      </c>
      <c r="I494" s="18">
        <v>9.304</v>
      </c>
      <c r="J494" s="18">
        <v>26.648</v>
      </c>
      <c r="K494" s="19">
        <v>2</v>
      </c>
      <c r="L494" s="19">
        <v>2</v>
      </c>
      <c r="M494" s="19">
        <v>0</v>
      </c>
      <c r="N494" s="19">
        <v>0</v>
      </c>
      <c r="O494" s="19">
        <v>0</v>
      </c>
      <c r="P494" s="19">
        <v>-20.056</v>
      </c>
      <c r="Q494" s="19">
        <v>0</v>
      </c>
      <c r="R494" s="19">
        <v>0</v>
      </c>
    </row>
    <row r="495" ht="16.5" spans="1:18">
      <c r="A495" s="15">
        <v>399982</v>
      </c>
      <c r="B495" s="15" t="s">
        <v>407</v>
      </c>
      <c r="C495" s="15">
        <v>5589.768</v>
      </c>
      <c r="D495" s="15">
        <v>6619.912</v>
      </c>
      <c r="E495" s="15">
        <v>0</v>
      </c>
      <c r="F495" s="15">
        <v>0</v>
      </c>
      <c r="G495" s="15">
        <v>0</v>
      </c>
      <c r="H495" s="15">
        <v>1</v>
      </c>
      <c r="I495" s="18">
        <v>6.576</v>
      </c>
      <c r="J495" s="18">
        <v>21.114</v>
      </c>
      <c r="K495" s="19">
        <v>4</v>
      </c>
      <c r="L495" s="19">
        <v>2</v>
      </c>
      <c r="M495" s="19">
        <v>0</v>
      </c>
      <c r="N495" s="19">
        <v>0</v>
      </c>
      <c r="O495" s="19">
        <v>0</v>
      </c>
      <c r="P495" s="19">
        <v>-56.426</v>
      </c>
      <c r="Q495" s="19">
        <v>0</v>
      </c>
      <c r="R495" s="19">
        <v>0</v>
      </c>
    </row>
    <row r="496" ht="16.5" spans="1:18">
      <c r="A496" s="15">
        <v>399986</v>
      </c>
      <c r="B496" s="15" t="s">
        <v>701</v>
      </c>
      <c r="C496" s="15">
        <v>5879.034</v>
      </c>
      <c r="D496" s="15">
        <v>6499.376</v>
      </c>
      <c r="E496" s="15">
        <v>0</v>
      </c>
      <c r="F496" s="15">
        <v>0</v>
      </c>
      <c r="G496" s="15">
        <v>0</v>
      </c>
      <c r="H496" s="15">
        <v>1</v>
      </c>
      <c r="I496" s="18">
        <v>0.494</v>
      </c>
      <c r="J496" s="18">
        <v>9.992</v>
      </c>
      <c r="K496" s="19">
        <v>4</v>
      </c>
      <c r="L496" s="19">
        <v>2</v>
      </c>
      <c r="M496" s="19">
        <v>0</v>
      </c>
      <c r="N496" s="19">
        <v>1</v>
      </c>
      <c r="O496" s="19">
        <v>0</v>
      </c>
      <c r="P496" s="19">
        <v>-14.647</v>
      </c>
      <c r="Q496" s="19">
        <v>0</v>
      </c>
      <c r="R496" s="19">
        <v>0</v>
      </c>
    </row>
    <row r="497" ht="16.5" spans="1:18">
      <c r="A497" s="15">
        <v>399989</v>
      </c>
      <c r="B497" s="15" t="s">
        <v>702</v>
      </c>
      <c r="C497" s="15">
        <v>5478.185</v>
      </c>
      <c r="D497" s="15">
        <v>6693.573</v>
      </c>
      <c r="E497" s="15">
        <v>0</v>
      </c>
      <c r="F497" s="15">
        <v>0</v>
      </c>
      <c r="G497" s="15">
        <v>0</v>
      </c>
      <c r="H497" s="15">
        <v>1</v>
      </c>
      <c r="I497" s="18">
        <v>8.069</v>
      </c>
      <c r="J497" s="18">
        <v>24.761</v>
      </c>
      <c r="K497" s="19">
        <v>4</v>
      </c>
      <c r="L497" s="19">
        <v>2</v>
      </c>
      <c r="M497" s="19">
        <v>0</v>
      </c>
      <c r="N497" s="19">
        <v>1</v>
      </c>
      <c r="O497" s="19">
        <v>0</v>
      </c>
      <c r="P497" s="19">
        <v>-13.203</v>
      </c>
      <c r="Q497" s="19">
        <v>0</v>
      </c>
      <c r="R497" s="19">
        <v>0</v>
      </c>
    </row>
    <row r="498" ht="16.5" spans="1:18">
      <c r="A498" s="15">
        <v>399991</v>
      </c>
      <c r="B498" s="15" t="s">
        <v>703</v>
      </c>
      <c r="C498" s="15">
        <v>1851.636</v>
      </c>
      <c r="D498" s="15">
        <v>2107.197</v>
      </c>
      <c r="E498" s="15">
        <v>0</v>
      </c>
      <c r="F498" s="15">
        <v>0</v>
      </c>
      <c r="G498" s="15">
        <v>0</v>
      </c>
      <c r="H498" s="15">
        <v>1</v>
      </c>
      <c r="I498" s="18">
        <v>0.931</v>
      </c>
      <c r="J498" s="18">
        <v>12.946</v>
      </c>
      <c r="K498" s="19">
        <v>4</v>
      </c>
      <c r="L498" s="19">
        <v>2</v>
      </c>
      <c r="M498" s="19">
        <v>0</v>
      </c>
      <c r="N498" s="19">
        <v>1</v>
      </c>
      <c r="O498" s="19">
        <v>0</v>
      </c>
      <c r="P498" s="19">
        <v>-9.097</v>
      </c>
      <c r="Q498" s="19">
        <v>0</v>
      </c>
      <c r="R498" s="19">
        <v>0</v>
      </c>
    </row>
    <row r="499" ht="16.5" spans="1:18">
      <c r="A499" s="15">
        <v>399992</v>
      </c>
      <c r="B499" s="15" t="s">
        <v>704</v>
      </c>
      <c r="C499" s="15">
        <v>1259.23</v>
      </c>
      <c r="D499" s="15">
        <v>1491.184</v>
      </c>
      <c r="E499" s="15">
        <v>0</v>
      </c>
      <c r="F499" s="15">
        <v>0</v>
      </c>
      <c r="G499" s="15">
        <v>0</v>
      </c>
      <c r="H499" s="15">
        <v>1</v>
      </c>
      <c r="I499" s="18">
        <v>10.871</v>
      </c>
      <c r="J499" s="18">
        <v>24.735</v>
      </c>
      <c r="K499" s="19">
        <v>4</v>
      </c>
      <c r="L499" s="19">
        <v>2</v>
      </c>
      <c r="M499" s="19">
        <v>0</v>
      </c>
      <c r="N499" s="19">
        <v>0</v>
      </c>
      <c r="O499" s="19">
        <v>0</v>
      </c>
      <c r="P499" s="19">
        <v>-20.96</v>
      </c>
      <c r="Q499" s="19">
        <v>0</v>
      </c>
      <c r="R499" s="19">
        <v>0</v>
      </c>
    </row>
    <row r="500" ht="16.5" spans="1:18">
      <c r="A500" s="15">
        <v>399993</v>
      </c>
      <c r="B500" s="15" t="s">
        <v>705</v>
      </c>
      <c r="C500" s="15">
        <v>1988.687</v>
      </c>
      <c r="D500" s="15">
        <v>2415.857</v>
      </c>
      <c r="E500" s="15">
        <v>0</v>
      </c>
      <c r="F500" s="15">
        <v>0</v>
      </c>
      <c r="G500" s="15">
        <v>0</v>
      </c>
      <c r="H500" s="15">
        <v>1</v>
      </c>
      <c r="I500" s="18">
        <v>8.185</v>
      </c>
      <c r="J500" s="18">
        <v>24.42</v>
      </c>
      <c r="K500" s="19">
        <v>4</v>
      </c>
      <c r="L500" s="19">
        <v>2</v>
      </c>
      <c r="M500" s="19">
        <v>0</v>
      </c>
      <c r="N500" s="19">
        <v>0</v>
      </c>
      <c r="O500" s="19">
        <v>0</v>
      </c>
      <c r="P500" s="19">
        <v>-14.014</v>
      </c>
      <c r="Q500" s="19">
        <v>0</v>
      </c>
      <c r="R500" s="19">
        <v>0</v>
      </c>
    </row>
    <row r="501" ht="16.5" spans="1:18">
      <c r="A501" s="15">
        <v>399994</v>
      </c>
      <c r="B501" s="15" t="s">
        <v>706</v>
      </c>
      <c r="C501" s="15">
        <v>1058.274</v>
      </c>
      <c r="D501" s="15">
        <v>1275.23</v>
      </c>
      <c r="E501" s="15">
        <v>0</v>
      </c>
      <c r="F501" s="15">
        <v>0</v>
      </c>
      <c r="G501" s="15">
        <v>0</v>
      </c>
      <c r="H501" s="15">
        <v>1</v>
      </c>
      <c r="I501" s="18">
        <v>15.328</v>
      </c>
      <c r="J501" s="18">
        <v>29.733</v>
      </c>
      <c r="K501" s="19">
        <v>4</v>
      </c>
      <c r="L501" s="19">
        <v>2</v>
      </c>
      <c r="M501" s="19">
        <v>0</v>
      </c>
      <c r="N501" s="19">
        <v>0</v>
      </c>
      <c r="O501" s="19">
        <v>0</v>
      </c>
      <c r="P501" s="19">
        <v>-24.883</v>
      </c>
      <c r="Q501" s="19">
        <v>0</v>
      </c>
      <c r="R501" s="19">
        <v>0</v>
      </c>
    </row>
    <row r="502" ht="16.5" spans="1:18">
      <c r="A502" s="15">
        <v>399996</v>
      </c>
      <c r="B502" s="15" t="s">
        <v>707</v>
      </c>
      <c r="C502" s="15">
        <v>2217.674</v>
      </c>
      <c r="D502" s="15">
        <v>2577.13</v>
      </c>
      <c r="E502" s="15">
        <v>0</v>
      </c>
      <c r="F502" s="15">
        <v>0</v>
      </c>
      <c r="G502" s="15">
        <v>0</v>
      </c>
      <c r="H502" s="15">
        <v>1</v>
      </c>
      <c r="I502" s="18">
        <v>12.384</v>
      </c>
      <c r="J502" s="18">
        <v>24.605</v>
      </c>
      <c r="K502" s="19">
        <v>4</v>
      </c>
      <c r="L502" s="19">
        <v>2</v>
      </c>
      <c r="M502" s="19">
        <v>0</v>
      </c>
      <c r="N502" s="19">
        <v>1</v>
      </c>
      <c r="O502" s="19">
        <v>0</v>
      </c>
      <c r="P502" s="19">
        <v>-10.617</v>
      </c>
      <c r="Q502" s="19">
        <v>0</v>
      </c>
      <c r="R502" s="19">
        <v>0</v>
      </c>
    </row>
    <row r="503" ht="16.5" spans="1:18">
      <c r="A503" s="15">
        <v>980001</v>
      </c>
      <c r="B503" s="15" t="s">
        <v>708</v>
      </c>
      <c r="C503" s="15">
        <v>1004.472</v>
      </c>
      <c r="D503" s="15">
        <v>1121.373</v>
      </c>
      <c r="E503" s="15">
        <v>0</v>
      </c>
      <c r="F503" s="15">
        <v>0</v>
      </c>
      <c r="G503" s="15">
        <v>0</v>
      </c>
      <c r="H503" s="15">
        <v>1</v>
      </c>
      <c r="I503" s="18">
        <v>10.607</v>
      </c>
      <c r="J503" s="18">
        <v>19.926</v>
      </c>
      <c r="K503" s="19">
        <v>4</v>
      </c>
      <c r="L503" s="19">
        <v>2</v>
      </c>
      <c r="M503" s="19">
        <v>0</v>
      </c>
      <c r="N503" s="19">
        <v>0</v>
      </c>
      <c r="O503" s="19">
        <v>0</v>
      </c>
      <c r="P503" s="19">
        <v>-22.085</v>
      </c>
      <c r="Q503" s="19">
        <v>0</v>
      </c>
      <c r="R503" s="19">
        <v>0</v>
      </c>
    </row>
    <row r="504" ht="16.5" spans="1:18">
      <c r="A504" s="15">
        <v>980015</v>
      </c>
      <c r="B504" s="15" t="s">
        <v>709</v>
      </c>
      <c r="C504" s="15">
        <v>5594.546</v>
      </c>
      <c r="D504" s="15">
        <v>6765.075</v>
      </c>
      <c r="E504" s="15">
        <v>0</v>
      </c>
      <c r="F504" s="15">
        <v>0</v>
      </c>
      <c r="G504" s="15">
        <v>0</v>
      </c>
      <c r="H504" s="15">
        <v>1</v>
      </c>
      <c r="I504" s="18">
        <v>8.405</v>
      </c>
      <c r="J504" s="18">
        <v>24.254</v>
      </c>
      <c r="K504" s="19">
        <v>4</v>
      </c>
      <c r="L504" s="19">
        <v>2</v>
      </c>
      <c r="M504" s="19">
        <v>0</v>
      </c>
      <c r="N504" s="19">
        <v>1</v>
      </c>
      <c r="O504" s="19">
        <v>0</v>
      </c>
      <c r="P504" s="19">
        <v>-39.558</v>
      </c>
      <c r="Q504" s="19">
        <v>0</v>
      </c>
      <c r="R504" s="19">
        <v>0</v>
      </c>
    </row>
    <row r="505" ht="16.5" spans="1:18">
      <c r="A505" s="15">
        <v>980016</v>
      </c>
      <c r="B505" s="15" t="s">
        <v>710</v>
      </c>
      <c r="C505" s="15">
        <v>5210.578</v>
      </c>
      <c r="D505" s="15">
        <v>6130.221</v>
      </c>
      <c r="E505" s="15">
        <v>0</v>
      </c>
      <c r="F505" s="15">
        <v>0</v>
      </c>
      <c r="G505" s="15">
        <v>0</v>
      </c>
      <c r="H505" s="15">
        <v>1</v>
      </c>
      <c r="I505" s="18">
        <v>6.555</v>
      </c>
      <c r="J505" s="18">
        <v>20.573</v>
      </c>
      <c r="K505" s="19">
        <v>4</v>
      </c>
      <c r="L505" s="19">
        <v>2</v>
      </c>
      <c r="M505" s="19">
        <v>0</v>
      </c>
      <c r="N505" s="19">
        <v>1</v>
      </c>
      <c r="O505" s="19">
        <v>0</v>
      </c>
      <c r="P505" s="19">
        <v>-41.592</v>
      </c>
      <c r="Q505" s="19">
        <v>0</v>
      </c>
      <c r="R505" s="19">
        <v>0</v>
      </c>
    </row>
    <row r="506" ht="16.5" spans="1:18">
      <c r="A506" s="15">
        <v>980017</v>
      </c>
      <c r="B506" s="15" t="s">
        <v>711</v>
      </c>
      <c r="C506" s="15">
        <v>5699.712</v>
      </c>
      <c r="D506" s="15">
        <v>6958.407</v>
      </c>
      <c r="E506" s="15">
        <v>0</v>
      </c>
      <c r="F506" s="15">
        <v>0</v>
      </c>
      <c r="G506" s="15">
        <v>0</v>
      </c>
      <c r="H506" s="15">
        <v>1</v>
      </c>
      <c r="I506" s="18">
        <v>20.671</v>
      </c>
      <c r="J506" s="18">
        <v>35.02</v>
      </c>
      <c r="K506" s="19">
        <v>4</v>
      </c>
      <c r="L506" s="19">
        <v>2</v>
      </c>
      <c r="M506" s="19">
        <v>0</v>
      </c>
      <c r="N506" s="19">
        <v>0</v>
      </c>
      <c r="O506" s="19">
        <v>0</v>
      </c>
      <c r="P506" s="19">
        <v>-26.354</v>
      </c>
      <c r="Q506" s="19">
        <v>0</v>
      </c>
      <c r="R506" s="19">
        <v>0</v>
      </c>
    </row>
    <row r="507" ht="16.5" spans="1:18">
      <c r="A507" s="15">
        <v>980023</v>
      </c>
      <c r="B507" s="15" t="s">
        <v>712</v>
      </c>
      <c r="C507" s="15">
        <v>1487.68</v>
      </c>
      <c r="D507" s="15">
        <v>1761.246</v>
      </c>
      <c r="E507" s="15">
        <v>0</v>
      </c>
      <c r="F507" s="15">
        <v>0</v>
      </c>
      <c r="G507" s="15">
        <v>0</v>
      </c>
      <c r="H507" s="15">
        <v>1</v>
      </c>
      <c r="I507" s="18">
        <v>7.338</v>
      </c>
      <c r="J507" s="18">
        <v>21.731</v>
      </c>
      <c r="K507" s="19">
        <v>4</v>
      </c>
      <c r="L507" s="19">
        <v>2</v>
      </c>
      <c r="M507" s="19">
        <v>0</v>
      </c>
      <c r="N507" s="19">
        <v>1</v>
      </c>
      <c r="O507" s="19">
        <v>0</v>
      </c>
      <c r="P507" s="19">
        <v>-10.782</v>
      </c>
      <c r="Q507" s="19">
        <v>0</v>
      </c>
      <c r="R507" s="19">
        <v>0</v>
      </c>
    </row>
    <row r="508" ht="16.5" spans="1:18">
      <c r="A508" s="15">
        <v>980028</v>
      </c>
      <c r="B508" s="15" t="s">
        <v>713</v>
      </c>
      <c r="C508" s="15">
        <v>9697.257</v>
      </c>
      <c r="D508" s="15">
        <v>11650.119</v>
      </c>
      <c r="E508" s="15">
        <v>0</v>
      </c>
      <c r="F508" s="15">
        <v>0</v>
      </c>
      <c r="G508" s="15">
        <v>0</v>
      </c>
      <c r="H508" s="15">
        <v>1</v>
      </c>
      <c r="I508" s="18">
        <v>2.596</v>
      </c>
      <c r="J508" s="18">
        <v>18.923</v>
      </c>
      <c r="K508" s="19">
        <v>4</v>
      </c>
      <c r="L508" s="19">
        <v>2</v>
      </c>
      <c r="M508" s="19">
        <v>0</v>
      </c>
      <c r="N508" s="19">
        <v>1</v>
      </c>
      <c r="O508" s="19">
        <v>0</v>
      </c>
      <c r="P508" s="19">
        <v>-33.495</v>
      </c>
      <c r="Q508" s="19">
        <v>0</v>
      </c>
      <c r="R508" s="19">
        <v>0</v>
      </c>
    </row>
    <row r="509" ht="16.5" spans="1:18">
      <c r="A509" s="15">
        <v>980030</v>
      </c>
      <c r="B509" s="15" t="s">
        <v>714</v>
      </c>
      <c r="C509" s="15">
        <v>3989.589</v>
      </c>
      <c r="D509" s="15">
        <v>4806.344</v>
      </c>
      <c r="E509" s="15">
        <v>0</v>
      </c>
      <c r="F509" s="15">
        <v>0</v>
      </c>
      <c r="G509" s="15">
        <v>0</v>
      </c>
      <c r="H509" s="15">
        <v>1</v>
      </c>
      <c r="I509" s="18">
        <v>6.589</v>
      </c>
      <c r="J509" s="18">
        <v>22.462</v>
      </c>
      <c r="K509" s="19">
        <v>4</v>
      </c>
      <c r="L509" s="19">
        <v>2</v>
      </c>
      <c r="M509" s="19">
        <v>0</v>
      </c>
      <c r="N509" s="19">
        <v>0</v>
      </c>
      <c r="O509" s="19">
        <v>0</v>
      </c>
      <c r="P509" s="19">
        <v>-30.547</v>
      </c>
      <c r="Q509" s="19">
        <v>0</v>
      </c>
      <c r="R509" s="19">
        <v>0</v>
      </c>
    </row>
    <row r="510" ht="16.5" spans="1:18">
      <c r="A510" s="15">
        <v>980032</v>
      </c>
      <c r="B510" s="15" t="s">
        <v>715</v>
      </c>
      <c r="C510" s="15">
        <v>7300.309</v>
      </c>
      <c r="D510" s="15">
        <v>8910.512</v>
      </c>
      <c r="E510" s="15">
        <v>0</v>
      </c>
      <c r="F510" s="15">
        <v>0</v>
      </c>
      <c r="G510" s="15">
        <v>0</v>
      </c>
      <c r="H510" s="15">
        <v>1</v>
      </c>
      <c r="I510" s="18">
        <v>10.67</v>
      </c>
      <c r="J510" s="18">
        <v>26.813</v>
      </c>
      <c r="K510" s="19">
        <v>4</v>
      </c>
      <c r="L510" s="19">
        <v>2</v>
      </c>
      <c r="M510" s="19">
        <v>0</v>
      </c>
      <c r="N510" s="19">
        <v>1</v>
      </c>
      <c r="O510" s="19">
        <v>0</v>
      </c>
      <c r="P510" s="19">
        <v>-45.481</v>
      </c>
      <c r="Q510" s="19">
        <v>0</v>
      </c>
      <c r="R510" s="19">
        <v>0</v>
      </c>
    </row>
    <row r="511" ht="16.5" spans="1:18">
      <c r="A511" s="15">
        <v>980068</v>
      </c>
      <c r="B511" s="15" t="s">
        <v>716</v>
      </c>
      <c r="C511" s="15">
        <v>2135.425</v>
      </c>
      <c r="D511" s="15">
        <v>2477.401</v>
      </c>
      <c r="E511" s="15">
        <v>0</v>
      </c>
      <c r="F511" s="15">
        <v>0</v>
      </c>
      <c r="G511" s="15">
        <v>0</v>
      </c>
      <c r="H511" s="15">
        <v>1</v>
      </c>
      <c r="I511" s="18">
        <v>2.523</v>
      </c>
      <c r="J511" s="18">
        <v>15.978</v>
      </c>
      <c r="K511" s="19">
        <v>3</v>
      </c>
      <c r="L511" s="19">
        <v>2</v>
      </c>
      <c r="M511" s="19">
        <v>0</v>
      </c>
      <c r="N511" s="19">
        <v>0</v>
      </c>
      <c r="O511" s="19">
        <v>0</v>
      </c>
      <c r="P511" s="19">
        <v>-21.254</v>
      </c>
      <c r="Q511" s="19">
        <v>0</v>
      </c>
      <c r="R511" s="19">
        <v>0</v>
      </c>
    </row>
    <row r="512" ht="16.5" spans="1:18">
      <c r="A512" s="15">
        <v>988006</v>
      </c>
      <c r="B512" s="15" t="s">
        <v>717</v>
      </c>
      <c r="C512" s="15">
        <v>1483.212</v>
      </c>
      <c r="D512" s="15">
        <v>1766.388</v>
      </c>
      <c r="E512" s="15">
        <v>0</v>
      </c>
      <c r="F512" s="15">
        <v>0</v>
      </c>
      <c r="G512" s="15">
        <v>0</v>
      </c>
      <c r="H512" s="15">
        <v>1</v>
      </c>
      <c r="I512" s="18">
        <v>19.722</v>
      </c>
      <c r="J512" s="18">
        <v>32.592</v>
      </c>
      <c r="K512" s="19">
        <v>4</v>
      </c>
      <c r="L512" s="19">
        <v>2</v>
      </c>
      <c r="M512" s="19">
        <v>0</v>
      </c>
      <c r="N512" s="19">
        <v>1</v>
      </c>
      <c r="O512" s="19">
        <v>0</v>
      </c>
      <c r="P512" s="19">
        <v>-14.146</v>
      </c>
      <c r="Q512" s="19">
        <v>0</v>
      </c>
      <c r="R512" s="19">
        <v>0</v>
      </c>
    </row>
    <row r="513" ht="16.5" spans="1:18">
      <c r="A513" s="15">
        <v>988007</v>
      </c>
      <c r="B513" s="15" t="s">
        <v>718</v>
      </c>
      <c r="C513" s="15">
        <v>1480.247</v>
      </c>
      <c r="D513" s="15">
        <v>1762.249</v>
      </c>
      <c r="E513" s="15">
        <v>0</v>
      </c>
      <c r="F513" s="15">
        <v>0</v>
      </c>
      <c r="G513" s="15">
        <v>0</v>
      </c>
      <c r="H513" s="15">
        <v>1</v>
      </c>
      <c r="I513" s="18">
        <v>20.036</v>
      </c>
      <c r="J513" s="18">
        <v>32.832</v>
      </c>
      <c r="K513" s="19">
        <v>4</v>
      </c>
      <c r="L513" s="19">
        <v>2</v>
      </c>
      <c r="M513" s="19">
        <v>0</v>
      </c>
      <c r="N513" s="19">
        <v>1</v>
      </c>
      <c r="O513" s="19">
        <v>0</v>
      </c>
      <c r="P513" s="19">
        <v>-15.279</v>
      </c>
      <c r="Q513" s="19">
        <v>0</v>
      </c>
      <c r="R513" s="19">
        <v>0</v>
      </c>
    </row>
    <row r="514" ht="16.5" spans="1:18">
      <c r="A514" s="15">
        <v>988106</v>
      </c>
      <c r="B514" s="15" t="s">
        <v>719</v>
      </c>
      <c r="C514" s="15">
        <v>1618.988</v>
      </c>
      <c r="D514" s="15">
        <v>1922.888</v>
      </c>
      <c r="E514" s="15">
        <v>0</v>
      </c>
      <c r="F514" s="15">
        <v>0</v>
      </c>
      <c r="G514" s="15">
        <v>0</v>
      </c>
      <c r="H514" s="15">
        <v>1</v>
      </c>
      <c r="I514" s="18">
        <v>20.061</v>
      </c>
      <c r="J514" s="18">
        <v>32.695</v>
      </c>
      <c r="K514" s="19">
        <v>4</v>
      </c>
      <c r="L514" s="19">
        <v>2</v>
      </c>
      <c r="M514" s="19">
        <v>0</v>
      </c>
      <c r="N514" s="19">
        <v>1</v>
      </c>
      <c r="O514" s="19">
        <v>0</v>
      </c>
      <c r="P514" s="19">
        <v>-11.134</v>
      </c>
      <c r="Q514" s="19">
        <v>0</v>
      </c>
      <c r="R514" s="19">
        <v>0</v>
      </c>
    </row>
    <row r="515" ht="16.5" spans="1:18">
      <c r="A515" s="15">
        <v>988107</v>
      </c>
      <c r="B515" s="15" t="s">
        <v>720</v>
      </c>
      <c r="C515" s="15">
        <v>1615.746</v>
      </c>
      <c r="D515" s="15">
        <v>1918.382</v>
      </c>
      <c r="E515" s="15">
        <v>0</v>
      </c>
      <c r="F515" s="15">
        <v>0</v>
      </c>
      <c r="G515" s="15">
        <v>0</v>
      </c>
      <c r="H515" s="15">
        <v>1</v>
      </c>
      <c r="I515" s="18">
        <v>20.374</v>
      </c>
      <c r="J515" s="18">
        <v>32.935</v>
      </c>
      <c r="K515" s="19">
        <v>4</v>
      </c>
      <c r="L515" s="19">
        <v>2</v>
      </c>
      <c r="M515" s="19">
        <v>0</v>
      </c>
      <c r="N515" s="19">
        <v>1</v>
      </c>
      <c r="O515" s="19">
        <v>0</v>
      </c>
      <c r="P515" s="19">
        <v>-16.121</v>
      </c>
      <c r="Q515" s="19">
        <v>0</v>
      </c>
      <c r="R515" s="19">
        <v>0</v>
      </c>
    </row>
    <row r="516" ht="16.5" spans="1:18">
      <c r="A516" s="15">
        <v>988201</v>
      </c>
      <c r="B516" s="15" t="s">
        <v>721</v>
      </c>
      <c r="C516" s="15">
        <v>1190.322</v>
      </c>
      <c r="D516" s="15">
        <v>1317.535</v>
      </c>
      <c r="E516" s="15">
        <v>0</v>
      </c>
      <c r="F516" s="15">
        <v>0</v>
      </c>
      <c r="G516" s="15">
        <v>0</v>
      </c>
      <c r="H516" s="15">
        <v>1</v>
      </c>
      <c r="I516" s="18">
        <v>11.949</v>
      </c>
      <c r="J516" s="18">
        <v>20.451</v>
      </c>
      <c r="K516" s="19">
        <v>4</v>
      </c>
      <c r="L516" s="19">
        <v>2</v>
      </c>
      <c r="M516" s="19">
        <v>0</v>
      </c>
      <c r="N516" s="19">
        <v>0</v>
      </c>
      <c r="O516" s="19">
        <v>0</v>
      </c>
      <c r="P516" s="19">
        <v>-43.683</v>
      </c>
      <c r="Q516" s="19">
        <v>0</v>
      </c>
      <c r="R516" s="19">
        <v>0</v>
      </c>
    </row>
    <row r="517" ht="16.5" spans="1:18">
      <c r="A517" s="20"/>
      <c r="B517" s="20"/>
      <c r="C517" s="20"/>
      <c r="D517" s="20"/>
      <c r="E517" s="20"/>
      <c r="F517" s="20"/>
      <c r="G517" s="20"/>
      <c r="H517" s="20"/>
      <c r="I517" s="21"/>
      <c r="J517" s="21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20"/>
      <c r="B518" s="20"/>
      <c r="C518" s="20"/>
      <c r="D518" s="20"/>
      <c r="E518" s="20"/>
      <c r="F518" s="20"/>
      <c r="G518" s="20"/>
      <c r="H518" s="20"/>
      <c r="I518" s="21"/>
      <c r="J518" s="21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20"/>
      <c r="B519" s="20"/>
      <c r="C519" s="20"/>
      <c r="D519" s="20"/>
      <c r="E519" s="20"/>
      <c r="F519" s="20"/>
      <c r="G519" s="20"/>
      <c r="H519" s="20"/>
      <c r="I519" s="21"/>
      <c r="J519" s="21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20"/>
      <c r="B520" s="20"/>
      <c r="C520" s="20"/>
      <c r="D520" s="20"/>
      <c r="E520" s="20"/>
      <c r="F520" s="20"/>
      <c r="G520" s="20"/>
      <c r="H520" s="20"/>
      <c r="I520" s="21"/>
      <c r="J520" s="21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20"/>
      <c r="B521" s="20"/>
      <c r="C521" s="20"/>
      <c r="D521" s="20"/>
      <c r="E521" s="20"/>
      <c r="F521" s="20"/>
      <c r="G521" s="20"/>
      <c r="H521" s="20"/>
      <c r="I521" s="21"/>
      <c r="J521" s="21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20"/>
      <c r="B522" s="20"/>
      <c r="C522" s="20"/>
      <c r="D522" s="20"/>
      <c r="E522" s="20"/>
      <c r="F522" s="20"/>
      <c r="G522" s="20"/>
      <c r="H522" s="20"/>
      <c r="I522" s="21"/>
      <c r="J522" s="21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20"/>
      <c r="B523" s="20"/>
      <c r="C523" s="20"/>
      <c r="D523" s="20"/>
      <c r="E523" s="20"/>
      <c r="F523" s="20"/>
      <c r="G523" s="20"/>
      <c r="H523" s="20"/>
      <c r="I523" s="21"/>
      <c r="J523" s="21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20"/>
      <c r="B524" s="20"/>
      <c r="C524" s="20"/>
      <c r="D524" s="20"/>
      <c r="E524" s="20"/>
      <c r="F524" s="20"/>
      <c r="G524" s="20"/>
      <c r="H524" s="20"/>
      <c r="I524" s="21"/>
      <c r="J524" s="21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20"/>
      <c r="B525" s="20"/>
      <c r="C525" s="20"/>
      <c r="D525" s="20"/>
      <c r="E525" s="20"/>
      <c r="F525" s="20"/>
      <c r="G525" s="20"/>
      <c r="H525" s="20"/>
      <c r="I525" s="21"/>
      <c r="J525" s="21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20"/>
      <c r="B526" s="20"/>
      <c r="C526" s="20"/>
      <c r="D526" s="20"/>
      <c r="E526" s="20"/>
      <c r="F526" s="20"/>
      <c r="G526" s="20"/>
      <c r="H526" s="20"/>
      <c r="I526" s="21"/>
      <c r="J526" s="21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20"/>
      <c r="B527" s="20"/>
      <c r="C527" s="20"/>
      <c r="D527" s="20"/>
      <c r="E527" s="20"/>
      <c r="F527" s="20"/>
      <c r="G527" s="20"/>
      <c r="H527" s="20"/>
      <c r="I527" s="21"/>
      <c r="J527" s="21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20"/>
      <c r="B528" s="20"/>
      <c r="C528" s="20"/>
      <c r="D528" s="20"/>
      <c r="E528" s="20"/>
      <c r="F528" s="20"/>
      <c r="G528" s="20"/>
      <c r="H528" s="20"/>
      <c r="I528" s="21"/>
      <c r="J528" s="21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20"/>
      <c r="B529" s="20"/>
      <c r="C529" s="20"/>
      <c r="D529" s="20"/>
      <c r="E529" s="20"/>
      <c r="F529" s="20"/>
      <c r="G529" s="20"/>
      <c r="H529" s="20"/>
      <c r="I529" s="21"/>
      <c r="J529" s="21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20"/>
      <c r="B530" s="20"/>
      <c r="C530" s="20"/>
      <c r="D530" s="20"/>
      <c r="E530" s="20"/>
      <c r="F530" s="20"/>
      <c r="G530" s="20"/>
      <c r="H530" s="20"/>
      <c r="I530" s="21"/>
      <c r="J530" s="21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20"/>
      <c r="B531" s="20"/>
      <c r="C531" s="20"/>
      <c r="D531" s="20"/>
      <c r="E531" s="20"/>
      <c r="F531" s="20"/>
      <c r="G531" s="20"/>
      <c r="H531" s="20"/>
      <c r="I531" s="21"/>
      <c r="J531" s="21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20"/>
      <c r="B532" s="20"/>
      <c r="C532" s="20"/>
      <c r="D532" s="20"/>
      <c r="E532" s="20"/>
      <c r="F532" s="20"/>
      <c r="G532" s="20"/>
      <c r="H532" s="20"/>
      <c r="I532" s="21"/>
      <c r="J532" s="21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20"/>
      <c r="B533" s="20"/>
      <c r="C533" s="20"/>
      <c r="D533" s="20"/>
      <c r="E533" s="20"/>
      <c r="F533" s="20"/>
      <c r="G533" s="20"/>
      <c r="H533" s="20"/>
      <c r="I533" s="21"/>
      <c r="J533" s="21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20"/>
      <c r="B534" s="20"/>
      <c r="C534" s="20"/>
      <c r="D534" s="20"/>
      <c r="E534" s="20"/>
      <c r="F534" s="20"/>
      <c r="G534" s="20"/>
      <c r="H534" s="20"/>
      <c r="I534" s="21"/>
      <c r="J534" s="21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20"/>
      <c r="B535" s="20"/>
      <c r="C535" s="20"/>
      <c r="D535" s="20"/>
      <c r="E535" s="20"/>
      <c r="F535" s="20"/>
      <c r="G535" s="20"/>
      <c r="H535" s="20"/>
      <c r="I535" s="21"/>
      <c r="J535" s="21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20"/>
      <c r="B536" s="20"/>
      <c r="C536" s="20"/>
      <c r="D536" s="20"/>
      <c r="E536" s="20"/>
      <c r="F536" s="20"/>
      <c r="G536" s="20"/>
      <c r="H536" s="20"/>
      <c r="I536" s="21"/>
      <c r="J536" s="21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20"/>
      <c r="B537" s="20"/>
      <c r="C537" s="20"/>
      <c r="D537" s="20"/>
      <c r="E537" s="20"/>
      <c r="F537" s="20"/>
      <c r="G537" s="20"/>
      <c r="H537" s="20"/>
      <c r="I537" s="21"/>
      <c r="J537" s="21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20"/>
      <c r="B538" s="20"/>
      <c r="C538" s="20"/>
      <c r="D538" s="20"/>
      <c r="E538" s="20"/>
      <c r="F538" s="20"/>
      <c r="G538" s="20"/>
      <c r="H538" s="20"/>
      <c r="I538" s="21"/>
      <c r="J538" s="21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20"/>
      <c r="B539" s="20"/>
      <c r="C539" s="20"/>
      <c r="D539" s="20"/>
      <c r="E539" s="20"/>
      <c r="F539" s="20"/>
      <c r="G539" s="20"/>
      <c r="H539" s="20"/>
      <c r="I539" s="21"/>
      <c r="J539" s="21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20"/>
      <c r="B540" s="20"/>
      <c r="C540" s="20"/>
      <c r="D540" s="20"/>
      <c r="E540" s="20"/>
      <c r="F540" s="20"/>
      <c r="G540" s="20"/>
      <c r="H540" s="20"/>
      <c r="I540" s="21"/>
      <c r="J540" s="21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20"/>
      <c r="B541" s="20"/>
      <c r="C541" s="20"/>
      <c r="D541" s="20"/>
      <c r="E541" s="20"/>
      <c r="F541" s="20"/>
      <c r="G541" s="20"/>
      <c r="H541" s="20"/>
      <c r="I541" s="21"/>
      <c r="J541" s="21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20"/>
      <c r="B542" s="20"/>
      <c r="C542" s="20"/>
      <c r="D542" s="20"/>
      <c r="E542" s="20"/>
      <c r="F542" s="20"/>
      <c r="G542" s="20"/>
      <c r="H542" s="20"/>
      <c r="I542" s="21"/>
      <c r="J542" s="21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20"/>
      <c r="B543" s="20"/>
      <c r="C543" s="20"/>
      <c r="D543" s="20"/>
      <c r="E543" s="20"/>
      <c r="F543" s="20"/>
      <c r="G543" s="20"/>
      <c r="H543" s="20"/>
      <c r="I543" s="21"/>
      <c r="J543" s="21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20"/>
      <c r="B544" s="20"/>
      <c r="C544" s="20"/>
      <c r="D544" s="20"/>
      <c r="E544" s="20"/>
      <c r="F544" s="20"/>
      <c r="G544" s="20"/>
      <c r="H544" s="20"/>
      <c r="I544" s="21"/>
      <c r="J544" s="21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20"/>
      <c r="B545" s="20"/>
      <c r="C545" s="20"/>
      <c r="D545" s="20"/>
      <c r="E545" s="20"/>
      <c r="F545" s="20"/>
      <c r="G545" s="20"/>
      <c r="H545" s="20"/>
      <c r="I545" s="21"/>
      <c r="J545" s="21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20"/>
      <c r="B546" s="20"/>
      <c r="C546" s="20"/>
      <c r="D546" s="20"/>
      <c r="E546" s="20"/>
      <c r="F546" s="20"/>
      <c r="G546" s="20"/>
      <c r="H546" s="20"/>
      <c r="I546" s="21"/>
      <c r="J546" s="21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20"/>
      <c r="B547" s="20"/>
      <c r="C547" s="20"/>
      <c r="D547" s="20"/>
      <c r="E547" s="20"/>
      <c r="F547" s="20"/>
      <c r="G547" s="20"/>
      <c r="H547" s="20"/>
      <c r="I547" s="21"/>
      <c r="J547" s="21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20"/>
      <c r="B548" s="20"/>
      <c r="C548" s="20"/>
      <c r="D548" s="20"/>
      <c r="E548" s="20"/>
      <c r="F548" s="20"/>
      <c r="G548" s="20"/>
      <c r="H548" s="20"/>
      <c r="I548" s="21"/>
      <c r="J548" s="21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20"/>
      <c r="B549" s="20"/>
      <c r="C549" s="20"/>
      <c r="D549" s="20"/>
      <c r="E549" s="20"/>
      <c r="F549" s="20"/>
      <c r="G549" s="20"/>
      <c r="H549" s="20"/>
      <c r="I549" s="21"/>
      <c r="J549" s="21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20"/>
      <c r="B550" s="20"/>
      <c r="C550" s="20"/>
      <c r="D550" s="20"/>
      <c r="E550" s="20"/>
      <c r="F550" s="20"/>
      <c r="G550" s="20"/>
      <c r="H550" s="20"/>
      <c r="I550" s="21"/>
      <c r="J550" s="21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20"/>
      <c r="B551" s="20"/>
      <c r="C551" s="20"/>
      <c r="D551" s="20"/>
      <c r="E551" s="20"/>
      <c r="F551" s="20"/>
      <c r="G551" s="20"/>
      <c r="H551" s="20"/>
      <c r="I551" s="21"/>
      <c r="J551" s="21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20"/>
      <c r="B552" s="20"/>
      <c r="C552" s="20"/>
      <c r="D552" s="20"/>
      <c r="E552" s="20"/>
      <c r="F552" s="20"/>
      <c r="G552" s="20"/>
      <c r="H552" s="20"/>
      <c r="I552" s="21"/>
      <c r="J552" s="21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20"/>
      <c r="B553" s="20"/>
      <c r="C553" s="20"/>
      <c r="D553" s="20"/>
      <c r="E553" s="20"/>
      <c r="F553" s="20"/>
      <c r="G553" s="20"/>
      <c r="H553" s="20"/>
      <c r="I553" s="21"/>
      <c r="J553" s="21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20"/>
      <c r="B554" s="20"/>
      <c r="C554" s="20"/>
      <c r="D554" s="20"/>
      <c r="E554" s="20"/>
      <c r="F554" s="20"/>
      <c r="G554" s="20"/>
      <c r="H554" s="20"/>
      <c r="I554" s="21"/>
      <c r="J554" s="21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20"/>
      <c r="B555" s="20"/>
      <c r="C555" s="20"/>
      <c r="D555" s="20"/>
      <c r="E555" s="20"/>
      <c r="F555" s="20"/>
      <c r="G555" s="20"/>
      <c r="H555" s="20"/>
      <c r="I555" s="21"/>
      <c r="J555" s="21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20"/>
      <c r="B556" s="20"/>
      <c r="C556" s="20"/>
      <c r="D556" s="20"/>
      <c r="E556" s="20"/>
      <c r="F556" s="20"/>
      <c r="G556" s="20"/>
      <c r="H556" s="20"/>
      <c r="I556" s="21"/>
      <c r="J556" s="21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20"/>
      <c r="B557" s="20"/>
      <c r="C557" s="20"/>
      <c r="D557" s="20"/>
      <c r="E557" s="20"/>
      <c r="F557" s="20"/>
      <c r="G557" s="20"/>
      <c r="H557" s="20"/>
      <c r="I557" s="21"/>
      <c r="J557" s="21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20"/>
      <c r="B558" s="20"/>
      <c r="C558" s="20"/>
      <c r="D558" s="20"/>
      <c r="E558" s="20"/>
      <c r="F558" s="20"/>
      <c r="G558" s="20"/>
      <c r="H558" s="20"/>
      <c r="I558" s="21"/>
      <c r="J558" s="21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20"/>
      <c r="B559" s="20"/>
      <c r="C559" s="20"/>
      <c r="D559" s="20"/>
      <c r="E559" s="20"/>
      <c r="F559" s="20"/>
      <c r="G559" s="20"/>
      <c r="H559" s="20"/>
      <c r="I559" s="21"/>
      <c r="J559" s="21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20"/>
      <c r="B560" s="20"/>
      <c r="C560" s="20"/>
      <c r="D560" s="20"/>
      <c r="E560" s="20"/>
      <c r="F560" s="20"/>
      <c r="G560" s="20"/>
      <c r="H560" s="20"/>
      <c r="I560" s="21"/>
      <c r="J560" s="21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20"/>
      <c r="B561" s="20"/>
      <c r="C561" s="20"/>
      <c r="D561" s="20"/>
      <c r="E561" s="20"/>
      <c r="F561" s="20"/>
      <c r="G561" s="20"/>
      <c r="H561" s="20"/>
      <c r="I561" s="21"/>
      <c r="J561" s="21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20"/>
      <c r="B562" s="20"/>
      <c r="C562" s="20"/>
      <c r="D562" s="20"/>
      <c r="E562" s="20"/>
      <c r="F562" s="20"/>
      <c r="G562" s="20"/>
      <c r="H562" s="20"/>
      <c r="I562" s="21"/>
      <c r="J562" s="21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20"/>
      <c r="B563" s="20"/>
      <c r="C563" s="20"/>
      <c r="D563" s="20"/>
      <c r="E563" s="20"/>
      <c r="F563" s="20"/>
      <c r="G563" s="20"/>
      <c r="H563" s="20"/>
      <c r="I563" s="21"/>
      <c r="J563" s="21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20"/>
      <c r="B564" s="20"/>
      <c r="C564" s="20"/>
      <c r="D564" s="20"/>
      <c r="E564" s="20"/>
      <c r="F564" s="20"/>
      <c r="G564" s="20"/>
      <c r="H564" s="20"/>
      <c r="I564" s="21"/>
      <c r="J564" s="21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20"/>
      <c r="B565" s="20"/>
      <c r="C565" s="20"/>
      <c r="D565" s="20"/>
      <c r="E565" s="20"/>
      <c r="F565" s="20"/>
      <c r="G565" s="20"/>
      <c r="H565" s="20"/>
      <c r="I565" s="21"/>
      <c r="J565" s="21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20"/>
      <c r="B566" s="20"/>
      <c r="C566" s="20"/>
      <c r="D566" s="20"/>
      <c r="E566" s="20"/>
      <c r="F566" s="20"/>
      <c r="G566" s="20"/>
      <c r="H566" s="20"/>
      <c r="I566" s="21"/>
      <c r="J566" s="21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20"/>
      <c r="B567" s="20"/>
      <c r="C567" s="20"/>
      <c r="D567" s="20"/>
      <c r="E567" s="20"/>
      <c r="F567" s="20"/>
      <c r="G567" s="20"/>
      <c r="H567" s="20"/>
      <c r="I567" s="21"/>
      <c r="J567" s="21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20"/>
      <c r="B568" s="20"/>
      <c r="C568" s="20"/>
      <c r="D568" s="20"/>
      <c r="E568" s="20"/>
      <c r="F568" s="20"/>
      <c r="G568" s="20"/>
      <c r="H568" s="20"/>
      <c r="I568" s="21"/>
      <c r="J568" s="21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20"/>
      <c r="B569" s="20"/>
      <c r="C569" s="20"/>
      <c r="D569" s="20"/>
      <c r="E569" s="20"/>
      <c r="F569" s="20"/>
      <c r="G569" s="20"/>
      <c r="H569" s="20"/>
      <c r="I569" s="21"/>
      <c r="J569" s="21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20"/>
      <c r="B570" s="20"/>
      <c r="C570" s="20"/>
      <c r="D570" s="20"/>
      <c r="E570" s="20"/>
      <c r="F570" s="20"/>
      <c r="G570" s="20"/>
      <c r="H570" s="20"/>
      <c r="I570" s="21"/>
      <c r="J570" s="21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20"/>
      <c r="B571" s="20"/>
      <c r="C571" s="20"/>
      <c r="D571" s="20"/>
      <c r="E571" s="20"/>
      <c r="F571" s="20"/>
      <c r="G571" s="20"/>
      <c r="H571" s="20"/>
      <c r="I571" s="21"/>
      <c r="J571" s="21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20"/>
      <c r="B572" s="20"/>
      <c r="C572" s="20"/>
      <c r="D572" s="20"/>
      <c r="E572" s="20"/>
      <c r="F572" s="20"/>
      <c r="G572" s="20"/>
      <c r="H572" s="20"/>
      <c r="I572" s="21"/>
      <c r="J572" s="21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20"/>
      <c r="B573" s="20"/>
      <c r="C573" s="20"/>
      <c r="D573" s="20"/>
      <c r="E573" s="20"/>
      <c r="F573" s="20"/>
      <c r="G573" s="20"/>
      <c r="H573" s="20"/>
      <c r="I573" s="21"/>
      <c r="J573" s="21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20"/>
      <c r="B574" s="20"/>
      <c r="C574" s="20"/>
      <c r="D574" s="20"/>
      <c r="E574" s="20"/>
      <c r="F574" s="20"/>
      <c r="G574" s="20"/>
      <c r="H574" s="20"/>
      <c r="I574" s="21"/>
      <c r="J574" s="21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20"/>
      <c r="B575" s="20"/>
      <c r="C575" s="20"/>
      <c r="D575" s="20"/>
      <c r="E575" s="20"/>
      <c r="F575" s="20"/>
      <c r="G575" s="20"/>
      <c r="H575" s="20"/>
      <c r="I575" s="21"/>
      <c r="J575" s="21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20"/>
      <c r="B576" s="20"/>
      <c r="C576" s="20"/>
      <c r="D576" s="20"/>
      <c r="E576" s="20"/>
      <c r="F576" s="20"/>
      <c r="G576" s="20"/>
      <c r="H576" s="20"/>
      <c r="I576" s="21"/>
      <c r="J576" s="21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20"/>
      <c r="B577" s="20"/>
      <c r="C577" s="20"/>
      <c r="D577" s="20"/>
      <c r="E577" s="20"/>
      <c r="F577" s="20"/>
      <c r="G577" s="20"/>
      <c r="H577" s="20"/>
      <c r="I577" s="21"/>
      <c r="J577" s="21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20"/>
      <c r="B578" s="20"/>
      <c r="C578" s="20"/>
      <c r="D578" s="20"/>
      <c r="E578" s="20"/>
      <c r="F578" s="20"/>
      <c r="G578" s="20"/>
      <c r="H578" s="20"/>
      <c r="I578" s="21"/>
      <c r="J578" s="21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20"/>
      <c r="B579" s="20"/>
      <c r="C579" s="20"/>
      <c r="D579" s="20"/>
      <c r="E579" s="20"/>
      <c r="F579" s="20"/>
      <c r="G579" s="20"/>
      <c r="H579" s="20"/>
      <c r="I579" s="21"/>
      <c r="J579" s="21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20"/>
      <c r="B580" s="20"/>
      <c r="C580" s="20"/>
      <c r="D580" s="20"/>
      <c r="E580" s="20"/>
      <c r="F580" s="20"/>
      <c r="G580" s="20"/>
      <c r="H580" s="20"/>
      <c r="I580" s="21"/>
      <c r="J580" s="21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20"/>
      <c r="B581" s="20"/>
      <c r="C581" s="20"/>
      <c r="D581" s="20"/>
      <c r="E581" s="20"/>
      <c r="F581" s="20"/>
      <c r="G581" s="20"/>
      <c r="H581" s="20"/>
      <c r="I581" s="21"/>
      <c r="J581" s="21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20"/>
      <c r="B582" s="20"/>
      <c r="C582" s="20"/>
      <c r="D582" s="20"/>
      <c r="E582" s="20"/>
      <c r="F582" s="20"/>
      <c r="G582" s="20"/>
      <c r="H582" s="20"/>
      <c r="I582" s="21"/>
      <c r="J582" s="21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20"/>
      <c r="B583" s="20"/>
      <c r="C583" s="20"/>
      <c r="D583" s="20"/>
      <c r="E583" s="20"/>
      <c r="F583" s="20"/>
      <c r="G583" s="20"/>
      <c r="H583" s="20"/>
      <c r="I583" s="21"/>
      <c r="J583" s="21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20"/>
      <c r="B584" s="20"/>
      <c r="C584" s="20"/>
      <c r="D584" s="20"/>
      <c r="E584" s="20"/>
      <c r="F584" s="20"/>
      <c r="G584" s="20"/>
      <c r="H584" s="20"/>
      <c r="I584" s="21"/>
      <c r="J584" s="21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20"/>
      <c r="B585" s="20"/>
      <c r="C585" s="20"/>
      <c r="D585" s="20"/>
      <c r="E585" s="20"/>
      <c r="F585" s="20"/>
      <c r="G585" s="20"/>
      <c r="H585" s="20"/>
      <c r="I585" s="21"/>
      <c r="J585" s="21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20"/>
      <c r="B586" s="20"/>
      <c r="C586" s="20"/>
      <c r="D586" s="20"/>
      <c r="E586" s="20"/>
      <c r="F586" s="20"/>
      <c r="G586" s="20"/>
      <c r="H586" s="20"/>
      <c r="I586" s="21"/>
      <c r="J586" s="21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20"/>
      <c r="B587" s="20"/>
      <c r="C587" s="20"/>
      <c r="D587" s="20"/>
      <c r="E587" s="20"/>
      <c r="F587" s="20"/>
      <c r="G587" s="20"/>
      <c r="H587" s="20"/>
      <c r="I587" s="21"/>
      <c r="J587" s="21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20"/>
      <c r="B588" s="20"/>
      <c r="C588" s="20"/>
      <c r="D588" s="20"/>
      <c r="E588" s="20"/>
      <c r="F588" s="20"/>
      <c r="G588" s="20"/>
      <c r="H588" s="20"/>
      <c r="I588" s="21"/>
      <c r="J588" s="21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20"/>
      <c r="B589" s="20"/>
      <c r="C589" s="20"/>
      <c r="D589" s="20"/>
      <c r="E589" s="20"/>
      <c r="F589" s="20"/>
      <c r="G589" s="20"/>
      <c r="H589" s="20"/>
      <c r="I589" s="21"/>
      <c r="J589" s="21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20"/>
      <c r="B590" s="20"/>
      <c r="C590" s="20"/>
      <c r="D590" s="20"/>
      <c r="E590" s="20"/>
      <c r="F590" s="20"/>
      <c r="G590" s="20"/>
      <c r="H590" s="20"/>
      <c r="I590" s="21"/>
      <c r="J590" s="21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20"/>
      <c r="B591" s="20"/>
      <c r="C591" s="20"/>
      <c r="D591" s="20"/>
      <c r="E591" s="20"/>
      <c r="F591" s="20"/>
      <c r="G591" s="20"/>
      <c r="H591" s="20"/>
      <c r="I591" s="21"/>
      <c r="J591" s="21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20"/>
      <c r="B592" s="20"/>
      <c r="C592" s="20"/>
      <c r="D592" s="20"/>
      <c r="E592" s="20"/>
      <c r="F592" s="20"/>
      <c r="G592" s="20"/>
      <c r="H592" s="20"/>
      <c r="I592" s="21"/>
      <c r="J592" s="21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20"/>
      <c r="B593" s="20"/>
      <c r="C593" s="20"/>
      <c r="D593" s="20"/>
      <c r="E593" s="20"/>
      <c r="F593" s="20"/>
      <c r="G593" s="20"/>
      <c r="H593" s="20"/>
      <c r="I593" s="21"/>
      <c r="J593" s="21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20"/>
      <c r="B594" s="20"/>
      <c r="C594" s="20"/>
      <c r="D594" s="20"/>
      <c r="E594" s="20"/>
      <c r="F594" s="20"/>
      <c r="G594" s="20"/>
      <c r="H594" s="20"/>
      <c r="I594" s="21"/>
      <c r="J594" s="21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20"/>
      <c r="B595" s="20"/>
      <c r="C595" s="20"/>
      <c r="D595" s="20"/>
      <c r="E595" s="20"/>
      <c r="F595" s="20"/>
      <c r="G595" s="20"/>
      <c r="H595" s="20"/>
      <c r="I595" s="21"/>
      <c r="J595" s="21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20"/>
      <c r="B596" s="20"/>
      <c r="C596" s="20"/>
      <c r="D596" s="20"/>
      <c r="E596" s="20"/>
      <c r="F596" s="20"/>
      <c r="G596" s="20"/>
      <c r="H596" s="20"/>
      <c r="I596" s="21"/>
      <c r="J596" s="21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20"/>
      <c r="B597" s="20"/>
      <c r="C597" s="20"/>
      <c r="D597" s="20"/>
      <c r="E597" s="20"/>
      <c r="F597" s="20"/>
      <c r="G597" s="20"/>
      <c r="H597" s="20"/>
      <c r="I597" s="21"/>
      <c r="J597" s="21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20"/>
      <c r="B598" s="20"/>
      <c r="C598" s="20"/>
      <c r="D598" s="20"/>
      <c r="E598" s="20"/>
      <c r="F598" s="20"/>
      <c r="G598" s="20"/>
      <c r="H598" s="20"/>
      <c r="I598" s="21"/>
      <c r="J598" s="21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20"/>
      <c r="B599" s="20"/>
      <c r="C599" s="20"/>
      <c r="D599" s="20"/>
      <c r="E599" s="20"/>
      <c r="F599" s="20"/>
      <c r="G599" s="20"/>
      <c r="H599" s="20"/>
      <c r="I599" s="21"/>
      <c r="J599" s="21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20"/>
      <c r="B600" s="20"/>
      <c r="C600" s="20"/>
      <c r="D600" s="20"/>
      <c r="E600" s="20"/>
      <c r="F600" s="20"/>
      <c r="G600" s="20"/>
      <c r="H600" s="20"/>
      <c r="I600" s="21"/>
      <c r="J600" s="21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20"/>
      <c r="B601" s="20"/>
      <c r="C601" s="20"/>
      <c r="D601" s="20"/>
      <c r="E601" s="20"/>
      <c r="F601" s="20"/>
      <c r="G601" s="20"/>
      <c r="H601" s="20"/>
      <c r="I601" s="21"/>
      <c r="J601" s="21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20"/>
      <c r="B602" s="20"/>
      <c r="C602" s="20"/>
      <c r="D602" s="20"/>
      <c r="E602" s="20"/>
      <c r="F602" s="20"/>
      <c r="G602" s="20"/>
      <c r="H602" s="20"/>
      <c r="I602" s="21"/>
      <c r="J602" s="21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20"/>
      <c r="B603" s="20"/>
      <c r="C603" s="20"/>
      <c r="D603" s="20"/>
      <c r="E603" s="20"/>
      <c r="F603" s="20"/>
      <c r="G603" s="20"/>
      <c r="H603" s="20"/>
      <c r="I603" s="21"/>
      <c r="J603" s="21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20"/>
      <c r="B604" s="20"/>
      <c r="C604" s="20"/>
      <c r="D604" s="20"/>
      <c r="E604" s="20"/>
      <c r="F604" s="20"/>
      <c r="G604" s="20"/>
      <c r="H604" s="21"/>
      <c r="I604" s="21"/>
      <c r="J604" s="21"/>
      <c r="K604" s="22"/>
      <c r="L604" s="22"/>
      <c r="M604" s="22"/>
      <c r="N604" s="22"/>
      <c r="O604" s="22"/>
      <c r="P604" s="22"/>
      <c r="Q604" s="22"/>
      <c r="R604" s="2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203</v>
      </c>
      <c r="B1" s="2"/>
      <c r="C1" s="2"/>
      <c r="D1" s="2"/>
      <c r="E1" s="2"/>
      <c r="F1" s="2"/>
      <c r="G1" s="2"/>
      <c r="H1" s="2"/>
      <c r="I1" s="2"/>
      <c r="J1" s="2"/>
      <c r="K1" s="10" t="s">
        <v>722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205</v>
      </c>
      <c r="B2" s="4" t="s">
        <v>206</v>
      </c>
      <c r="C2" s="4" t="s">
        <v>207</v>
      </c>
      <c r="D2" s="4" t="s">
        <v>208</v>
      </c>
      <c r="E2" s="4" t="s">
        <v>209</v>
      </c>
      <c r="F2" s="4" t="s">
        <v>210</v>
      </c>
      <c r="G2" s="4" t="s">
        <v>211</v>
      </c>
      <c r="H2" s="4" t="s">
        <v>212</v>
      </c>
      <c r="I2" s="4" t="s">
        <v>213</v>
      </c>
      <c r="J2" s="4" t="s">
        <v>214</v>
      </c>
      <c r="K2" s="12" t="s">
        <v>215</v>
      </c>
      <c r="L2" s="12" t="s">
        <v>216</v>
      </c>
      <c r="M2" s="12" t="s">
        <v>217</v>
      </c>
      <c r="N2" s="12" t="s">
        <v>218</v>
      </c>
      <c r="O2" s="12" t="s">
        <v>219</v>
      </c>
      <c r="P2" s="12" t="s">
        <v>220</v>
      </c>
      <c r="Q2" s="12" t="s">
        <v>221</v>
      </c>
      <c r="R2" s="12" t="s">
        <v>222</v>
      </c>
    </row>
    <row r="3" ht="20.25" spans="1:18">
      <c r="A3" s="5" t="s">
        <v>723</v>
      </c>
      <c r="B3" s="5" t="s">
        <v>724</v>
      </c>
      <c r="C3" s="5">
        <v>6362.218</v>
      </c>
      <c r="D3" s="5">
        <v>9021.418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0.341</v>
      </c>
      <c r="K3" s="13">
        <v>0</v>
      </c>
      <c r="L3" s="13">
        <v>2</v>
      </c>
      <c r="M3" s="13">
        <v>0</v>
      </c>
      <c r="N3" s="13">
        <v>-1</v>
      </c>
      <c r="O3" s="13">
        <v>0</v>
      </c>
      <c r="P3" s="13">
        <v>-25.181</v>
      </c>
      <c r="Q3" s="13">
        <v>0</v>
      </c>
      <c r="R3" s="13">
        <v>-1</v>
      </c>
    </row>
    <row r="4" ht="20.25" spans="1:18">
      <c r="A4" s="7" t="s">
        <v>725</v>
      </c>
      <c r="B4" s="7" t="s">
        <v>726</v>
      </c>
      <c r="C4" s="7">
        <v>3508.39</v>
      </c>
      <c r="D4" s="7">
        <v>4151.23</v>
      </c>
      <c r="E4" s="7">
        <v>0</v>
      </c>
      <c r="F4" s="7">
        <v>0</v>
      </c>
      <c r="G4" s="7">
        <v>0</v>
      </c>
      <c r="H4" s="7">
        <v>1</v>
      </c>
      <c r="I4" s="6">
        <v>2.645</v>
      </c>
      <c r="J4" s="6">
        <v>17.721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-4.527</v>
      </c>
      <c r="Q4" s="13">
        <v>0</v>
      </c>
      <c r="R4" s="13">
        <v>0</v>
      </c>
    </row>
    <row r="5" ht="20.25" spans="1:18">
      <c r="A5" s="7" t="s">
        <v>727</v>
      </c>
      <c r="B5" s="7" t="s">
        <v>728</v>
      </c>
      <c r="C5" s="7">
        <v>15210.15</v>
      </c>
      <c r="D5" s="7">
        <v>17672.17</v>
      </c>
      <c r="E5" s="7">
        <v>0</v>
      </c>
      <c r="F5" s="7">
        <v>0</v>
      </c>
      <c r="G5" s="7">
        <v>0</v>
      </c>
      <c r="H5" s="7">
        <v>1</v>
      </c>
      <c r="I5" s="6">
        <v>5.243</v>
      </c>
      <c r="J5" s="6">
        <v>18.444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-67.467</v>
      </c>
      <c r="Q5" s="13">
        <v>0</v>
      </c>
      <c r="R5" s="13">
        <v>0</v>
      </c>
    </row>
    <row r="6" ht="20.25" spans="1:18">
      <c r="A6" s="7" t="s">
        <v>729</v>
      </c>
      <c r="B6" s="7" t="s">
        <v>730</v>
      </c>
      <c r="C6" s="7">
        <v>7281.763</v>
      </c>
      <c r="D6" s="7">
        <v>8129.181</v>
      </c>
      <c r="E6" s="7">
        <v>0</v>
      </c>
      <c r="F6" s="7">
        <v>0</v>
      </c>
      <c r="G6" s="7">
        <v>0</v>
      </c>
      <c r="H6" s="7">
        <v>1</v>
      </c>
      <c r="I6" s="6">
        <v>5.276</v>
      </c>
      <c r="J6" s="6">
        <v>15.151</v>
      </c>
      <c r="K6" s="13">
        <v>4</v>
      </c>
      <c r="L6" s="13">
        <v>1</v>
      </c>
      <c r="M6" s="13">
        <v>0</v>
      </c>
      <c r="N6" s="13">
        <v>0</v>
      </c>
      <c r="O6" s="13">
        <v>0</v>
      </c>
      <c r="P6" s="13">
        <v>-39.203</v>
      </c>
      <c r="Q6" s="13">
        <v>0</v>
      </c>
      <c r="R6" s="13">
        <v>-1</v>
      </c>
    </row>
    <row r="7" ht="20.25" spans="1:18">
      <c r="A7" s="7" t="s">
        <v>731</v>
      </c>
      <c r="B7" s="7" t="s">
        <v>732</v>
      </c>
      <c r="C7" s="7">
        <v>8018.643</v>
      </c>
      <c r="D7" s="7">
        <v>9163.115</v>
      </c>
      <c r="E7" s="7">
        <v>0</v>
      </c>
      <c r="F7" s="7">
        <v>0</v>
      </c>
      <c r="G7" s="7">
        <v>0</v>
      </c>
      <c r="H7" s="7">
        <v>1</v>
      </c>
      <c r="I7" s="6">
        <v>2.665</v>
      </c>
      <c r="J7" s="6">
        <v>14.822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-30.811</v>
      </c>
      <c r="Q7" s="13">
        <v>0</v>
      </c>
      <c r="R7" s="13">
        <v>0</v>
      </c>
    </row>
    <row r="8" ht="20.25" spans="1:18">
      <c r="A8" s="7" t="s">
        <v>733</v>
      </c>
      <c r="B8" s="7" t="s">
        <v>734</v>
      </c>
      <c r="C8" s="7">
        <v>4491.871</v>
      </c>
      <c r="D8" s="7">
        <v>5246.726</v>
      </c>
      <c r="E8" s="7">
        <v>0</v>
      </c>
      <c r="F8" s="7">
        <v>0</v>
      </c>
      <c r="G8" s="7">
        <v>0</v>
      </c>
      <c r="H8" s="7">
        <v>1</v>
      </c>
      <c r="I8" s="6">
        <v>9.395</v>
      </c>
      <c r="J8" s="6">
        <v>22.431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-50.029</v>
      </c>
      <c r="Q8" s="13">
        <v>0</v>
      </c>
      <c r="R8" s="13">
        <v>0</v>
      </c>
    </row>
    <row r="9" ht="20.25" spans="1:18">
      <c r="A9" s="7" t="s">
        <v>735</v>
      </c>
      <c r="B9" s="7" t="s">
        <v>736</v>
      </c>
      <c r="C9" s="7">
        <v>3249.951</v>
      </c>
      <c r="D9" s="7">
        <v>3610.488</v>
      </c>
      <c r="E9" s="7">
        <v>0</v>
      </c>
      <c r="F9" s="7">
        <v>0</v>
      </c>
      <c r="G9" s="7">
        <v>0</v>
      </c>
      <c r="H9" s="7">
        <v>1</v>
      </c>
      <c r="I9" s="6">
        <v>8.223</v>
      </c>
      <c r="J9" s="6">
        <v>17.388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-47.948</v>
      </c>
      <c r="Q9" s="13">
        <v>0</v>
      </c>
      <c r="R9" s="13">
        <v>0</v>
      </c>
    </row>
    <row r="10" ht="20.25" spans="1:18">
      <c r="A10" s="7" t="s">
        <v>737</v>
      </c>
      <c r="B10" s="7" t="s">
        <v>738</v>
      </c>
      <c r="C10" s="7">
        <v>2263.46</v>
      </c>
      <c r="D10" s="7">
        <v>2485.944</v>
      </c>
      <c r="E10" s="7">
        <v>0</v>
      </c>
      <c r="F10" s="7">
        <v>0</v>
      </c>
      <c r="G10" s="7">
        <v>0</v>
      </c>
      <c r="H10" s="7">
        <v>1</v>
      </c>
      <c r="I10" s="6">
        <v>6.367</v>
      </c>
      <c r="J10" s="6">
        <v>14.747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-37.417</v>
      </c>
      <c r="Q10" s="13">
        <v>0</v>
      </c>
      <c r="R10" s="13">
        <v>-1</v>
      </c>
    </row>
    <row r="11" ht="20.25" spans="1:18">
      <c r="A11" s="7" t="s">
        <v>739</v>
      </c>
      <c r="B11" s="7" t="s">
        <v>740</v>
      </c>
      <c r="C11" s="7">
        <v>4408.728</v>
      </c>
      <c r="D11" s="7">
        <v>5174.684</v>
      </c>
      <c r="E11" s="7">
        <v>0</v>
      </c>
      <c r="F11" s="7">
        <v>0</v>
      </c>
      <c r="G11" s="7">
        <v>0</v>
      </c>
      <c r="H11" s="7">
        <v>1</v>
      </c>
      <c r="I11" s="6">
        <v>10.002</v>
      </c>
      <c r="J11" s="6">
        <v>23.324</v>
      </c>
      <c r="K11" s="13">
        <v>4</v>
      </c>
      <c r="L11" s="13">
        <v>2</v>
      </c>
      <c r="M11" s="13">
        <v>0</v>
      </c>
      <c r="N11" s="13">
        <v>1</v>
      </c>
      <c r="O11" s="13">
        <v>0</v>
      </c>
      <c r="P11" s="13">
        <v>-42.245</v>
      </c>
      <c r="Q11" s="13">
        <v>0</v>
      </c>
      <c r="R11" s="13">
        <v>0</v>
      </c>
    </row>
    <row r="12" ht="20.25" spans="1:18">
      <c r="A12" s="7" t="s">
        <v>741</v>
      </c>
      <c r="B12" s="7" t="s">
        <v>742</v>
      </c>
      <c r="C12" s="7">
        <v>12056.962</v>
      </c>
      <c r="D12" s="7">
        <v>14155.967</v>
      </c>
      <c r="E12" s="7">
        <v>0</v>
      </c>
      <c r="F12" s="7">
        <v>0</v>
      </c>
      <c r="G12" s="7">
        <v>0</v>
      </c>
      <c r="H12" s="7">
        <v>1</v>
      </c>
      <c r="I12" s="9">
        <v>1.763</v>
      </c>
      <c r="J12" s="9">
        <v>16.329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-75.551</v>
      </c>
      <c r="Q12" s="13">
        <v>0</v>
      </c>
      <c r="R12" s="13">
        <v>-1</v>
      </c>
    </row>
    <row r="13" ht="20.25" spans="1:18">
      <c r="A13" s="8" t="s">
        <v>743</v>
      </c>
      <c r="B13" s="8" t="s">
        <v>744</v>
      </c>
      <c r="C13" s="8">
        <v>967.581</v>
      </c>
      <c r="D13" s="8">
        <v>1188.864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3.163</v>
      </c>
      <c r="Q13" s="13">
        <v>0</v>
      </c>
      <c r="R13" s="13">
        <v>1</v>
      </c>
    </row>
    <row r="14" ht="20.25" spans="1:18">
      <c r="A14" s="8" t="s">
        <v>745</v>
      </c>
      <c r="B14" s="8" t="s">
        <v>746</v>
      </c>
      <c r="C14" s="8">
        <v>16818.34</v>
      </c>
      <c r="D14" s="8">
        <v>19547.951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-18.873</v>
      </c>
      <c r="Q14" s="13">
        <v>0</v>
      </c>
      <c r="R14" s="13">
        <v>-1</v>
      </c>
    </row>
    <row r="15" ht="20.25" spans="1:18">
      <c r="A15" s="8" t="s">
        <v>747</v>
      </c>
      <c r="B15" s="8" t="s">
        <v>748</v>
      </c>
      <c r="C15" s="8">
        <v>4202.182</v>
      </c>
      <c r="D15" s="8">
        <v>4493.43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0</v>
      </c>
      <c r="N15" s="13">
        <v>0</v>
      </c>
      <c r="O15" s="13">
        <v>0</v>
      </c>
      <c r="P15" s="13">
        <v>-1.92</v>
      </c>
      <c r="Q15" s="13">
        <v>0</v>
      </c>
      <c r="R15" s="13">
        <v>0</v>
      </c>
    </row>
    <row r="16" ht="20.25" spans="1:18">
      <c r="A16" s="8" t="s">
        <v>749</v>
      </c>
      <c r="B16" s="8" t="s">
        <v>750</v>
      </c>
      <c r="C16" s="8">
        <v>2244.926</v>
      </c>
      <c r="D16" s="8">
        <v>2504.677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2.073</v>
      </c>
      <c r="Q16" s="13">
        <v>0</v>
      </c>
      <c r="R16" s="13">
        <v>0</v>
      </c>
    </row>
    <row r="17" ht="20.25" spans="1:18">
      <c r="A17" s="8" t="s">
        <v>751</v>
      </c>
      <c r="B17" s="8" t="s">
        <v>752</v>
      </c>
      <c r="C17" s="8">
        <v>2605.261</v>
      </c>
      <c r="D17" s="8">
        <v>2861.137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0</v>
      </c>
      <c r="N17" s="13">
        <v>0</v>
      </c>
      <c r="O17" s="13">
        <v>0</v>
      </c>
      <c r="P17" s="13">
        <v>-0.665</v>
      </c>
      <c r="Q17" s="13">
        <v>0</v>
      </c>
      <c r="R17" s="13">
        <v>0</v>
      </c>
    </row>
    <row r="18" ht="20.25" spans="1:18">
      <c r="A18" s="8" t="s">
        <v>753</v>
      </c>
      <c r="B18" s="8" t="s">
        <v>754</v>
      </c>
      <c r="C18" s="8">
        <v>9873.844</v>
      </c>
      <c r="D18" s="8">
        <v>12396.226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1</v>
      </c>
      <c r="L18" s="13">
        <v>2</v>
      </c>
      <c r="M18" s="13">
        <v>0</v>
      </c>
      <c r="N18" s="13">
        <v>0</v>
      </c>
      <c r="O18" s="13">
        <v>0</v>
      </c>
      <c r="P18" s="13">
        <v>-34.035</v>
      </c>
      <c r="Q18" s="13">
        <v>0</v>
      </c>
      <c r="R18" s="13">
        <v>-1</v>
      </c>
    </row>
    <row r="19" ht="20.25" spans="1:18">
      <c r="A19" s="8" t="s">
        <v>755</v>
      </c>
      <c r="B19" s="8" t="s">
        <v>756</v>
      </c>
      <c r="C19" s="8">
        <v>1219.734</v>
      </c>
      <c r="D19" s="8">
        <v>1730.439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1</v>
      </c>
      <c r="L19" s="13">
        <v>2</v>
      </c>
      <c r="M19" s="13">
        <v>0</v>
      </c>
      <c r="N19" s="13">
        <v>0</v>
      </c>
      <c r="O19" s="13">
        <v>0</v>
      </c>
      <c r="P19" s="13">
        <v>-12.028</v>
      </c>
      <c r="Q19" s="13">
        <v>0</v>
      </c>
      <c r="R19" s="13">
        <v>-1</v>
      </c>
    </row>
    <row r="20" ht="20.25" spans="1:18">
      <c r="A20" s="8" t="s">
        <v>757</v>
      </c>
      <c r="B20" s="8" t="s">
        <v>758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759</v>
      </c>
      <c r="B21" s="8" t="s">
        <v>760</v>
      </c>
      <c r="C21" s="8">
        <v>8229.529</v>
      </c>
      <c r="D21" s="8">
        <v>8927.923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0.058</v>
      </c>
      <c r="Q21" s="13">
        <v>0</v>
      </c>
      <c r="R21" s="13">
        <v>-1</v>
      </c>
    </row>
    <row r="22" ht="20.25" spans="1:18">
      <c r="A22" s="8" t="s">
        <v>761</v>
      </c>
      <c r="B22" s="8" t="s">
        <v>762</v>
      </c>
      <c r="C22" s="8">
        <v>7479.156</v>
      </c>
      <c r="D22" s="8">
        <v>8785.362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1</v>
      </c>
      <c r="L22" s="13">
        <v>1</v>
      </c>
      <c r="M22" s="13">
        <v>0</v>
      </c>
      <c r="N22" s="13">
        <v>0</v>
      </c>
      <c r="O22" s="13">
        <v>0</v>
      </c>
      <c r="P22" s="13">
        <v>-24.639</v>
      </c>
      <c r="Q22" s="13">
        <v>0</v>
      </c>
      <c r="R22" s="13">
        <v>-1</v>
      </c>
    </row>
    <row r="23" ht="20.25" spans="1:18">
      <c r="A23" s="8" t="s">
        <v>763</v>
      </c>
      <c r="B23" s="8" t="s">
        <v>764</v>
      </c>
      <c r="C23" s="8">
        <v>2544.073</v>
      </c>
      <c r="D23" s="8">
        <v>3003.527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1</v>
      </c>
      <c r="O23" s="13">
        <v>0</v>
      </c>
      <c r="P23" s="13">
        <v>3.728</v>
      </c>
      <c r="Q23" s="13">
        <v>0</v>
      </c>
      <c r="R23" s="13">
        <v>0</v>
      </c>
    </row>
    <row r="24" ht="20.25" spans="1:18">
      <c r="A24" s="8" t="s">
        <v>765</v>
      </c>
      <c r="B24" s="8" t="s">
        <v>766</v>
      </c>
      <c r="C24" s="8">
        <v>1554.614</v>
      </c>
      <c r="D24" s="8">
        <v>2318.426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1</v>
      </c>
      <c r="M24" s="13">
        <v>0</v>
      </c>
      <c r="N24" s="13">
        <v>0</v>
      </c>
      <c r="O24" s="13">
        <v>0</v>
      </c>
      <c r="P24" s="13">
        <v>-14.812</v>
      </c>
      <c r="Q24" s="13">
        <v>0</v>
      </c>
      <c r="R24" s="13">
        <v>0</v>
      </c>
    </row>
    <row r="25" ht="20.25" spans="1:18">
      <c r="A25" s="8" t="s">
        <v>767</v>
      </c>
      <c r="B25" s="8" t="s">
        <v>768</v>
      </c>
      <c r="C25" s="8">
        <v>5226.177</v>
      </c>
      <c r="D25" s="8">
        <v>6109.453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-18.323</v>
      </c>
      <c r="Q25" s="13">
        <v>0</v>
      </c>
      <c r="R25" s="13">
        <v>-1</v>
      </c>
    </row>
    <row r="26" ht="20.25" spans="1:18">
      <c r="A26" s="8" t="s">
        <v>769</v>
      </c>
      <c r="B26" s="8" t="s">
        <v>770</v>
      </c>
      <c r="C26" s="8">
        <v>2113.521</v>
      </c>
      <c r="D26" s="8">
        <v>4077.243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2</v>
      </c>
      <c r="L26" s="13">
        <v>1</v>
      </c>
      <c r="M26" s="13">
        <v>0</v>
      </c>
      <c r="N26" s="13">
        <v>0</v>
      </c>
      <c r="O26" s="13">
        <v>0</v>
      </c>
      <c r="P26" s="13">
        <v>-17.588</v>
      </c>
      <c r="Q26" s="13">
        <v>0</v>
      </c>
      <c r="R26" s="13">
        <v>-1</v>
      </c>
    </row>
    <row r="27" ht="20.25" spans="1:18">
      <c r="A27" s="8" t="s">
        <v>771</v>
      </c>
      <c r="B27" s="8" t="s">
        <v>772</v>
      </c>
      <c r="C27" s="8">
        <v>9611.012</v>
      </c>
      <c r="D27" s="8">
        <v>12659.474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-35.553</v>
      </c>
      <c r="Q27" s="13">
        <v>0</v>
      </c>
      <c r="R27" s="13">
        <v>0</v>
      </c>
    </row>
    <row r="28" ht="20.25" spans="1:18">
      <c r="A28" s="6" t="s">
        <v>773</v>
      </c>
      <c r="B28" s="6" t="s">
        <v>774</v>
      </c>
      <c r="C28" s="6">
        <v>6901.297</v>
      </c>
      <c r="D28" s="6">
        <v>8515.628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7.315</v>
      </c>
      <c r="K28" s="13">
        <v>1</v>
      </c>
      <c r="L28" s="13">
        <v>2</v>
      </c>
      <c r="M28" s="13">
        <v>0</v>
      </c>
      <c r="N28" s="13">
        <v>-1</v>
      </c>
      <c r="O28" s="13">
        <v>0</v>
      </c>
      <c r="P28" s="13">
        <v>-36.539</v>
      </c>
      <c r="Q28" s="13">
        <v>-1</v>
      </c>
      <c r="R28" s="13">
        <v>0</v>
      </c>
    </row>
    <row r="29" ht="20.25" spans="1:18">
      <c r="A29" s="6" t="s">
        <v>775</v>
      </c>
      <c r="B29" s="6" t="s">
        <v>776</v>
      </c>
      <c r="C29" s="6">
        <v>18909.945</v>
      </c>
      <c r="D29" s="6">
        <v>21442.1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6.871</v>
      </c>
      <c r="K29" s="13">
        <v>3</v>
      </c>
      <c r="L29" s="13">
        <v>1</v>
      </c>
      <c r="M29" s="13">
        <v>0</v>
      </c>
      <c r="N29" s="13">
        <v>0</v>
      </c>
      <c r="O29" s="13">
        <v>0</v>
      </c>
      <c r="P29" s="13">
        <v>-26.916</v>
      </c>
      <c r="Q29" s="13">
        <v>0</v>
      </c>
      <c r="R29" s="13">
        <v>0</v>
      </c>
    </row>
    <row r="30" ht="20.25" spans="1:18">
      <c r="A30" s="6" t="s">
        <v>777</v>
      </c>
      <c r="B30" s="6" t="s">
        <v>778</v>
      </c>
      <c r="C30" s="6">
        <v>546.996</v>
      </c>
      <c r="D30" s="6">
        <v>589.827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7.034</v>
      </c>
      <c r="K30" s="13">
        <v>1</v>
      </c>
      <c r="L30" s="13">
        <v>2</v>
      </c>
      <c r="M30" s="13">
        <v>0</v>
      </c>
      <c r="N30" s="13">
        <v>-1</v>
      </c>
      <c r="O30" s="13">
        <v>0</v>
      </c>
      <c r="P30" s="13">
        <v>-1.323</v>
      </c>
      <c r="Q30" s="13">
        <v>0</v>
      </c>
      <c r="R30" s="13">
        <v>0</v>
      </c>
    </row>
    <row r="31" ht="20.25" spans="1:18">
      <c r="A31" s="6" t="s">
        <v>779</v>
      </c>
      <c r="B31" s="6" t="s">
        <v>780</v>
      </c>
      <c r="C31" s="6">
        <v>13471.05</v>
      </c>
      <c r="D31" s="6">
        <v>16220.953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15.25</v>
      </c>
      <c r="K31" s="13">
        <v>4</v>
      </c>
      <c r="L31" s="13">
        <v>2</v>
      </c>
      <c r="M31" s="13">
        <v>0</v>
      </c>
      <c r="N31" s="13">
        <v>0</v>
      </c>
      <c r="O31" s="13">
        <v>0</v>
      </c>
      <c r="P31" s="13">
        <v>-60.352</v>
      </c>
      <c r="Q31" s="13">
        <v>0</v>
      </c>
      <c r="R31" s="13">
        <v>0</v>
      </c>
    </row>
    <row r="32" ht="20.25" spans="1:18">
      <c r="A32" s="6" t="s">
        <v>781</v>
      </c>
      <c r="B32" s="6" t="s">
        <v>782</v>
      </c>
      <c r="C32" s="6">
        <v>3198.589</v>
      </c>
      <c r="D32" s="6">
        <v>3548.056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2.66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-6.52</v>
      </c>
      <c r="Q32" s="13">
        <v>0</v>
      </c>
      <c r="R32" s="13">
        <v>0</v>
      </c>
    </row>
    <row r="33" ht="20.25" spans="1:18">
      <c r="A33" s="6" t="s">
        <v>783</v>
      </c>
      <c r="B33" s="6" t="s">
        <v>784</v>
      </c>
      <c r="C33" s="6">
        <v>71516.836</v>
      </c>
      <c r="D33" s="6">
        <v>84120.859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6.465</v>
      </c>
      <c r="K33" s="13">
        <v>3</v>
      </c>
      <c r="L33" s="13">
        <v>0</v>
      </c>
      <c r="M33" s="13">
        <v>0</v>
      </c>
      <c r="N33" s="13">
        <v>0</v>
      </c>
      <c r="O33" s="13">
        <v>0</v>
      </c>
      <c r="P33" s="13">
        <v>-161.82</v>
      </c>
      <c r="Q33" s="13">
        <v>0</v>
      </c>
      <c r="R33" s="13">
        <v>0</v>
      </c>
    </row>
    <row r="34" ht="20.25" spans="1:18">
      <c r="A34" s="6" t="s">
        <v>785</v>
      </c>
      <c r="B34" s="6" t="s">
        <v>786</v>
      </c>
      <c r="C34" s="6">
        <v>2849.237</v>
      </c>
      <c r="D34" s="6">
        <v>3418.869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7.522</v>
      </c>
      <c r="K34" s="13">
        <v>1</v>
      </c>
      <c r="L34" s="13">
        <v>2</v>
      </c>
      <c r="M34" s="13">
        <v>0</v>
      </c>
      <c r="N34" s="13">
        <v>0</v>
      </c>
      <c r="O34" s="13">
        <v>0</v>
      </c>
      <c r="P34" s="13">
        <v>-3.947</v>
      </c>
      <c r="Q34" s="13">
        <v>0</v>
      </c>
      <c r="R34" s="13">
        <v>0</v>
      </c>
    </row>
    <row r="35" ht="20.25" spans="1:18">
      <c r="A35" s="6" t="s">
        <v>787</v>
      </c>
      <c r="B35" s="6" t="s">
        <v>788</v>
      </c>
      <c r="C35" s="6">
        <v>3250.057</v>
      </c>
      <c r="D35" s="6">
        <v>3906.05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7.904</v>
      </c>
      <c r="K35" s="13">
        <v>1</v>
      </c>
      <c r="L35" s="13">
        <v>2</v>
      </c>
      <c r="M35" s="13">
        <v>0</v>
      </c>
      <c r="N35" s="13">
        <v>0</v>
      </c>
      <c r="O35" s="13">
        <v>0</v>
      </c>
      <c r="P35" s="13">
        <v>-19.752</v>
      </c>
      <c r="Q35" s="13">
        <v>0</v>
      </c>
      <c r="R35" s="13">
        <v>0</v>
      </c>
    </row>
    <row r="36" ht="20.25" spans="1:18">
      <c r="A36" s="6" t="s">
        <v>789</v>
      </c>
      <c r="B36" s="6" t="s">
        <v>790</v>
      </c>
      <c r="C36" s="6">
        <v>123538.648</v>
      </c>
      <c r="D36" s="6">
        <v>149119.734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6.36</v>
      </c>
      <c r="K36" s="13">
        <v>1</v>
      </c>
      <c r="L36" s="13">
        <v>2</v>
      </c>
      <c r="M36" s="13">
        <v>0</v>
      </c>
      <c r="N36" s="13">
        <v>0</v>
      </c>
      <c r="O36" s="13">
        <v>0</v>
      </c>
      <c r="P36" s="13">
        <v>-356.152</v>
      </c>
      <c r="Q36" s="13">
        <v>0</v>
      </c>
      <c r="R36" s="13">
        <v>0</v>
      </c>
    </row>
    <row r="37" ht="20.25" spans="1:18">
      <c r="A37" s="6" t="s">
        <v>791</v>
      </c>
      <c r="B37" s="6" t="s">
        <v>792</v>
      </c>
      <c r="C37" s="6">
        <v>3155.361</v>
      </c>
      <c r="D37" s="6">
        <v>3770.253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7.765</v>
      </c>
      <c r="K37" s="13">
        <v>1</v>
      </c>
      <c r="L37" s="13">
        <v>2</v>
      </c>
      <c r="M37" s="13">
        <v>0</v>
      </c>
      <c r="N37" s="13">
        <v>0</v>
      </c>
      <c r="O37" s="13">
        <v>0</v>
      </c>
      <c r="P37" s="13">
        <v>-15.269</v>
      </c>
      <c r="Q37" s="13">
        <v>0</v>
      </c>
      <c r="R37" s="13">
        <v>0</v>
      </c>
    </row>
    <row r="38" ht="20.25" spans="1:18">
      <c r="A38" s="6" t="s">
        <v>793</v>
      </c>
      <c r="B38" s="6" t="s">
        <v>794</v>
      </c>
      <c r="C38" s="6">
        <v>240589.344</v>
      </c>
      <c r="D38" s="6">
        <v>287573.688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8.27</v>
      </c>
      <c r="K38" s="13">
        <v>2</v>
      </c>
      <c r="L38" s="13">
        <v>2</v>
      </c>
      <c r="M38" s="13">
        <v>0</v>
      </c>
      <c r="N38" s="13">
        <v>0</v>
      </c>
      <c r="O38" s="13">
        <v>0</v>
      </c>
      <c r="P38" s="13">
        <v>-175.585</v>
      </c>
      <c r="Q38" s="13">
        <v>0</v>
      </c>
      <c r="R38" s="13">
        <v>-1</v>
      </c>
    </row>
    <row r="39" ht="20.25" spans="1:18">
      <c r="A39" s="6" t="s">
        <v>795</v>
      </c>
      <c r="B39" s="6" t="s">
        <v>796</v>
      </c>
      <c r="C39" s="6">
        <v>5638.149</v>
      </c>
      <c r="D39" s="6">
        <v>6325.945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1.945</v>
      </c>
      <c r="K39" s="13">
        <v>0</v>
      </c>
      <c r="L39" s="13">
        <v>1</v>
      </c>
      <c r="M39" s="13">
        <v>0</v>
      </c>
      <c r="N39" s="13">
        <v>0</v>
      </c>
      <c r="O39" s="13">
        <v>0</v>
      </c>
      <c r="P39" s="13">
        <v>-12.727</v>
      </c>
      <c r="Q39" s="13">
        <v>0</v>
      </c>
      <c r="R39" s="13">
        <v>0</v>
      </c>
    </row>
    <row r="40" ht="20.25" spans="1:18">
      <c r="A40" s="6" t="s">
        <v>797</v>
      </c>
      <c r="B40" s="6" t="s">
        <v>798</v>
      </c>
      <c r="C40" s="6">
        <v>13508.393</v>
      </c>
      <c r="D40" s="6">
        <v>14699.691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2.642</v>
      </c>
      <c r="K40" s="13">
        <v>1</v>
      </c>
      <c r="L40" s="13">
        <v>0</v>
      </c>
      <c r="M40" s="13">
        <v>0</v>
      </c>
      <c r="N40" s="13">
        <v>0</v>
      </c>
      <c r="O40" s="13">
        <v>0</v>
      </c>
      <c r="P40" s="13">
        <v>-25.752</v>
      </c>
      <c r="Q40" s="13">
        <v>0</v>
      </c>
      <c r="R40" s="13">
        <v>-1</v>
      </c>
    </row>
    <row r="41" ht="20.25" spans="1:18">
      <c r="A41" s="6" t="s">
        <v>799</v>
      </c>
      <c r="B41" s="6" t="s">
        <v>800</v>
      </c>
      <c r="C41" s="6">
        <v>3290.745</v>
      </c>
      <c r="D41" s="6">
        <v>4220.621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15.838</v>
      </c>
      <c r="K41" s="13">
        <v>3</v>
      </c>
      <c r="L41" s="13">
        <v>2</v>
      </c>
      <c r="M41" s="13">
        <v>0</v>
      </c>
      <c r="N41" s="13">
        <v>0</v>
      </c>
      <c r="O41" s="13">
        <v>0</v>
      </c>
      <c r="P41" s="13">
        <v>38.261</v>
      </c>
      <c r="Q41" s="13">
        <v>0</v>
      </c>
      <c r="R41" s="13">
        <v>1</v>
      </c>
    </row>
    <row r="42" ht="20.25" spans="1:18">
      <c r="A42" s="6" t="s">
        <v>801</v>
      </c>
      <c r="B42" s="6" t="s">
        <v>802</v>
      </c>
      <c r="C42" s="6">
        <v>21820.096</v>
      </c>
      <c r="D42" s="6">
        <v>25038.217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11.534</v>
      </c>
      <c r="K42" s="13">
        <v>3</v>
      </c>
      <c r="L42" s="13">
        <v>2</v>
      </c>
      <c r="M42" s="13">
        <v>0</v>
      </c>
      <c r="N42" s="13">
        <v>0</v>
      </c>
      <c r="O42" s="13">
        <v>0</v>
      </c>
      <c r="P42" s="13">
        <v>-88.278</v>
      </c>
      <c r="Q42" s="13">
        <v>0</v>
      </c>
      <c r="R42" s="13">
        <v>-1</v>
      </c>
    </row>
    <row r="43" ht="20.25" spans="1:18">
      <c r="A43" s="9" t="s">
        <v>803</v>
      </c>
      <c r="B43" s="9" t="s">
        <v>804</v>
      </c>
      <c r="C43" s="9">
        <v>3496.331</v>
      </c>
      <c r="D43" s="9">
        <v>4119.323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3.921</v>
      </c>
      <c r="K43" s="13">
        <v>1</v>
      </c>
      <c r="L43" s="13">
        <v>2</v>
      </c>
      <c r="M43" s="13">
        <v>0</v>
      </c>
      <c r="N43" s="13">
        <v>0</v>
      </c>
      <c r="O43" s="13">
        <v>0</v>
      </c>
      <c r="P43" s="13">
        <v>-4.15</v>
      </c>
      <c r="Q43" s="13">
        <v>0</v>
      </c>
      <c r="R43" s="13">
        <v>0</v>
      </c>
    </row>
    <row r="44" ht="20.25" spans="1:18">
      <c r="A44" s="6" t="s">
        <v>805</v>
      </c>
      <c r="B44" s="6" t="s">
        <v>806</v>
      </c>
      <c r="C44" s="6">
        <v>181.006</v>
      </c>
      <c r="D44" s="6">
        <v>306.746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8.025</v>
      </c>
      <c r="K44" s="13">
        <v>4</v>
      </c>
      <c r="L44" s="13">
        <v>1</v>
      </c>
      <c r="M44" s="13">
        <v>0</v>
      </c>
      <c r="N44" s="13">
        <v>1</v>
      </c>
      <c r="O44" s="13">
        <v>0</v>
      </c>
      <c r="P44" s="13">
        <v>-0.045</v>
      </c>
      <c r="Q44" s="13">
        <v>0</v>
      </c>
      <c r="R44" s="13">
        <v>0</v>
      </c>
    </row>
    <row r="45" ht="20.25" spans="1:18">
      <c r="A45" s="6" t="s">
        <v>807</v>
      </c>
      <c r="B45" s="6" t="s">
        <v>808</v>
      </c>
      <c r="C45" s="6">
        <v>8378.53</v>
      </c>
      <c r="D45" s="6">
        <v>9198.768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4.42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-3.934</v>
      </c>
      <c r="Q45" s="13">
        <v>0</v>
      </c>
      <c r="R45" s="13">
        <v>0</v>
      </c>
    </row>
    <row r="46" ht="20.25" spans="1:18">
      <c r="A46" s="6" t="s">
        <v>809</v>
      </c>
      <c r="B46" s="6" t="s">
        <v>810</v>
      </c>
      <c r="C46" s="6">
        <v>4429.5</v>
      </c>
      <c r="D46" s="6">
        <v>4894.389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6.767</v>
      </c>
      <c r="K46" s="13">
        <v>2</v>
      </c>
      <c r="L46" s="13">
        <v>2</v>
      </c>
      <c r="M46" s="13">
        <v>0</v>
      </c>
      <c r="N46" s="13">
        <v>0</v>
      </c>
      <c r="O46" s="13">
        <v>0</v>
      </c>
      <c r="P46" s="13">
        <v>-3.727</v>
      </c>
      <c r="Q46" s="13">
        <v>0</v>
      </c>
      <c r="R46" s="13">
        <v>0</v>
      </c>
    </row>
    <row r="47" ht="20.25" spans="1:18">
      <c r="A47" s="6" t="s">
        <v>811</v>
      </c>
      <c r="B47" s="6" t="s">
        <v>812</v>
      </c>
      <c r="C47" s="6">
        <v>1308.033</v>
      </c>
      <c r="D47" s="6">
        <v>1456.556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0.756</v>
      </c>
      <c r="K47" s="13">
        <v>1</v>
      </c>
      <c r="L47" s="13">
        <v>2</v>
      </c>
      <c r="M47" s="13">
        <v>0</v>
      </c>
      <c r="N47" s="13">
        <v>0</v>
      </c>
      <c r="O47" s="13">
        <v>0</v>
      </c>
      <c r="P47" s="13">
        <v>-1.697</v>
      </c>
      <c r="Q47" s="13">
        <v>0</v>
      </c>
      <c r="R47" s="13">
        <v>0</v>
      </c>
    </row>
    <row r="48" ht="20.25" spans="1:18">
      <c r="A48" s="6" t="s">
        <v>813</v>
      </c>
      <c r="B48" s="6" t="s">
        <v>814</v>
      </c>
      <c r="C48" s="6">
        <v>698.927</v>
      </c>
      <c r="D48" s="6">
        <v>866.287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8.697</v>
      </c>
      <c r="K48" s="13">
        <v>2</v>
      </c>
      <c r="L48" s="13">
        <v>1</v>
      </c>
      <c r="M48" s="13">
        <v>0</v>
      </c>
      <c r="N48" s="13">
        <v>0</v>
      </c>
      <c r="O48" s="13">
        <v>0</v>
      </c>
      <c r="P48" s="13">
        <v>-4.247</v>
      </c>
      <c r="Q48" s="13">
        <v>0</v>
      </c>
      <c r="R48" s="13">
        <v>0</v>
      </c>
    </row>
    <row r="49" ht="20.25" spans="1:18">
      <c r="A49" s="6" t="s">
        <v>815</v>
      </c>
      <c r="B49" s="6" t="s">
        <v>816</v>
      </c>
      <c r="C49" s="6">
        <v>1875.252</v>
      </c>
      <c r="D49" s="6">
        <v>2408.367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9.779</v>
      </c>
      <c r="K49" s="13">
        <v>2</v>
      </c>
      <c r="L49" s="13">
        <v>1</v>
      </c>
      <c r="M49" s="13">
        <v>0</v>
      </c>
      <c r="N49" s="13">
        <v>0</v>
      </c>
      <c r="O49" s="13">
        <v>0</v>
      </c>
      <c r="P49" s="13">
        <v>-17.439</v>
      </c>
      <c r="Q49" s="13">
        <v>0</v>
      </c>
      <c r="R49" s="13">
        <v>0</v>
      </c>
    </row>
    <row r="50" ht="20.25" spans="1:18">
      <c r="A50" s="6" t="s">
        <v>817</v>
      </c>
      <c r="B50" s="6" t="s">
        <v>818</v>
      </c>
      <c r="C50" s="6">
        <v>3278.203</v>
      </c>
      <c r="D50" s="6">
        <v>3559.946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5.5</v>
      </c>
      <c r="K50" s="13">
        <v>0</v>
      </c>
      <c r="L50" s="13">
        <v>2</v>
      </c>
      <c r="M50" s="13">
        <v>1</v>
      </c>
      <c r="N50" s="13">
        <v>-1</v>
      </c>
      <c r="O50" s="13">
        <v>0</v>
      </c>
      <c r="P50" s="13">
        <v>-4.226</v>
      </c>
      <c r="Q50" s="13">
        <v>0</v>
      </c>
      <c r="R50" s="13">
        <v>0</v>
      </c>
    </row>
    <row r="51" ht="20.25" spans="1:18">
      <c r="A51" s="6" t="s">
        <v>819</v>
      </c>
      <c r="B51" s="6" t="s">
        <v>820</v>
      </c>
      <c r="C51" s="6">
        <v>1305.772</v>
      </c>
      <c r="D51" s="6">
        <v>1720.938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7.979</v>
      </c>
      <c r="K51" s="13">
        <v>2</v>
      </c>
      <c r="L51" s="13">
        <v>0</v>
      </c>
      <c r="M51" s="13">
        <v>0</v>
      </c>
      <c r="N51" s="13">
        <v>0</v>
      </c>
      <c r="O51" s="13">
        <v>0</v>
      </c>
      <c r="P51" s="13">
        <v>-12.902</v>
      </c>
      <c r="Q51" s="13">
        <v>0</v>
      </c>
      <c r="R51" s="13">
        <v>0</v>
      </c>
    </row>
    <row r="52" ht="20.25" spans="1:18">
      <c r="A52" s="6" t="s">
        <v>821</v>
      </c>
      <c r="B52" s="6" t="s">
        <v>822</v>
      </c>
      <c r="C52" s="6">
        <v>7979.663</v>
      </c>
      <c r="D52" s="6">
        <v>8580.488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2.865</v>
      </c>
      <c r="K52" s="13">
        <v>1</v>
      </c>
      <c r="L52" s="13">
        <v>2</v>
      </c>
      <c r="M52" s="13">
        <v>0</v>
      </c>
      <c r="N52" s="13">
        <v>0</v>
      </c>
      <c r="O52" s="13">
        <v>0</v>
      </c>
      <c r="P52" s="13">
        <v>-10.191</v>
      </c>
      <c r="Q52" s="13">
        <v>0</v>
      </c>
      <c r="R52" s="13">
        <v>0</v>
      </c>
    </row>
    <row r="53" ht="20.25" spans="1:18">
      <c r="A53" s="6" t="s">
        <v>823</v>
      </c>
      <c r="B53" s="6" t="s">
        <v>824</v>
      </c>
      <c r="C53" s="6">
        <v>16198.622</v>
      </c>
      <c r="D53" s="6">
        <v>18570.645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7.989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65.047</v>
      </c>
      <c r="Q53" s="13">
        <v>0</v>
      </c>
      <c r="R53" s="13">
        <v>1</v>
      </c>
    </row>
    <row r="54" ht="20.25" spans="1:18">
      <c r="A54" s="6" t="s">
        <v>825</v>
      </c>
      <c r="B54" s="6" t="s">
        <v>826</v>
      </c>
      <c r="C54" s="6">
        <v>2944.298</v>
      </c>
      <c r="D54" s="6">
        <v>3567.787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2.442</v>
      </c>
      <c r="K54" s="13">
        <v>0</v>
      </c>
      <c r="L54" s="13">
        <v>2</v>
      </c>
      <c r="M54" s="13">
        <v>0</v>
      </c>
      <c r="N54" s="13">
        <v>-1</v>
      </c>
      <c r="O54" s="13">
        <v>0</v>
      </c>
      <c r="P54" s="13">
        <v>-2.541</v>
      </c>
      <c r="Q54" s="13">
        <v>0</v>
      </c>
      <c r="R54" s="13">
        <v>0</v>
      </c>
    </row>
    <row r="55" ht="20.25" spans="1:18">
      <c r="A55" s="6" t="s">
        <v>827</v>
      </c>
      <c r="B55" s="6" t="s">
        <v>828</v>
      </c>
      <c r="C55" s="6">
        <v>4671.625</v>
      </c>
      <c r="D55" s="6">
        <v>5226.569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4.485</v>
      </c>
      <c r="K55" s="13">
        <v>1</v>
      </c>
      <c r="L55" s="13">
        <v>2</v>
      </c>
      <c r="M55" s="13">
        <v>0</v>
      </c>
      <c r="N55" s="13">
        <v>0</v>
      </c>
      <c r="O55" s="13">
        <v>0</v>
      </c>
      <c r="P55" s="13">
        <v>-4.148</v>
      </c>
      <c r="Q55" s="13">
        <v>0</v>
      </c>
      <c r="R55" s="13">
        <v>0</v>
      </c>
    </row>
    <row r="56" ht="20.25" spans="1:18">
      <c r="A56" s="6" t="s">
        <v>829</v>
      </c>
      <c r="B56" s="6" t="s">
        <v>830</v>
      </c>
      <c r="C56" s="6">
        <v>7380.921</v>
      </c>
      <c r="D56" s="6">
        <v>7837.474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2.883</v>
      </c>
      <c r="K56" s="13">
        <v>1</v>
      </c>
      <c r="L56" s="13">
        <v>2</v>
      </c>
      <c r="M56" s="13">
        <v>0</v>
      </c>
      <c r="N56" s="13">
        <v>0</v>
      </c>
      <c r="O56" s="13">
        <v>0</v>
      </c>
      <c r="P56" s="13">
        <v>-12.218</v>
      </c>
      <c r="Q56" s="13">
        <v>0</v>
      </c>
      <c r="R56" s="13">
        <v>0</v>
      </c>
    </row>
    <row r="57" ht="20.25" spans="1:18">
      <c r="A57" s="6" t="s">
        <v>831</v>
      </c>
      <c r="B57" s="6" t="s">
        <v>832</v>
      </c>
      <c r="C57" s="6">
        <v>3429.359</v>
      </c>
      <c r="D57" s="6">
        <v>3554.888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1.653</v>
      </c>
      <c r="K57" s="13">
        <v>1</v>
      </c>
      <c r="L57" s="13">
        <v>2</v>
      </c>
      <c r="M57" s="13">
        <v>0</v>
      </c>
      <c r="N57" s="13">
        <v>0</v>
      </c>
      <c r="O57" s="13">
        <v>0</v>
      </c>
      <c r="P57" s="13">
        <v>0.329</v>
      </c>
      <c r="Q57" s="13">
        <v>-1</v>
      </c>
      <c r="R57" s="13">
        <v>0</v>
      </c>
    </row>
    <row r="58" ht="20.25" spans="1:18">
      <c r="A58" s="6" t="s">
        <v>833</v>
      </c>
      <c r="B58" s="6" t="s">
        <v>834</v>
      </c>
      <c r="C58" s="6">
        <v>5496.941</v>
      </c>
      <c r="D58" s="6">
        <v>6562.975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0.598</v>
      </c>
      <c r="K58" s="13">
        <v>1</v>
      </c>
      <c r="L58" s="13">
        <v>2</v>
      </c>
      <c r="M58" s="13">
        <v>0</v>
      </c>
      <c r="N58" s="13">
        <v>0</v>
      </c>
      <c r="O58" s="13">
        <v>0</v>
      </c>
      <c r="P58" s="13">
        <v>-26.4</v>
      </c>
      <c r="Q58" s="13">
        <v>0</v>
      </c>
      <c r="R58" s="13">
        <v>-1</v>
      </c>
    </row>
    <row r="59" ht="20.25" spans="1:18">
      <c r="A59" s="6" t="s">
        <v>835</v>
      </c>
      <c r="B59" s="6" t="s">
        <v>836</v>
      </c>
      <c r="C59" s="6">
        <v>7327.356</v>
      </c>
      <c r="D59" s="6">
        <v>8190.606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9.494</v>
      </c>
      <c r="K59" s="13">
        <v>4</v>
      </c>
      <c r="L59" s="13">
        <v>1</v>
      </c>
      <c r="M59" s="13">
        <v>0</v>
      </c>
      <c r="N59" s="13">
        <v>0</v>
      </c>
      <c r="O59" s="13">
        <v>0</v>
      </c>
      <c r="P59" s="13">
        <v>-24.017</v>
      </c>
      <c r="Q59" s="13">
        <v>0</v>
      </c>
      <c r="R59" s="13">
        <v>0</v>
      </c>
    </row>
    <row r="60" ht="20.25" spans="1:18">
      <c r="A60" s="6" t="s">
        <v>837</v>
      </c>
      <c r="B60" s="6" t="s">
        <v>838</v>
      </c>
      <c r="C60" s="6">
        <v>6520.071</v>
      </c>
      <c r="D60" s="6">
        <v>7189.72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2.831</v>
      </c>
      <c r="K60" s="13">
        <v>0</v>
      </c>
      <c r="L60" s="13">
        <v>2</v>
      </c>
      <c r="M60" s="13">
        <v>0</v>
      </c>
      <c r="N60" s="13">
        <v>-1</v>
      </c>
      <c r="O60" s="13">
        <v>0</v>
      </c>
      <c r="P60" s="13">
        <v>-30.7</v>
      </c>
      <c r="Q60" s="13">
        <v>0</v>
      </c>
      <c r="R60" s="13">
        <v>-1</v>
      </c>
    </row>
    <row r="61" ht="20.25" spans="1:18">
      <c r="A61" s="6" t="s">
        <v>839</v>
      </c>
      <c r="B61" s="6" t="s">
        <v>840</v>
      </c>
      <c r="C61" s="6">
        <v>13466.237</v>
      </c>
      <c r="D61" s="6">
        <v>15257.928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5.034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-40.59</v>
      </c>
      <c r="Q61" s="13">
        <v>0</v>
      </c>
      <c r="R61" s="13">
        <v>0</v>
      </c>
    </row>
    <row r="62" ht="20.25" spans="1:18">
      <c r="A62" s="6" t="s">
        <v>841</v>
      </c>
      <c r="B62" s="6" t="s">
        <v>842</v>
      </c>
      <c r="C62" s="6">
        <v>19016.295</v>
      </c>
      <c r="D62" s="6">
        <v>21189.396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4.561</v>
      </c>
      <c r="K62" s="13">
        <v>2</v>
      </c>
      <c r="L62" s="13">
        <v>1</v>
      </c>
      <c r="M62" s="13">
        <v>0</v>
      </c>
      <c r="N62" s="13">
        <v>0</v>
      </c>
      <c r="O62" s="13">
        <v>0</v>
      </c>
      <c r="P62" s="13">
        <v>-67.423</v>
      </c>
      <c r="Q62" s="13">
        <v>0</v>
      </c>
      <c r="R62" s="13">
        <v>0</v>
      </c>
    </row>
    <row r="63" ht="20.25" spans="1:18">
      <c r="A63" s="6" t="s">
        <v>843</v>
      </c>
      <c r="B63" s="6" t="s">
        <v>844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6" t="s">
        <v>845</v>
      </c>
      <c r="B64" s="6" t="s">
        <v>846</v>
      </c>
      <c r="C64" s="6">
        <v>2404.98</v>
      </c>
      <c r="D64" s="6">
        <v>2674.932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3.298</v>
      </c>
      <c r="K64" s="13">
        <v>1</v>
      </c>
      <c r="L64" s="13">
        <v>2</v>
      </c>
      <c r="M64" s="13">
        <v>0</v>
      </c>
      <c r="N64" s="13">
        <v>0</v>
      </c>
      <c r="O64" s="13">
        <v>0</v>
      </c>
      <c r="P64" s="13">
        <v>-8.555</v>
      </c>
      <c r="Q64" s="13">
        <v>0</v>
      </c>
      <c r="R64" s="13">
        <v>-1</v>
      </c>
    </row>
    <row r="65" ht="20.25" spans="1:18">
      <c r="A65" s="6" t="s">
        <v>847</v>
      </c>
      <c r="B65" s="6" t="s">
        <v>848</v>
      </c>
      <c r="C65" s="6">
        <v>6882.386</v>
      </c>
      <c r="D65" s="6">
        <v>7702.245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3.877</v>
      </c>
      <c r="K65" s="13">
        <v>1</v>
      </c>
      <c r="L65" s="13">
        <v>0</v>
      </c>
      <c r="M65" s="13">
        <v>0</v>
      </c>
      <c r="N65" s="13">
        <v>0</v>
      </c>
      <c r="O65" s="13">
        <v>0</v>
      </c>
      <c r="P65" s="13">
        <v>-14.78</v>
      </c>
      <c r="Q65" s="13">
        <v>0</v>
      </c>
      <c r="R65" s="13">
        <v>0</v>
      </c>
    </row>
    <row r="66" ht="20.25" spans="1:18">
      <c r="A66" s="6" t="s">
        <v>849</v>
      </c>
      <c r="B66" s="6" t="s">
        <v>850</v>
      </c>
      <c r="C66" s="6">
        <v>2321.309</v>
      </c>
      <c r="D66" s="6">
        <v>2813.855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17.096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851</v>
      </c>
      <c r="B67" s="6" t="s">
        <v>852</v>
      </c>
      <c r="C67" s="6">
        <v>2210.368</v>
      </c>
      <c r="D67" s="6">
        <v>2848.615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11.123</v>
      </c>
      <c r="K67" s="13">
        <v>1</v>
      </c>
      <c r="L67" s="13">
        <v>2</v>
      </c>
      <c r="M67" s="13">
        <v>0</v>
      </c>
      <c r="N67" s="13">
        <v>-1</v>
      </c>
      <c r="O67" s="13">
        <v>0</v>
      </c>
      <c r="P67" s="13">
        <v>-4.152</v>
      </c>
      <c r="Q67" s="13">
        <v>0</v>
      </c>
      <c r="R67" s="13">
        <v>0</v>
      </c>
    </row>
    <row r="68" ht="20.25" spans="1:18">
      <c r="A68" s="6" t="s">
        <v>853</v>
      </c>
      <c r="B68" s="6" t="s">
        <v>854</v>
      </c>
      <c r="C68" s="6">
        <v>4913.436</v>
      </c>
      <c r="D68" s="6">
        <v>5846.509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4.76</v>
      </c>
      <c r="K68" s="13">
        <v>1</v>
      </c>
      <c r="L68" s="13">
        <v>1</v>
      </c>
      <c r="M68" s="13">
        <v>0</v>
      </c>
      <c r="N68" s="13">
        <v>0</v>
      </c>
      <c r="O68" s="13">
        <v>0</v>
      </c>
      <c r="P68" s="13">
        <v>2.916</v>
      </c>
      <c r="Q68" s="13">
        <v>0</v>
      </c>
      <c r="R68" s="13">
        <v>0</v>
      </c>
    </row>
    <row r="69" ht="20.25" spans="1:18">
      <c r="A69" s="6" t="s">
        <v>855</v>
      </c>
      <c r="B69" s="6" t="s">
        <v>856</v>
      </c>
      <c r="C69" s="6">
        <v>6344.952</v>
      </c>
      <c r="D69" s="6">
        <v>7765.224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3.893</v>
      </c>
      <c r="K69" s="13">
        <v>0</v>
      </c>
      <c r="L69" s="13">
        <v>2</v>
      </c>
      <c r="M69" s="13">
        <v>0</v>
      </c>
      <c r="N69" s="13">
        <v>-1</v>
      </c>
      <c r="O69" s="13">
        <v>0</v>
      </c>
      <c r="P69" s="13">
        <v>-24.384</v>
      </c>
      <c r="Q69" s="13">
        <v>0</v>
      </c>
      <c r="R69" s="13">
        <v>-1</v>
      </c>
    </row>
    <row r="70" ht="20.25" spans="1:18">
      <c r="A70" s="6" t="s">
        <v>857</v>
      </c>
      <c r="B70" s="6" t="s">
        <v>858</v>
      </c>
      <c r="C70" s="6">
        <v>2351.773</v>
      </c>
      <c r="D70" s="6">
        <v>2849.85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6.602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3">
        <v>-0.337</v>
      </c>
      <c r="Q70" s="13">
        <v>0</v>
      </c>
      <c r="R70" s="13">
        <v>0</v>
      </c>
    </row>
    <row r="71" ht="20.25" spans="1:18">
      <c r="A71" s="6" t="s">
        <v>859</v>
      </c>
      <c r="B71" s="6" t="s">
        <v>860</v>
      </c>
      <c r="C71" s="6">
        <v>5578.666</v>
      </c>
      <c r="D71" s="6">
        <v>5966.693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5.157</v>
      </c>
      <c r="K71" s="13">
        <v>4</v>
      </c>
      <c r="L71" s="13">
        <v>2</v>
      </c>
      <c r="M71" s="13">
        <v>0</v>
      </c>
      <c r="N71" s="13">
        <v>1</v>
      </c>
      <c r="O71" s="13">
        <v>0</v>
      </c>
      <c r="P71" s="13">
        <v>-11.382</v>
      </c>
      <c r="Q71" s="13">
        <v>0</v>
      </c>
      <c r="R71" s="13">
        <v>0</v>
      </c>
    </row>
    <row r="72" ht="20.25" spans="1:18">
      <c r="A72" s="6" t="s">
        <v>861</v>
      </c>
      <c r="B72" s="6" t="s">
        <v>862</v>
      </c>
      <c r="C72" s="6">
        <v>1833.337</v>
      </c>
      <c r="D72" s="6">
        <v>2087.222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0.254</v>
      </c>
      <c r="K72" s="13">
        <v>0</v>
      </c>
      <c r="L72" s="13">
        <v>2</v>
      </c>
      <c r="M72" s="13">
        <v>0</v>
      </c>
      <c r="N72" s="13">
        <v>-1</v>
      </c>
      <c r="O72" s="13">
        <v>0</v>
      </c>
      <c r="P72" s="13">
        <v>-9.356</v>
      </c>
      <c r="Q72" s="13">
        <v>0</v>
      </c>
      <c r="R72" s="13">
        <v>0</v>
      </c>
    </row>
    <row r="73" ht="20.25" spans="1:18">
      <c r="A73" s="6" t="s">
        <v>863</v>
      </c>
      <c r="B73" s="6" t="s">
        <v>864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865</v>
      </c>
      <c r="B74" s="6" t="s">
        <v>866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13">
        <v>1</v>
      </c>
      <c r="L74" s="13">
        <v>1</v>
      </c>
      <c r="M74" s="13">
        <v>0</v>
      </c>
      <c r="N74" s="13">
        <v>0</v>
      </c>
      <c r="O74" s="13">
        <v>0</v>
      </c>
      <c r="P74" s="13">
        <v>-21.341</v>
      </c>
      <c r="Q74" s="13">
        <v>0</v>
      </c>
      <c r="R74" s="13">
        <v>0</v>
      </c>
    </row>
    <row r="75" ht="20.25" spans="1:18">
      <c r="A75" s="6" t="s">
        <v>867</v>
      </c>
      <c r="B75" s="6" t="s">
        <v>868</v>
      </c>
      <c r="C75" s="6">
        <v>104.381</v>
      </c>
      <c r="D75" s="6">
        <v>106.489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1.164</v>
      </c>
      <c r="K75" s="13">
        <v>2</v>
      </c>
      <c r="L75" s="13">
        <v>1</v>
      </c>
      <c r="M75" s="13">
        <v>0</v>
      </c>
      <c r="N75" s="13">
        <v>0</v>
      </c>
      <c r="O75" s="13">
        <v>0</v>
      </c>
      <c r="P75" s="13">
        <v>0.06</v>
      </c>
      <c r="Q75" s="13">
        <v>0</v>
      </c>
      <c r="R75" s="13">
        <v>1</v>
      </c>
    </row>
    <row r="76" ht="20.25" spans="1:18">
      <c r="A76" s="6" t="s">
        <v>869</v>
      </c>
      <c r="B76" s="6" t="s">
        <v>870</v>
      </c>
      <c r="C76" s="6">
        <v>103.434</v>
      </c>
      <c r="D76" s="6">
        <v>104.839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1.001</v>
      </c>
      <c r="K76" s="13">
        <v>2</v>
      </c>
      <c r="L76" s="13">
        <v>0</v>
      </c>
      <c r="M76" s="13">
        <v>0</v>
      </c>
      <c r="N76" s="13">
        <v>0</v>
      </c>
      <c r="O76" s="13">
        <v>0</v>
      </c>
      <c r="P76" s="13">
        <v>0.034</v>
      </c>
      <c r="Q76" s="13">
        <v>0</v>
      </c>
      <c r="R76" s="13">
        <v>0</v>
      </c>
    </row>
    <row r="77" ht="20.25" spans="1:18">
      <c r="A77" s="6" t="s">
        <v>871</v>
      </c>
      <c r="B77" s="6" t="s">
        <v>872</v>
      </c>
      <c r="C77" s="6">
        <v>106.147</v>
      </c>
      <c r="D77" s="6">
        <v>112.654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4.971</v>
      </c>
      <c r="K77" s="13">
        <v>3</v>
      </c>
      <c r="L77" s="13">
        <v>1</v>
      </c>
      <c r="M77" s="13">
        <v>0</v>
      </c>
      <c r="N77" s="13">
        <v>0</v>
      </c>
      <c r="O77" s="13">
        <v>0</v>
      </c>
      <c r="P77" s="13">
        <v>0.234</v>
      </c>
      <c r="Q77" s="13">
        <v>0</v>
      </c>
      <c r="R77" s="13">
        <v>1</v>
      </c>
    </row>
    <row r="78" ht="20.25" spans="1:18">
      <c r="A78" s="6" t="s">
        <v>873</v>
      </c>
      <c r="B78" s="6" t="s">
        <v>874</v>
      </c>
      <c r="C78" s="6">
        <v>101.715</v>
      </c>
      <c r="D78" s="6">
        <v>102.308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0.512</v>
      </c>
      <c r="K78" s="13">
        <v>3</v>
      </c>
      <c r="L78" s="13">
        <v>0</v>
      </c>
      <c r="M78" s="13">
        <v>0</v>
      </c>
      <c r="N78" s="13">
        <v>0</v>
      </c>
      <c r="O78" s="13">
        <v>0</v>
      </c>
      <c r="P78" s="13">
        <v>0.014</v>
      </c>
      <c r="Q78" s="13">
        <v>0</v>
      </c>
      <c r="R78" s="13">
        <v>0</v>
      </c>
    </row>
    <row r="79" ht="20.25" spans="1:18">
      <c r="A79" s="6" t="s">
        <v>875</v>
      </c>
      <c r="B79" s="6" t="s">
        <v>876</v>
      </c>
      <c r="C79" s="6">
        <v>63576.813</v>
      </c>
      <c r="D79" s="6">
        <v>75401.523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6.532</v>
      </c>
      <c r="K79" s="13">
        <v>3</v>
      </c>
      <c r="L79" s="13">
        <v>2</v>
      </c>
      <c r="M79" s="13">
        <v>0</v>
      </c>
      <c r="N79" s="13">
        <v>0</v>
      </c>
      <c r="O79" s="13">
        <v>0</v>
      </c>
      <c r="P79" s="13">
        <v>-140.797</v>
      </c>
      <c r="Q79" s="13">
        <v>0</v>
      </c>
      <c r="R79" s="13">
        <v>0</v>
      </c>
    </row>
    <row r="80" ht="20.25" spans="1:18">
      <c r="A80" s="9" t="s">
        <v>877</v>
      </c>
      <c r="B80" s="9" t="s">
        <v>878</v>
      </c>
      <c r="C80" s="9">
        <v>3735.176</v>
      </c>
      <c r="D80" s="9">
        <v>4289.248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8.965</v>
      </c>
      <c r="K80" s="13">
        <v>0</v>
      </c>
      <c r="L80" s="13">
        <v>1</v>
      </c>
      <c r="M80" s="13">
        <v>0</v>
      </c>
      <c r="N80" s="13">
        <v>0</v>
      </c>
      <c r="O80" s="13">
        <v>0</v>
      </c>
      <c r="P80" s="13">
        <v>-14.795</v>
      </c>
      <c r="Q80" s="13">
        <v>0</v>
      </c>
      <c r="R80" s="13">
        <v>-1</v>
      </c>
    </row>
    <row r="81" ht="20.25" spans="1:18">
      <c r="A81" s="9" t="s">
        <v>879</v>
      </c>
      <c r="B81" s="9" t="s">
        <v>880</v>
      </c>
      <c r="C81" s="9">
        <v>529.08</v>
      </c>
      <c r="D81" s="9">
        <v>639.289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3.716</v>
      </c>
      <c r="K81" s="13">
        <v>0</v>
      </c>
      <c r="L81" s="13">
        <v>2</v>
      </c>
      <c r="M81" s="13">
        <v>0</v>
      </c>
      <c r="N81" s="13">
        <v>0</v>
      </c>
      <c r="O81" s="13">
        <v>0</v>
      </c>
      <c r="P81" s="13">
        <v>-2.923</v>
      </c>
      <c r="Q81" s="13">
        <v>0</v>
      </c>
      <c r="R81" s="13">
        <v>-1</v>
      </c>
    </row>
    <row r="82" ht="20.25" spans="1:18">
      <c r="A82" s="9" t="s">
        <v>881</v>
      </c>
      <c r="B82" s="9" t="s">
        <v>882</v>
      </c>
      <c r="C82" s="9">
        <v>75101.82</v>
      </c>
      <c r="D82" s="9">
        <v>106920.328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1.699</v>
      </c>
      <c r="K82" s="13">
        <v>0</v>
      </c>
      <c r="L82" s="13">
        <v>2</v>
      </c>
      <c r="M82" s="13">
        <v>1</v>
      </c>
      <c r="N82" s="13">
        <v>-1</v>
      </c>
      <c r="O82" s="13">
        <v>0</v>
      </c>
      <c r="P82" s="13">
        <v>-317.697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2024-10-09T14:34:40Z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6F1875FDA2F2460084221DF17488B807_13</vt:lpwstr>
  </property>
  <property fmtid="{D5CDD505-2E9C-101B-9397-08002B2CF9AE}" pid="3" name="KSOProductBuildVer">
    <vt:lpwstr>2052-12.1.0.15712</vt:lpwstr>
  </property>
</Properties>
</file>