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<sst xmlns="http://schemas.openxmlformats.org/spreadsheetml/2006/main" count="752" uniqueCount="690">
  <si>
    <t>京沪深强转弱</t>
  </si>
  <si>
    <t>京沪深弱转强</t>
  </si>
  <si>
    <t>代码</t>
  </si>
  <si>
    <t>简称</t>
  </si>
  <si>
    <t>总市值</t>
  </si>
  <si>
    <t>399106</t>
  </si>
  <si>
    <t>深证综指</t>
  </si>
  <si>
    <t>263516.75亿</t>
  </si>
  <si>
    <t>沪深300</t>
  </si>
  <si>
    <t>395703.66亿</t>
  </si>
  <si>
    <t>399001</t>
  </si>
  <si>
    <t>深证成指</t>
  </si>
  <si>
    <t>880680</t>
  </si>
  <si>
    <t>非周期股</t>
  </si>
  <si>
    <t>262616.38亿</t>
  </si>
  <si>
    <t>上证180</t>
  </si>
  <si>
    <t>275882.97亿</t>
  </si>
  <si>
    <t>399107</t>
  </si>
  <si>
    <t>深证Ａ指</t>
  </si>
  <si>
    <t>226045.59亿</t>
  </si>
  <si>
    <t>基金重仓</t>
  </si>
  <si>
    <t>244661.81亿</t>
  </si>
  <si>
    <t>399100</t>
  </si>
  <si>
    <t>新指数</t>
  </si>
  <si>
    <t>222518.17亿</t>
  </si>
  <si>
    <t>周期股</t>
  </si>
  <si>
    <t>210507.64亿</t>
  </si>
  <si>
    <t>399002</t>
  </si>
  <si>
    <t>深成指R</t>
  </si>
  <si>
    <t>166833.48亿</t>
  </si>
  <si>
    <t>中证100</t>
  </si>
  <si>
    <t>202627.66亿</t>
  </si>
  <si>
    <t>000905</t>
  </si>
  <si>
    <t>中证500</t>
  </si>
  <si>
    <t>104467.71亿</t>
  </si>
  <si>
    <t>上证50</t>
  </si>
  <si>
    <t>184147.06亿</t>
  </si>
  <si>
    <t>399006</t>
  </si>
  <si>
    <t>创业板指</t>
  </si>
  <si>
    <t>92161.09亿</t>
  </si>
  <si>
    <t>证金汇金持股</t>
  </si>
  <si>
    <t>124010.43亿</t>
  </si>
  <si>
    <t>399364</t>
  </si>
  <si>
    <t>消费100</t>
  </si>
  <si>
    <t>90749.40亿</t>
  </si>
  <si>
    <t>中字头</t>
  </si>
  <si>
    <t>104970.05亿</t>
  </si>
  <si>
    <t>880678</t>
  </si>
  <si>
    <t>陆股通重仓</t>
  </si>
  <si>
    <t>90610.41亿</t>
  </si>
  <si>
    <t>央视50</t>
  </si>
  <si>
    <t>101730.21亿</t>
  </si>
  <si>
    <t>000009</t>
  </si>
  <si>
    <t>上证380</t>
  </si>
  <si>
    <t>72232.13亿</t>
  </si>
  <si>
    <t>红利指数</t>
  </si>
  <si>
    <t>80102.04亿</t>
  </si>
  <si>
    <t>880524</t>
  </si>
  <si>
    <t>含可转债</t>
  </si>
  <si>
    <t>63655.24亿</t>
  </si>
  <si>
    <t>深圳板块</t>
  </si>
  <si>
    <t>71905.44亿</t>
  </si>
  <si>
    <t>880904</t>
  </si>
  <si>
    <t>机器人概念</t>
  </si>
  <si>
    <t>62014.18亿</t>
  </si>
  <si>
    <t>全指可选</t>
  </si>
  <si>
    <t>41430.15亿</t>
  </si>
  <si>
    <t>880865</t>
  </si>
  <si>
    <t>近期新高</t>
  </si>
  <si>
    <t>54104.40亿</t>
  </si>
  <si>
    <t>券商重仓</t>
  </si>
  <si>
    <t>32890.88亿</t>
  </si>
  <si>
    <t>880226</t>
  </si>
  <si>
    <t>江苏板块</t>
  </si>
  <si>
    <t>52480.64亿</t>
  </si>
  <si>
    <t>参股新股</t>
  </si>
  <si>
    <t>25784.92亿</t>
  </si>
  <si>
    <t>000987</t>
  </si>
  <si>
    <t>全指材料</t>
  </si>
  <si>
    <t>47218.40亿</t>
  </si>
  <si>
    <t>石油</t>
  </si>
  <si>
    <t>25101.99亿</t>
  </si>
  <si>
    <t>880771</t>
  </si>
  <si>
    <t>MSCI中盘</t>
  </si>
  <si>
    <t>43537.57亿</t>
  </si>
  <si>
    <t>被举牌</t>
  </si>
  <si>
    <t>23607.72亿</t>
  </si>
  <si>
    <t>880753</t>
  </si>
  <si>
    <t>绿色电力</t>
  </si>
  <si>
    <t>42838.93亿</t>
  </si>
  <si>
    <t>有色</t>
  </si>
  <si>
    <t>23183.64亿</t>
  </si>
  <si>
    <t>880446</t>
  </si>
  <si>
    <t>电气设备</t>
  </si>
  <si>
    <t>39844.87亿</t>
  </si>
  <si>
    <t>智能电网</t>
  </si>
  <si>
    <t>19246.92亿</t>
  </si>
  <si>
    <t>880957</t>
  </si>
  <si>
    <t>工业互联</t>
  </si>
  <si>
    <t>39364.01亿</t>
  </si>
  <si>
    <t>通信设备</t>
  </si>
  <si>
    <t>17315.46亿</t>
  </si>
  <si>
    <t>880507</t>
  </si>
  <si>
    <t>国防军工</t>
  </si>
  <si>
    <t>37477.64亿</t>
  </si>
  <si>
    <t>员工持股</t>
  </si>
  <si>
    <t>16289.63亿</t>
  </si>
  <si>
    <t>880902</t>
  </si>
  <si>
    <t>特斯拉概念</t>
  </si>
  <si>
    <t>34793.90亿</t>
  </si>
  <si>
    <t>河南板块</t>
  </si>
  <si>
    <t>12559.10亿</t>
  </si>
  <si>
    <t>880944</t>
  </si>
  <si>
    <t>无人驾驶</t>
  </si>
  <si>
    <t>34697.73亿</t>
  </si>
  <si>
    <t>运输服务</t>
  </si>
  <si>
    <t>12235.65亿</t>
  </si>
  <si>
    <t>880750</t>
  </si>
  <si>
    <t>天然气</t>
  </si>
  <si>
    <t>33441.55亿</t>
  </si>
  <si>
    <t>拟增持</t>
  </si>
  <si>
    <t>10224.42亿</t>
  </si>
  <si>
    <t>880930</t>
  </si>
  <si>
    <t>汽车电子</t>
  </si>
  <si>
    <t>31127.26亿</t>
  </si>
  <si>
    <t>房地产</t>
  </si>
  <si>
    <t>9498.13亿</t>
  </si>
  <si>
    <t>880942</t>
  </si>
  <si>
    <t>虚拟现实</t>
  </si>
  <si>
    <t>31020.97亿</t>
  </si>
  <si>
    <t>工程机械</t>
  </si>
  <si>
    <t>5832.61亿</t>
  </si>
  <si>
    <t>880769</t>
  </si>
  <si>
    <t>股权集中</t>
  </si>
  <si>
    <t>29935.98亿</t>
  </si>
  <si>
    <t>仓储物流</t>
  </si>
  <si>
    <t>5706.21亿</t>
  </si>
  <si>
    <t>880970</t>
  </si>
  <si>
    <t>分拆上市预期</t>
  </si>
  <si>
    <t>29156.54亿</t>
  </si>
  <si>
    <t>旅游</t>
  </si>
  <si>
    <t>2284.49亿</t>
  </si>
  <si>
    <t>880906</t>
  </si>
  <si>
    <t>智能家居</t>
  </si>
  <si>
    <t>27105.15亿</t>
  </si>
  <si>
    <t>Ｂ股指数</t>
  </si>
  <si>
    <t>632.66亿</t>
  </si>
  <si>
    <t>880894</t>
  </si>
  <si>
    <t>养老金持股</t>
  </si>
  <si>
    <t>23232.35亿</t>
  </si>
  <si>
    <t>深证Ｂ指</t>
  </si>
  <si>
    <t>488.68亿</t>
  </si>
  <si>
    <t>880574</t>
  </si>
  <si>
    <t>苹果概念</t>
  </si>
  <si>
    <t>21577.93亿</t>
  </si>
  <si>
    <t>成份Ｂ指</t>
  </si>
  <si>
    <t>342.39亿</t>
  </si>
  <si>
    <t>880229</t>
  </si>
  <si>
    <t>贵州板块</t>
  </si>
  <si>
    <t>20099.61亿</t>
  </si>
  <si>
    <t>上证中盘</t>
  </si>
  <si>
    <t>--</t>
  </si>
  <si>
    <t>880919</t>
  </si>
  <si>
    <t>粤港澳</t>
  </si>
  <si>
    <t>16813.15亿</t>
  </si>
  <si>
    <t>超大盘</t>
  </si>
  <si>
    <t>880224</t>
  </si>
  <si>
    <t>安徽板块</t>
  </si>
  <si>
    <t>15461.65亿</t>
  </si>
  <si>
    <t>基金指数</t>
  </si>
  <si>
    <t>880616</t>
  </si>
  <si>
    <t>大飞机</t>
  </si>
  <si>
    <t>15295.54亿</t>
  </si>
  <si>
    <t>880969</t>
  </si>
  <si>
    <t>无线耳机</t>
  </si>
  <si>
    <t>15179.67亿</t>
  </si>
  <si>
    <t>国企改革</t>
  </si>
  <si>
    <t>880722</t>
  </si>
  <si>
    <t>华为鸿蒙</t>
  </si>
  <si>
    <t>14719.75亿</t>
  </si>
  <si>
    <t>880530</t>
  </si>
  <si>
    <t>合成生物</t>
  </si>
  <si>
    <t>14535.09亿</t>
  </si>
  <si>
    <t>深证50</t>
  </si>
  <si>
    <t>880580</t>
  </si>
  <si>
    <t>智能交通</t>
  </si>
  <si>
    <t>14242.36亿</t>
  </si>
  <si>
    <t>高铁产业</t>
  </si>
  <si>
    <t>880726</t>
  </si>
  <si>
    <t>MCU芯片</t>
  </si>
  <si>
    <t>14204.37亿</t>
  </si>
  <si>
    <t>880476</t>
  </si>
  <si>
    <t>建筑</t>
  </si>
  <si>
    <t>14152.10亿</t>
  </si>
  <si>
    <t>国证基建</t>
  </si>
  <si>
    <t>880591</t>
  </si>
  <si>
    <t>上海自贸</t>
  </si>
  <si>
    <t>14061.20亿</t>
  </si>
  <si>
    <t>长三角</t>
  </si>
  <si>
    <t>880850</t>
  </si>
  <si>
    <t>定增预案</t>
  </si>
  <si>
    <t>13683.95亿</t>
  </si>
  <si>
    <t>深证价值</t>
  </si>
  <si>
    <t>880372</t>
  </si>
  <si>
    <t>食品饮料</t>
  </si>
  <si>
    <t>13379.48亿</t>
  </si>
  <si>
    <t>国证服务</t>
  </si>
  <si>
    <t>880656</t>
  </si>
  <si>
    <t>CPO概念</t>
  </si>
  <si>
    <t>13097.84亿</t>
  </si>
  <si>
    <t>资源优势</t>
  </si>
  <si>
    <t>880592</t>
  </si>
  <si>
    <t>互联金融</t>
  </si>
  <si>
    <t>12755.58亿</t>
  </si>
  <si>
    <t>活跃ETF</t>
  </si>
  <si>
    <t>880757</t>
  </si>
  <si>
    <t>冷链物流</t>
  </si>
  <si>
    <t>12678.76亿</t>
  </si>
  <si>
    <t>880964</t>
  </si>
  <si>
    <t>特高压</t>
  </si>
  <si>
    <t>12654.58亿</t>
  </si>
  <si>
    <t>880576</t>
  </si>
  <si>
    <t>重组股</t>
  </si>
  <si>
    <t>12620.53亿</t>
  </si>
  <si>
    <t>880943</t>
  </si>
  <si>
    <t>量子科技</t>
  </si>
  <si>
    <t>11643.83亿</t>
  </si>
  <si>
    <t>880659</t>
  </si>
  <si>
    <t>毫米波雷达</t>
  </si>
  <si>
    <t>11549.98亿</t>
  </si>
  <si>
    <t>880633</t>
  </si>
  <si>
    <t>汽车热管理</t>
  </si>
  <si>
    <t>11204.45亿</t>
  </si>
  <si>
    <t>880502</t>
  </si>
  <si>
    <t>含B股</t>
  </si>
  <si>
    <t>9944.92亿</t>
  </si>
  <si>
    <t>880738</t>
  </si>
  <si>
    <t>数字孪生</t>
  </si>
  <si>
    <t>9411.46亿</t>
  </si>
  <si>
    <t>880549</t>
  </si>
  <si>
    <t>可燃冰</t>
  </si>
  <si>
    <t>9189.56亿</t>
  </si>
  <si>
    <t>880211</t>
  </si>
  <si>
    <t>河北板块</t>
  </si>
  <si>
    <t>9043.11亿</t>
  </si>
  <si>
    <t>880971</t>
  </si>
  <si>
    <t>降解塑料</t>
  </si>
  <si>
    <t>8752.01亿</t>
  </si>
  <si>
    <t>880612</t>
  </si>
  <si>
    <t>镍金属</t>
  </si>
  <si>
    <t>8608.85亿</t>
  </si>
  <si>
    <t>880602</t>
  </si>
  <si>
    <t>免税概念</t>
  </si>
  <si>
    <t>8495.45亿</t>
  </si>
  <si>
    <t>880715</t>
  </si>
  <si>
    <t>磷概念</t>
  </si>
  <si>
    <t>8415.90亿</t>
  </si>
  <si>
    <t>880711</t>
  </si>
  <si>
    <t>操作系统</t>
  </si>
  <si>
    <t>8308.16亿</t>
  </si>
  <si>
    <t>880610</t>
  </si>
  <si>
    <t>中俄贸易</t>
  </si>
  <si>
    <t>8165.61亿</t>
  </si>
  <si>
    <t>880430</t>
  </si>
  <si>
    <t>航空</t>
  </si>
  <si>
    <t>7675.13亿</t>
  </si>
  <si>
    <t>880743</t>
  </si>
  <si>
    <t>物业管理概念</t>
  </si>
  <si>
    <t>7632.57亿</t>
  </si>
  <si>
    <t>880740</t>
  </si>
  <si>
    <t>新型烟草</t>
  </si>
  <si>
    <t>7397.00亿</t>
  </si>
  <si>
    <t>880318</t>
  </si>
  <si>
    <t>钢铁</t>
  </si>
  <si>
    <t>7272.99亿</t>
  </si>
  <si>
    <t>880539</t>
  </si>
  <si>
    <t>股权激励</t>
  </si>
  <si>
    <t>7010.66亿</t>
  </si>
  <si>
    <t>880682</t>
  </si>
  <si>
    <t>华为海思</t>
  </si>
  <si>
    <t>6830.86亿</t>
  </si>
  <si>
    <t>880708</t>
  </si>
  <si>
    <t>台资背景</t>
  </si>
  <si>
    <t>6752.92亿</t>
  </si>
  <si>
    <t>880728</t>
  </si>
  <si>
    <t>航运概念</t>
  </si>
  <si>
    <t>6462.76亿</t>
  </si>
  <si>
    <t>880418</t>
  </si>
  <si>
    <t>传媒娱乐</t>
  </si>
  <si>
    <t>5733.21亿</t>
  </si>
  <si>
    <t>880723</t>
  </si>
  <si>
    <t>发可转债</t>
  </si>
  <si>
    <t>5726.56亿</t>
  </si>
  <si>
    <t>880926</t>
  </si>
  <si>
    <t>垃圾分类</t>
  </si>
  <si>
    <t>5452.87亿</t>
  </si>
  <si>
    <t>880618</t>
  </si>
  <si>
    <t>化肥概念</t>
  </si>
  <si>
    <t>5447.88亿</t>
  </si>
  <si>
    <t>880856</t>
  </si>
  <si>
    <t>定增股</t>
  </si>
  <si>
    <t>5315.59亿</t>
  </si>
  <si>
    <t>880650</t>
  </si>
  <si>
    <t>血氧仪</t>
  </si>
  <si>
    <t>5205.02亿</t>
  </si>
  <si>
    <t>880567</t>
  </si>
  <si>
    <t>海南自贸</t>
  </si>
  <si>
    <t>5015.14亿</t>
  </si>
  <si>
    <t>880798</t>
  </si>
  <si>
    <t>超级电容</t>
  </si>
  <si>
    <t>4818.04亿</t>
  </si>
  <si>
    <t>880628</t>
  </si>
  <si>
    <t>钒电池</t>
  </si>
  <si>
    <t>4236.54亿</t>
  </si>
  <si>
    <t>880568</t>
  </si>
  <si>
    <t>生物质能</t>
  </si>
  <si>
    <t>3873.74亿</t>
  </si>
  <si>
    <t>880953</t>
  </si>
  <si>
    <t>租购同权</t>
  </si>
  <si>
    <t>3781.96亿</t>
  </si>
  <si>
    <t>880719</t>
  </si>
  <si>
    <t>地摊经济</t>
  </si>
  <si>
    <t>3728.63亿</t>
  </si>
  <si>
    <t>880201</t>
  </si>
  <si>
    <t>黑龙江</t>
  </si>
  <si>
    <t>2989.53亿</t>
  </si>
  <si>
    <t>880455</t>
  </si>
  <si>
    <t>供气供热</t>
  </si>
  <si>
    <t>2905.46亿</t>
  </si>
  <si>
    <t>880210</t>
  </si>
  <si>
    <t>广西板块</t>
  </si>
  <si>
    <t>2585.25亿</t>
  </si>
  <si>
    <t>880889</t>
  </si>
  <si>
    <t>不活跃股</t>
  </si>
  <si>
    <t>2518.33亿</t>
  </si>
  <si>
    <t>880637</t>
  </si>
  <si>
    <t>EDA概念</t>
  </si>
  <si>
    <t>2453.18亿</t>
  </si>
  <si>
    <t>880968</t>
  </si>
  <si>
    <t>胎压监测</t>
  </si>
  <si>
    <t>2356.80亿</t>
  </si>
  <si>
    <t>880662</t>
  </si>
  <si>
    <t>时空大数据</t>
  </si>
  <si>
    <t>2149.13亿</t>
  </si>
  <si>
    <t>880668</t>
  </si>
  <si>
    <t>知识付费</t>
  </si>
  <si>
    <t>2093.01亿</t>
  </si>
  <si>
    <t>880231</t>
  </si>
  <si>
    <t>西藏板块</t>
  </si>
  <si>
    <t>2036.85亿</t>
  </si>
  <si>
    <t>880701</t>
  </si>
  <si>
    <t>Sora概念</t>
  </si>
  <si>
    <t>1968.72亿</t>
  </si>
  <si>
    <t>880741</t>
  </si>
  <si>
    <t>代糖概念</t>
  </si>
  <si>
    <t>1910.67亿</t>
  </si>
  <si>
    <t>880350</t>
  </si>
  <si>
    <t>造纸</t>
  </si>
  <si>
    <t>1758.45亿</t>
  </si>
  <si>
    <t>880744</t>
  </si>
  <si>
    <t>汽车拆解</t>
  </si>
  <si>
    <t>1387.54亿</t>
  </si>
  <si>
    <t>880454</t>
  </si>
  <si>
    <t>水务</t>
  </si>
  <si>
    <t>1268.79亿</t>
  </si>
  <si>
    <t>880706</t>
  </si>
  <si>
    <t>分散染料</t>
  </si>
  <si>
    <t>1023.65亿</t>
  </si>
  <si>
    <t>880559</t>
  </si>
  <si>
    <t>要约收购</t>
  </si>
  <si>
    <t>785.17亿</t>
  </si>
  <si>
    <t>880842</t>
  </si>
  <si>
    <t>业绩预升</t>
  </si>
  <si>
    <t>121.67亿</t>
  </si>
  <si>
    <t>000847</t>
  </si>
  <si>
    <t>腾讯济安</t>
  </si>
  <si>
    <t>399905</t>
  </si>
  <si>
    <t>中证 500</t>
  </si>
  <si>
    <t>399699</t>
  </si>
  <si>
    <t>金融科技</t>
  </si>
  <si>
    <t>399673</t>
  </si>
  <si>
    <t>创业板50</t>
  </si>
  <si>
    <t>399612</t>
  </si>
  <si>
    <t>中创100</t>
  </si>
  <si>
    <t>399377</t>
  </si>
  <si>
    <t>小盘价值</t>
  </si>
  <si>
    <t>399372</t>
  </si>
  <si>
    <t>大盘成长</t>
  </si>
  <si>
    <t>399370</t>
  </si>
  <si>
    <t>国证成长</t>
  </si>
  <si>
    <t>399360</t>
  </si>
  <si>
    <t>新硬件</t>
  </si>
  <si>
    <t>399346</t>
  </si>
  <si>
    <t>深证成长</t>
  </si>
  <si>
    <t>399328</t>
  </si>
  <si>
    <t>深证治理</t>
  </si>
  <si>
    <t>399293</t>
  </si>
  <si>
    <t>创业大盘</t>
  </si>
  <si>
    <t>399262</t>
  </si>
  <si>
    <t>数字经济</t>
  </si>
  <si>
    <t>880890</t>
  </si>
  <si>
    <t>配股预案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</si>
  <si>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</si>
  <si>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</si>
  <si>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</si>
  <si>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</si>
  <si>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</si>
  <si>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</si>
  <si>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</si>
  <si>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</si>
  <si>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</si>
  <si>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</si>
  <si>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</si>
  <si>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</si>
  <si>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</si>
  <si>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</si>
  <si>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</si>
  <si>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</si>
  <si>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</si>
  <si>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</si>
  <si>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</si>
  <si>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</si>
  <si>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180价值</t>
  </si>
  <si>
    <t>180R价值</t>
  </si>
  <si>
    <t>50基本</t>
  </si>
  <si>
    <t>180基本</t>
  </si>
  <si>
    <t>上证海外</t>
  </si>
  <si>
    <t>全R价值</t>
  </si>
  <si>
    <t>上证周期</t>
  </si>
  <si>
    <t>上证银行</t>
  </si>
  <si>
    <t>180红利</t>
  </si>
  <si>
    <t>上海国企</t>
  </si>
  <si>
    <t>HK银行</t>
  </si>
  <si>
    <t>300可选</t>
  </si>
  <si>
    <t>300价值</t>
  </si>
  <si>
    <t>基本面50</t>
  </si>
  <si>
    <t>银河99</t>
  </si>
  <si>
    <t>运输指数</t>
  </si>
  <si>
    <t>金融指数</t>
  </si>
  <si>
    <t>区块链50</t>
  </si>
  <si>
    <t>国证A50</t>
  </si>
  <si>
    <t>国证Ｂ指</t>
  </si>
  <si>
    <t>国证红利</t>
  </si>
  <si>
    <t>深企综指</t>
  </si>
  <si>
    <t>珠三角</t>
  </si>
  <si>
    <t>大盘价值</t>
  </si>
  <si>
    <t>周期100</t>
  </si>
  <si>
    <t>大盘低波</t>
  </si>
  <si>
    <t>国证银行</t>
  </si>
  <si>
    <t>深证金融</t>
  </si>
  <si>
    <t>深成可选</t>
  </si>
  <si>
    <t>深成金融</t>
  </si>
  <si>
    <t>中证银行</t>
  </si>
  <si>
    <t>湾创100</t>
  </si>
  <si>
    <t>湾创100R</t>
  </si>
  <si>
    <t>180运输</t>
  </si>
  <si>
    <t>上证信息</t>
  </si>
  <si>
    <t>信息等权</t>
  </si>
  <si>
    <t>公用等权</t>
  </si>
  <si>
    <t>380医药</t>
  </si>
  <si>
    <t>持续产业</t>
  </si>
  <si>
    <t>科创生物</t>
  </si>
  <si>
    <t>科创高装</t>
  </si>
  <si>
    <t>科创50</t>
  </si>
  <si>
    <t>科创材料</t>
  </si>
  <si>
    <t>科创成长</t>
  </si>
  <si>
    <t>科创ESG</t>
  </si>
  <si>
    <t>科长三角</t>
  </si>
  <si>
    <t>科创100</t>
  </si>
  <si>
    <t>医药生物</t>
  </si>
  <si>
    <t>国企一带一路</t>
  </si>
  <si>
    <t>央企创新</t>
  </si>
  <si>
    <t>中证200</t>
  </si>
  <si>
    <t>300消费</t>
  </si>
  <si>
    <t>中证消费</t>
  </si>
  <si>
    <t>中证农业</t>
  </si>
  <si>
    <t>医药100</t>
  </si>
  <si>
    <t>全指公用</t>
  </si>
  <si>
    <t>农林指数</t>
  </si>
  <si>
    <t>水电指数</t>
  </si>
  <si>
    <t>创新药械</t>
  </si>
  <si>
    <t>创医药</t>
  </si>
  <si>
    <t>生物50</t>
  </si>
  <si>
    <t>苏州率先</t>
  </si>
  <si>
    <t>国证农牧</t>
  </si>
  <si>
    <t>深证消费</t>
  </si>
  <si>
    <t>深证医药</t>
  </si>
  <si>
    <t>深证大宗</t>
  </si>
  <si>
    <t>深医药50</t>
  </si>
  <si>
    <t>深证农业</t>
  </si>
  <si>
    <t>深防御50</t>
  </si>
  <si>
    <t>深次新股</t>
  </si>
  <si>
    <t>深成消费</t>
  </si>
  <si>
    <t>深成医药</t>
  </si>
  <si>
    <t>中证酒</t>
  </si>
  <si>
    <t>中证白酒</t>
  </si>
  <si>
    <t>综合指数</t>
  </si>
  <si>
    <t>国债指数</t>
  </si>
  <si>
    <t>企债指数</t>
  </si>
  <si>
    <t>180金融</t>
  </si>
  <si>
    <t>沪公司债</t>
  </si>
  <si>
    <t>上证金融</t>
  </si>
  <si>
    <t>沪企债30</t>
  </si>
  <si>
    <t>金融等权</t>
  </si>
  <si>
    <t>5年信用</t>
  </si>
  <si>
    <t>信用100</t>
  </si>
  <si>
    <t>300非银</t>
  </si>
  <si>
    <t>300金融</t>
  </si>
  <si>
    <t>公司债指</t>
  </si>
  <si>
    <t>中证金融</t>
  </si>
  <si>
    <t>800金融</t>
  </si>
  <si>
    <t>全指金融</t>
  </si>
  <si>
    <t>碳中和债</t>
  </si>
  <si>
    <t>深信中高</t>
  </si>
  <si>
    <t>深信中低</t>
  </si>
  <si>
    <t>深信用债</t>
  </si>
  <si>
    <t>深公司债</t>
  </si>
  <si>
    <t>1000金融</t>
  </si>
  <si>
    <t>国证保证</t>
  </si>
  <si>
    <t>专利领先</t>
  </si>
  <si>
    <t>证券龙头</t>
  </si>
  <si>
    <t>CSSW证券</t>
  </si>
  <si>
    <t>保险主题</t>
  </si>
  <si>
    <t>300 金融</t>
  </si>
  <si>
    <t>800非银</t>
  </si>
  <si>
    <t>证券公司</t>
  </si>
  <si>
    <t>中证下游</t>
  </si>
  <si>
    <t>深证公用</t>
  </si>
  <si>
    <t>深成公用</t>
  </si>
  <si>
    <t>【数据引擎：奇衡DK阿赖耶识系统】情绪值</t>
  </si>
  <si>
    <t>ZN00</t>
  </si>
  <si>
    <t>沪锌连续</t>
  </si>
  <si>
    <t>Y00</t>
  </si>
  <si>
    <t>豆油连续</t>
  </si>
  <si>
    <t>IF00</t>
  </si>
  <si>
    <t>300股指连续</t>
  </si>
  <si>
    <t>IH00</t>
  </si>
  <si>
    <t>50股指连续</t>
  </si>
  <si>
    <t>AX00</t>
  </si>
  <si>
    <t>豆一连续</t>
  </si>
  <si>
    <t>EB00</t>
  </si>
  <si>
    <t>苯乙烯连续</t>
  </si>
  <si>
    <t>PF00</t>
  </si>
  <si>
    <t>短纤连续</t>
  </si>
  <si>
    <t>SH00</t>
  </si>
  <si>
    <t>烧碱连续</t>
  </si>
  <si>
    <t>LC00</t>
  </si>
  <si>
    <t>碳酸锂连续</t>
  </si>
  <si>
    <t>AO00</t>
  </si>
  <si>
    <t>氧化铝连续</t>
  </si>
  <si>
    <t>AU00</t>
  </si>
  <si>
    <t>黄金连续</t>
  </si>
  <si>
    <t>RU00</t>
  </si>
  <si>
    <t>橡胶连续</t>
  </si>
  <si>
    <t>P00</t>
  </si>
  <si>
    <t>棕榈连续</t>
  </si>
  <si>
    <t>OI00</t>
  </si>
  <si>
    <t>菜油连续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</si>
  <si>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</si>
  <si>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</si>
  <si>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</si>
  <si>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</si>
  <si>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</si>
  <si>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</si>
  <si>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</si>
  <si>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</si>
  <si>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NR00</t>
  </si>
  <si>
    <t>20号胶连续</t>
  </si>
  <si>
    <t>ZC00</t>
  </si>
  <si>
    <t>动力煤连续</t>
  </si>
  <si>
    <t>BUX00</t>
  </si>
  <si>
    <t>沥青连续</t>
  </si>
  <si>
    <t>FU00</t>
  </si>
  <si>
    <t>燃油连续</t>
  </si>
  <si>
    <t>PB00</t>
  </si>
  <si>
    <t>沪铅连续</t>
  </si>
  <si>
    <t>SS00</t>
  </si>
  <si>
    <t>不锈钢连续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</si>
  <si>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</si>
  <si>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</si>
  <si>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</si>
  <si>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</si>
  <si>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</si>
  <si>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</si>
  <si>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</si>
  <si>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</si>
  <si>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L00</t>
  </si>
  <si>
    <t>塑料连续</t>
  </si>
  <si>
    <t>PG00</t>
  </si>
  <si>
    <t>液化气连续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</si>
  <si>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</si>
  <si>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</si>
  <si>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</si>
  <si>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</si>
  <si>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</si>
  <si>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</si>
  <si>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</si>
  <si>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</si>
  <si>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</si>
  <si>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</si>
  <si>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</si>
  <si>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</si>
  <si>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</si>
  <si>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</si>
  <si>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</si>
  <si>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</si>
  <si>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</si>
  <si>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</si>
  <si>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</si>
  <si>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</si>
  <si>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</si>
  <si>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</si>
  <si>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</si>
  <si>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</si>
  <si>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</si>
  <si>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</si>
  <si>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</si>
  <si>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</si>
  <si>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EC00</t>
  </si>
  <si>
    <t>欧线连续</t>
  </si>
  <si>
    <t>SC0000</t>
  </si>
  <si>
    <t>原油连续</t>
  </si>
  <si>
    <t>SI00</t>
  </si>
  <si>
    <t>工业硅连续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</si>
  <si>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</si>
  <si>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</si>
  <si>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</si>
  <si>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</si>
  <si>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</si>
  <si>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</si>
  <si>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</si>
  <si>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</si>
  <si>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</si>
  <si>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</si>
  <si>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</si>
  <si>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</si>
  <si>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RB00</t>
  </si>
  <si>
    <t>螺纹钢连续</t>
  </si>
  <si>
    <t>SN00</t>
  </si>
  <si>
    <t>沪锡连续</t>
  </si>
  <si>
    <t>SP00</t>
  </si>
  <si>
    <t>纸浆连续</t>
  </si>
  <si>
    <t>WR00</t>
  </si>
  <si>
    <t>线材连续</t>
  </si>
  <si>
    <t>B00</t>
  </si>
  <si>
    <t>豆二连续</t>
  </si>
  <si>
    <t>EG00</t>
  </si>
  <si>
    <t>乙二醇连续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</si>
  <si>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</si>
  <si>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</si>
  <si>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</si>
  <si>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</si>
  <si>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</si>
  <si>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</si>
  <si>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</si>
  <si>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</si>
  <si>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LH00</t>
  </si>
  <si>
    <t>生猪连续</t>
  </si>
  <si>
    <t>M00</t>
  </si>
  <si>
    <t>豆粕连续</t>
  </si>
  <si>
    <t>RR00</t>
  </si>
  <si>
    <t>粳米连续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</si>
  <si>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</si>
  <si>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</si>
  <si>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</si>
  <si>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</si>
  <si>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</si>
  <si>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</si>
  <si>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</si>
  <si>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</si>
  <si>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</si>
  <si>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</si>
  <si>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</si>
  <si>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</si>
  <si>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</si>
  <si>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</si>
  <si>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</si>
  <si>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</si>
  <si>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</si>
  <si>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</si>
  <si>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PR00</t>
  </si>
  <si>
    <t>瓶片连续</t>
  </si>
  <si>
    <t>IC00</t>
  </si>
  <si>
    <t>500股指连续</t>
  </si>
  <si>
    <t>IM00</t>
  </si>
  <si>
    <t>1000股指连续</t>
  </si>
  <si>
    <t>BC00</t>
  </si>
  <si>
    <t>国际铜连续</t>
  </si>
  <si>
    <t>LU00</t>
  </si>
  <si>
    <t>低硫燃油连续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</si>
</sst>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"/>
  <sheetViews>
    <sheetView workbookViewId="0">
      <selection activeCell="I14" sqref="I14"/>
    </sheetView>
  </sheetViews>
  <sheetFormatPr defaultColWidth="9" defaultRowHeight="22.5" outlineLevelCol="5"/>
  <cols>
    <col min="1" max="1" width="10.75" style="26" customWidth="1"/>
    <col min="2" max="2" width="18.625" style="26" customWidth="1"/>
    <col min="3" max="3" width="17.625" style="26" customWidth="1"/>
    <col min="4" max="4" width="10.75" style="26" customWidth="1"/>
    <col min="5" max="5" width="12.375" style="26" customWidth="1"/>
    <col min="6" max="6" width="17.6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5" spans="1:6">
      <c r="A3" s="31" t="s">
        <v>5</v>
      </c>
      <c r="B3" s="31" t="s">
        <v>6</v>
      </c>
      <c r="C3" s="31" t="s">
        <v>7</v>
      </c>
      <c r="D3" s="31" t="str">
        <f>"000300"</f>
        <v>000300</v>
      </c>
      <c r="E3" s="31" t="s">
        <v>8</v>
      </c>
      <c r="F3" s="31" t="s">
        <v>9</v>
      </c>
    </row>
    <row r="4" ht="15" spans="1:6">
      <c r="A4" s="31" t="s">
        <v>10</v>
      </c>
      <c r="B4" s="31" t="s">
        <v>11</v>
      </c>
      <c r="C4" s="31" t="s">
        <v>7</v>
      </c>
      <c r="D4" s="31" t="str">
        <f>"399300"</f>
        <v>399300</v>
      </c>
      <c r="E4" s="31" t="s">
        <v>8</v>
      </c>
      <c r="F4" s="31" t="s">
        <v>9</v>
      </c>
    </row>
    <row r="5" ht="16.5" spans="1:6">
      <c r="A5" s="24" t="s">
        <v>12</v>
      </c>
      <c r="B5" s="24" t="s">
        <v>13</v>
      </c>
      <c r="C5" s="24" t="s">
        <v>14</v>
      </c>
      <c r="D5" s="31" t="str">
        <f>"000010"</f>
        <v>000010</v>
      </c>
      <c r="E5" s="31" t="s">
        <v>15</v>
      </c>
      <c r="F5" s="31" t="s">
        <v>16</v>
      </c>
    </row>
    <row r="6" ht="16.5" spans="1:6">
      <c r="A6" s="31" t="s">
        <v>17</v>
      </c>
      <c r="B6" s="31" t="s">
        <v>18</v>
      </c>
      <c r="C6" s="31" t="s">
        <v>19</v>
      </c>
      <c r="D6" s="24" t="str">
        <f>"880801"</f>
        <v>880801</v>
      </c>
      <c r="E6" s="24" t="s">
        <v>20</v>
      </c>
      <c r="F6" s="24" t="s">
        <v>21</v>
      </c>
    </row>
    <row r="7" ht="16.5" spans="1:6">
      <c r="A7" s="24" t="s">
        <v>22</v>
      </c>
      <c r="B7" s="24" t="s">
        <v>23</v>
      </c>
      <c r="C7" s="24" t="s">
        <v>24</v>
      </c>
      <c r="D7" s="24" t="str">
        <f>"880679"</f>
        <v>880679</v>
      </c>
      <c r="E7" s="24" t="s">
        <v>25</v>
      </c>
      <c r="F7" s="24" t="s">
        <v>26</v>
      </c>
    </row>
    <row r="8" ht="15" spans="1:6">
      <c r="A8" s="31" t="s">
        <v>27</v>
      </c>
      <c r="B8" s="31" t="s">
        <v>28</v>
      </c>
      <c r="C8" s="31" t="s">
        <v>29</v>
      </c>
      <c r="D8" s="31" t="str">
        <f>"000903"</f>
        <v>000903</v>
      </c>
      <c r="E8" s="31" t="s">
        <v>30</v>
      </c>
      <c r="F8" s="31" t="s">
        <v>31</v>
      </c>
    </row>
    <row r="9" ht="15" spans="1:6">
      <c r="A9" s="31" t="s">
        <v>32</v>
      </c>
      <c r="B9" s="31" t="s">
        <v>33</v>
      </c>
      <c r="C9" s="31" t="s">
        <v>34</v>
      </c>
      <c r="D9" s="31" t="str">
        <f>"000016"</f>
        <v>000016</v>
      </c>
      <c r="E9" s="31" t="s">
        <v>35</v>
      </c>
      <c r="F9" s="31" t="s">
        <v>36</v>
      </c>
    </row>
    <row r="10" ht="16.5" spans="1:6">
      <c r="A10" s="31" t="s">
        <v>37</v>
      </c>
      <c r="B10" s="31" t="s">
        <v>38</v>
      </c>
      <c r="C10" s="31" t="s">
        <v>39</v>
      </c>
      <c r="D10" s="24" t="str">
        <f>"880857"</f>
        <v>880857</v>
      </c>
      <c r="E10" s="24" t="s">
        <v>40</v>
      </c>
      <c r="F10" s="24" t="s">
        <v>41</v>
      </c>
    </row>
    <row r="11" ht="16.5" spans="1:6">
      <c r="A11" s="24" t="s">
        <v>42</v>
      </c>
      <c r="B11" s="24" t="s">
        <v>43</v>
      </c>
      <c r="C11" s="24" t="s">
        <v>44</v>
      </c>
      <c r="D11" s="24" t="str">
        <f>"880853"</f>
        <v>880853</v>
      </c>
      <c r="E11" s="24" t="s">
        <v>45</v>
      </c>
      <c r="F11" s="24" t="s">
        <v>46</v>
      </c>
    </row>
    <row r="12" ht="16.5" spans="1:6">
      <c r="A12" s="24" t="s">
        <v>47</v>
      </c>
      <c r="B12" s="24" t="s">
        <v>48</v>
      </c>
      <c r="C12" s="24" t="s">
        <v>49</v>
      </c>
      <c r="D12" s="24" t="str">
        <f>"399550"</f>
        <v>399550</v>
      </c>
      <c r="E12" s="24" t="s">
        <v>50</v>
      </c>
      <c r="F12" s="24" t="s">
        <v>51</v>
      </c>
    </row>
    <row r="13" ht="16.5" spans="1:6">
      <c r="A13" s="24" t="s">
        <v>52</v>
      </c>
      <c r="B13" s="24" t="s">
        <v>53</v>
      </c>
      <c r="C13" s="24" t="s">
        <v>54</v>
      </c>
      <c r="D13" s="24" t="str">
        <f>"000015"</f>
        <v>000015</v>
      </c>
      <c r="E13" s="24" t="s">
        <v>55</v>
      </c>
      <c r="F13" s="24" t="s">
        <v>56</v>
      </c>
    </row>
    <row r="14" ht="16.5" spans="1:6">
      <c r="A14" s="24" t="s">
        <v>57</v>
      </c>
      <c r="B14" s="24" t="s">
        <v>58</v>
      </c>
      <c r="C14" s="24" t="s">
        <v>59</v>
      </c>
      <c r="D14" s="24" t="str">
        <f>"880218"</f>
        <v>880218</v>
      </c>
      <c r="E14" s="24" t="s">
        <v>60</v>
      </c>
      <c r="F14" s="24" t="s">
        <v>61</v>
      </c>
    </row>
    <row r="15" ht="16.5" spans="1:6">
      <c r="A15" s="24" t="s">
        <v>62</v>
      </c>
      <c r="B15" s="24" t="s">
        <v>63</v>
      </c>
      <c r="C15" s="24" t="s">
        <v>64</v>
      </c>
      <c r="D15" s="24" t="str">
        <f>"000989"</f>
        <v>000989</v>
      </c>
      <c r="E15" s="24" t="s">
        <v>65</v>
      </c>
      <c r="F15" s="24" t="s">
        <v>66</v>
      </c>
    </row>
    <row r="16" ht="16.5" spans="1:6">
      <c r="A16" s="24" t="s">
        <v>67</v>
      </c>
      <c r="B16" s="24" t="s">
        <v>68</v>
      </c>
      <c r="C16" s="24" t="s">
        <v>69</v>
      </c>
      <c r="D16" s="24" t="str">
        <f>"880803"</f>
        <v>880803</v>
      </c>
      <c r="E16" s="24" t="s">
        <v>70</v>
      </c>
      <c r="F16" s="24" t="s">
        <v>71</v>
      </c>
    </row>
    <row r="17" ht="16.5" spans="1:6">
      <c r="A17" s="24" t="s">
        <v>72</v>
      </c>
      <c r="B17" s="24" t="s">
        <v>73</v>
      </c>
      <c r="C17" s="24" t="s">
        <v>74</v>
      </c>
      <c r="D17" s="24" t="str">
        <f>"880852"</f>
        <v>880852</v>
      </c>
      <c r="E17" s="24" t="s">
        <v>75</v>
      </c>
      <c r="F17" s="24" t="s">
        <v>76</v>
      </c>
    </row>
    <row r="18" ht="16.5" spans="1:6">
      <c r="A18" s="24" t="s">
        <v>77</v>
      </c>
      <c r="B18" s="24" t="s">
        <v>78</v>
      </c>
      <c r="C18" s="24" t="s">
        <v>79</v>
      </c>
      <c r="D18" s="24" t="str">
        <f>"880310"</f>
        <v>880310</v>
      </c>
      <c r="E18" s="24" t="s">
        <v>80</v>
      </c>
      <c r="F18" s="24" t="s">
        <v>81</v>
      </c>
    </row>
    <row r="19" ht="16.5" spans="1:6">
      <c r="A19" s="24" t="s">
        <v>82</v>
      </c>
      <c r="B19" s="24" t="s">
        <v>83</v>
      </c>
      <c r="C19" s="24" t="s">
        <v>84</v>
      </c>
      <c r="D19" s="24" t="str">
        <f>"880848"</f>
        <v>880848</v>
      </c>
      <c r="E19" s="24" t="s">
        <v>85</v>
      </c>
      <c r="F19" s="24" t="s">
        <v>86</v>
      </c>
    </row>
    <row r="20" ht="16.5" spans="1:6">
      <c r="A20" s="24" t="s">
        <v>87</v>
      </c>
      <c r="B20" s="24" t="s">
        <v>88</v>
      </c>
      <c r="C20" s="24" t="s">
        <v>89</v>
      </c>
      <c r="D20" s="24" t="str">
        <f>"880324"</f>
        <v>880324</v>
      </c>
      <c r="E20" s="24" t="s">
        <v>90</v>
      </c>
      <c r="F20" s="24" t="s">
        <v>91</v>
      </c>
    </row>
    <row r="21" ht="16.5" spans="1:6">
      <c r="A21" s="24" t="s">
        <v>92</v>
      </c>
      <c r="B21" s="24" t="s">
        <v>93</v>
      </c>
      <c r="C21" s="24" t="s">
        <v>94</v>
      </c>
      <c r="D21" s="24" t="str">
        <f>"880520"</f>
        <v>880520</v>
      </c>
      <c r="E21" s="24" t="s">
        <v>95</v>
      </c>
      <c r="F21" s="24" t="s">
        <v>96</v>
      </c>
    </row>
    <row r="22" ht="16.5" spans="1:6">
      <c r="A22" s="24" t="s">
        <v>97</v>
      </c>
      <c r="B22" s="24" t="s">
        <v>98</v>
      </c>
      <c r="C22" s="24" t="s">
        <v>99</v>
      </c>
      <c r="D22" s="24" t="str">
        <f>"880490"</f>
        <v>880490</v>
      </c>
      <c r="E22" s="24" t="s">
        <v>100</v>
      </c>
      <c r="F22" s="24" t="s">
        <v>101</v>
      </c>
    </row>
    <row r="23" ht="16.5" spans="1:6">
      <c r="A23" s="24" t="s">
        <v>102</v>
      </c>
      <c r="B23" s="24" t="s">
        <v>103</v>
      </c>
      <c r="C23" s="24" t="s">
        <v>104</v>
      </c>
      <c r="D23" s="24" t="str">
        <f>"880859"</f>
        <v>880859</v>
      </c>
      <c r="E23" s="24" t="s">
        <v>105</v>
      </c>
      <c r="F23" s="24" t="s">
        <v>106</v>
      </c>
    </row>
    <row r="24" ht="16.5" spans="1:6">
      <c r="A24" s="24" t="s">
        <v>107</v>
      </c>
      <c r="B24" s="24" t="s">
        <v>108</v>
      </c>
      <c r="C24" s="24" t="s">
        <v>109</v>
      </c>
      <c r="D24" s="24" t="str">
        <f>"880213"</f>
        <v>880213</v>
      </c>
      <c r="E24" s="24" t="s">
        <v>110</v>
      </c>
      <c r="F24" s="24" t="s">
        <v>111</v>
      </c>
    </row>
    <row r="25" ht="16.5" spans="1:6">
      <c r="A25" s="24" t="s">
        <v>112</v>
      </c>
      <c r="B25" s="24" t="s">
        <v>113</v>
      </c>
      <c r="C25" s="24" t="s">
        <v>114</v>
      </c>
      <c r="D25" s="24" t="str">
        <f>"880459"</f>
        <v>880459</v>
      </c>
      <c r="E25" s="24" t="s">
        <v>115</v>
      </c>
      <c r="F25" s="24" t="s">
        <v>116</v>
      </c>
    </row>
    <row r="26" ht="16.5" spans="1:6">
      <c r="A26" s="24" t="s">
        <v>117</v>
      </c>
      <c r="B26" s="24" t="s">
        <v>118</v>
      </c>
      <c r="C26" s="24" t="s">
        <v>119</v>
      </c>
      <c r="D26" s="24" t="str">
        <f>"880814"</f>
        <v>880814</v>
      </c>
      <c r="E26" s="24" t="s">
        <v>120</v>
      </c>
      <c r="F26" s="24" t="s">
        <v>121</v>
      </c>
    </row>
    <row r="27" ht="16.5" spans="1:6">
      <c r="A27" s="24" t="s">
        <v>122</v>
      </c>
      <c r="B27" s="24" t="s">
        <v>123</v>
      </c>
      <c r="C27" s="24" t="s">
        <v>124</v>
      </c>
      <c r="D27" s="24" t="str">
        <f>"880482"</f>
        <v>880482</v>
      </c>
      <c r="E27" s="24" t="s">
        <v>125</v>
      </c>
      <c r="F27" s="24" t="s">
        <v>126</v>
      </c>
    </row>
    <row r="28" ht="16.5" spans="1:6">
      <c r="A28" s="24" t="s">
        <v>127</v>
      </c>
      <c r="B28" s="24" t="s">
        <v>128</v>
      </c>
      <c r="C28" s="24" t="s">
        <v>129</v>
      </c>
      <c r="D28" s="24" t="str">
        <f>"880447"</f>
        <v>880447</v>
      </c>
      <c r="E28" s="24" t="s">
        <v>130</v>
      </c>
      <c r="F28" s="24" t="s">
        <v>131</v>
      </c>
    </row>
    <row r="29" ht="16.5" spans="1:6">
      <c r="A29" s="24" t="s">
        <v>132</v>
      </c>
      <c r="B29" s="24" t="s">
        <v>133</v>
      </c>
      <c r="C29" s="24" t="s">
        <v>134</v>
      </c>
      <c r="D29" s="24" t="str">
        <f>"880464"</f>
        <v>880464</v>
      </c>
      <c r="E29" s="24" t="s">
        <v>135</v>
      </c>
      <c r="F29" s="24" t="s">
        <v>136</v>
      </c>
    </row>
    <row r="30" ht="16.5" spans="1:6">
      <c r="A30" s="24" t="s">
        <v>137</v>
      </c>
      <c r="B30" s="24" t="s">
        <v>138</v>
      </c>
      <c r="C30" s="24" t="s">
        <v>139</v>
      </c>
      <c r="D30" s="24" t="str">
        <f>"880424"</f>
        <v>880424</v>
      </c>
      <c r="E30" s="24" t="s">
        <v>140</v>
      </c>
      <c r="F30" s="24" t="s">
        <v>141</v>
      </c>
    </row>
    <row r="31" ht="16.5" spans="1:6">
      <c r="A31" s="24" t="s">
        <v>142</v>
      </c>
      <c r="B31" s="24" t="s">
        <v>143</v>
      </c>
      <c r="C31" s="24" t="s">
        <v>144</v>
      </c>
      <c r="D31" s="24" t="str">
        <f>"000003"</f>
        <v>000003</v>
      </c>
      <c r="E31" s="24" t="s">
        <v>145</v>
      </c>
      <c r="F31" s="24" t="s">
        <v>146</v>
      </c>
    </row>
    <row r="32" ht="16.5" spans="1:6">
      <c r="A32" s="24" t="s">
        <v>147</v>
      </c>
      <c r="B32" s="24" t="s">
        <v>148</v>
      </c>
      <c r="C32" s="24" t="s">
        <v>149</v>
      </c>
      <c r="D32" s="24" t="str">
        <f>"399108"</f>
        <v>399108</v>
      </c>
      <c r="E32" s="24" t="s">
        <v>150</v>
      </c>
      <c r="F32" s="24" t="s">
        <v>151</v>
      </c>
    </row>
    <row r="33" ht="16.5" spans="1:6">
      <c r="A33" s="24" t="s">
        <v>152</v>
      </c>
      <c r="B33" s="24" t="s">
        <v>153</v>
      </c>
      <c r="C33" s="24" t="s">
        <v>154</v>
      </c>
      <c r="D33" s="24" t="str">
        <f>"399003"</f>
        <v>399003</v>
      </c>
      <c r="E33" s="24" t="s">
        <v>155</v>
      </c>
      <c r="F33" s="24" t="s">
        <v>156</v>
      </c>
    </row>
    <row r="34" ht="16.5" spans="1:6">
      <c r="A34" s="24" t="s">
        <v>157</v>
      </c>
      <c r="B34" s="24" t="s">
        <v>158</v>
      </c>
      <c r="C34" s="24" t="s">
        <v>159</v>
      </c>
      <c r="D34" s="24" t="str">
        <f>"000044"</f>
        <v>000044</v>
      </c>
      <c r="E34" s="24" t="s">
        <v>160</v>
      </c>
      <c r="F34" s="24" t="s">
        <v>161</v>
      </c>
    </row>
    <row r="35" ht="16.5" spans="1:6">
      <c r="A35" s="24" t="s">
        <v>162</v>
      </c>
      <c r="B35" s="24" t="s">
        <v>163</v>
      </c>
      <c r="C35" s="24" t="s">
        <v>164</v>
      </c>
      <c r="D35" s="24" t="str">
        <f>"000043"</f>
        <v>000043</v>
      </c>
      <c r="E35" s="24" t="s">
        <v>165</v>
      </c>
      <c r="F35" s="24" t="s">
        <v>161</v>
      </c>
    </row>
    <row r="36" ht="16.5" spans="1:6">
      <c r="A36" s="24" t="s">
        <v>166</v>
      </c>
      <c r="B36" s="24" t="s">
        <v>167</v>
      </c>
      <c r="C36" s="24" t="s">
        <v>168</v>
      </c>
      <c r="D36" s="24" t="str">
        <f>"000011"</f>
        <v>000011</v>
      </c>
      <c r="E36" s="24" t="s">
        <v>169</v>
      </c>
      <c r="F36" s="24" t="s">
        <v>161</v>
      </c>
    </row>
    <row r="37" ht="16.5" spans="1:6">
      <c r="A37" s="24" t="s">
        <v>170</v>
      </c>
      <c r="B37" s="24" t="s">
        <v>171</v>
      </c>
      <c r="C37" s="24" t="s">
        <v>172</v>
      </c>
      <c r="D37" s="24" t="str">
        <f>"999997"</f>
        <v>999997</v>
      </c>
      <c r="E37" s="24" t="s">
        <v>145</v>
      </c>
      <c r="F37" s="24" t="s">
        <v>161</v>
      </c>
    </row>
    <row r="38" ht="16.5" spans="1:6">
      <c r="A38" s="24" t="s">
        <v>173</v>
      </c>
      <c r="B38" s="24" t="s">
        <v>174</v>
      </c>
      <c r="C38" s="24" t="s">
        <v>175</v>
      </c>
      <c r="D38" s="24" t="str">
        <f>"399974"</f>
        <v>399974</v>
      </c>
      <c r="E38" s="24" t="s">
        <v>176</v>
      </c>
      <c r="F38" s="24" t="s">
        <v>161</v>
      </c>
    </row>
    <row r="39" ht="16.5" spans="1:6">
      <c r="A39" s="24" t="s">
        <v>177</v>
      </c>
      <c r="B39" s="24" t="s">
        <v>178</v>
      </c>
      <c r="C39" s="24" t="s">
        <v>179</v>
      </c>
      <c r="D39" s="24" t="str">
        <f>"399903"</f>
        <v>399903</v>
      </c>
      <c r="E39" s="24" t="s">
        <v>30</v>
      </c>
      <c r="F39" s="24" t="s">
        <v>161</v>
      </c>
    </row>
    <row r="40" ht="16.5" spans="1:6">
      <c r="A40" s="24" t="s">
        <v>180</v>
      </c>
      <c r="B40" s="24" t="s">
        <v>181</v>
      </c>
      <c r="C40" s="24" t="s">
        <v>182</v>
      </c>
      <c r="D40" s="24" t="str">
        <f>"399850"</f>
        <v>399850</v>
      </c>
      <c r="E40" s="24" t="s">
        <v>183</v>
      </c>
      <c r="F40" s="24" t="s">
        <v>161</v>
      </c>
    </row>
    <row r="41" ht="16.5" spans="1:6">
      <c r="A41" s="24" t="s">
        <v>184</v>
      </c>
      <c r="B41" s="24" t="s">
        <v>185</v>
      </c>
      <c r="C41" s="24" t="s">
        <v>186</v>
      </c>
      <c r="D41" s="24" t="str">
        <f>"399807"</f>
        <v>399807</v>
      </c>
      <c r="E41" s="24" t="s">
        <v>187</v>
      </c>
      <c r="F41" s="24" t="s">
        <v>161</v>
      </c>
    </row>
    <row r="42" ht="16.5" spans="1:6">
      <c r="A42" s="24" t="s">
        <v>188</v>
      </c>
      <c r="B42" s="24" t="s">
        <v>189</v>
      </c>
      <c r="C42" s="24" t="s">
        <v>190</v>
      </c>
      <c r="D42" s="24" t="str">
        <f>"399438"</f>
        <v>399438</v>
      </c>
      <c r="E42" s="24" t="s">
        <v>88</v>
      </c>
      <c r="F42" s="24" t="s">
        <v>161</v>
      </c>
    </row>
    <row r="43" ht="16.5" spans="1:6">
      <c r="A43" s="24" t="s">
        <v>191</v>
      </c>
      <c r="B43" s="24" t="s">
        <v>192</v>
      </c>
      <c r="C43" s="24" t="s">
        <v>193</v>
      </c>
      <c r="D43" s="24" t="str">
        <f>"399359"</f>
        <v>399359</v>
      </c>
      <c r="E43" s="24" t="s">
        <v>194</v>
      </c>
      <c r="F43" s="24" t="s">
        <v>161</v>
      </c>
    </row>
    <row r="44" ht="16.5" spans="1:6">
      <c r="A44" s="24" t="s">
        <v>195</v>
      </c>
      <c r="B44" s="24" t="s">
        <v>196</v>
      </c>
      <c r="C44" s="24" t="s">
        <v>197</v>
      </c>
      <c r="D44" s="24" t="str">
        <f>"399355"</f>
        <v>399355</v>
      </c>
      <c r="E44" s="24" t="s">
        <v>198</v>
      </c>
      <c r="F44" s="24" t="s">
        <v>161</v>
      </c>
    </row>
    <row r="45" ht="16.5" spans="1:6">
      <c r="A45" s="24" t="s">
        <v>199</v>
      </c>
      <c r="B45" s="24" t="s">
        <v>200</v>
      </c>
      <c r="C45" s="24" t="s">
        <v>201</v>
      </c>
      <c r="D45" s="24" t="str">
        <f>"399348"</f>
        <v>399348</v>
      </c>
      <c r="E45" s="24" t="s">
        <v>202</v>
      </c>
      <c r="F45" s="24" t="s">
        <v>161</v>
      </c>
    </row>
    <row r="46" ht="16.5" spans="1:6">
      <c r="A46" s="24" t="s">
        <v>203</v>
      </c>
      <c r="B46" s="24" t="s">
        <v>204</v>
      </c>
      <c r="C46" s="24" t="s">
        <v>205</v>
      </c>
      <c r="D46" s="24" t="str">
        <f>"399320"</f>
        <v>399320</v>
      </c>
      <c r="E46" s="24" t="s">
        <v>206</v>
      </c>
      <c r="F46" s="24" t="s">
        <v>161</v>
      </c>
    </row>
    <row r="47" ht="16.5" spans="1:6">
      <c r="A47" s="24" t="s">
        <v>207</v>
      </c>
      <c r="B47" s="24" t="s">
        <v>208</v>
      </c>
      <c r="C47" s="24" t="s">
        <v>209</v>
      </c>
      <c r="D47" s="24" t="str">
        <f>"399319"</f>
        <v>399319</v>
      </c>
      <c r="E47" s="24" t="s">
        <v>210</v>
      </c>
      <c r="F47" s="24" t="s">
        <v>161</v>
      </c>
    </row>
    <row r="48" ht="16.5" spans="1:6">
      <c r="A48" s="24" t="s">
        <v>211</v>
      </c>
      <c r="B48" s="24" t="s">
        <v>212</v>
      </c>
      <c r="C48" s="24" t="s">
        <v>213</v>
      </c>
      <c r="D48" s="24" t="str">
        <f>"880676"</f>
        <v>880676</v>
      </c>
      <c r="E48" s="24" t="s">
        <v>214</v>
      </c>
      <c r="F48" s="24" t="s">
        <v>161</v>
      </c>
    </row>
    <row r="49" ht="16.5" spans="1:3">
      <c r="A49" s="24" t="s">
        <v>215</v>
      </c>
      <c r="B49" s="24" t="s">
        <v>216</v>
      </c>
      <c r="C49" s="24" t="s">
        <v>217</v>
      </c>
    </row>
    <row r="50" ht="16.5" spans="1:3">
      <c r="A50" s="24" t="s">
        <v>218</v>
      </c>
      <c r="B50" s="24" t="s">
        <v>219</v>
      </c>
      <c r="C50" s="24" t="s">
        <v>220</v>
      </c>
    </row>
    <row r="51" ht="16.5" spans="1:3">
      <c r="A51" s="24" t="s">
        <v>221</v>
      </c>
      <c r="B51" s="24" t="s">
        <v>222</v>
      </c>
      <c r="C51" s="24" t="s">
        <v>223</v>
      </c>
    </row>
    <row r="52" ht="16.5" spans="1:3">
      <c r="A52" s="24" t="s">
        <v>224</v>
      </c>
      <c r="B52" s="24" t="s">
        <v>225</v>
      </c>
      <c r="C52" s="24" t="s">
        <v>226</v>
      </c>
    </row>
    <row r="53" ht="16.5" spans="1:3">
      <c r="A53" s="24" t="s">
        <v>227</v>
      </c>
      <c r="B53" s="24" t="s">
        <v>228</v>
      </c>
      <c r="C53" s="24" t="s">
        <v>229</v>
      </c>
    </row>
    <row r="54" ht="16.5" spans="1:3">
      <c r="A54" s="24" t="s">
        <v>230</v>
      </c>
      <c r="B54" s="24" t="s">
        <v>231</v>
      </c>
      <c r="C54" s="24" t="s">
        <v>232</v>
      </c>
    </row>
    <row r="55" ht="16.5" spans="1:3">
      <c r="A55" s="24" t="s">
        <v>233</v>
      </c>
      <c r="B55" s="24" t="s">
        <v>234</v>
      </c>
      <c r="C55" s="24" t="s">
        <v>235</v>
      </c>
    </row>
    <row r="56" ht="16.5" spans="1:3">
      <c r="A56" s="24" t="s">
        <v>236</v>
      </c>
      <c r="B56" s="24" t="s">
        <v>237</v>
      </c>
      <c r="C56" s="24" t="s">
        <v>238</v>
      </c>
    </row>
    <row r="57" ht="16.5" spans="1:3">
      <c r="A57" s="24" t="s">
        <v>239</v>
      </c>
      <c r="B57" s="24" t="s">
        <v>240</v>
      </c>
      <c r="C57" s="24" t="s">
        <v>241</v>
      </c>
    </row>
    <row r="58" ht="16.5" spans="1:3">
      <c r="A58" s="24" t="s">
        <v>242</v>
      </c>
      <c r="B58" s="24" t="s">
        <v>243</v>
      </c>
      <c r="C58" s="24" t="s">
        <v>244</v>
      </c>
    </row>
    <row r="59" ht="16.5" spans="1:3">
      <c r="A59" s="24" t="s">
        <v>245</v>
      </c>
      <c r="B59" s="24" t="s">
        <v>246</v>
      </c>
      <c r="C59" s="24" t="s">
        <v>247</v>
      </c>
    </row>
    <row r="60" ht="16.5" spans="1:3">
      <c r="A60" s="24" t="s">
        <v>248</v>
      </c>
      <c r="B60" s="24" t="s">
        <v>249</v>
      </c>
      <c r="C60" s="24" t="s">
        <v>250</v>
      </c>
    </row>
    <row r="61" ht="16.5" spans="1:3">
      <c r="A61" s="24" t="s">
        <v>251</v>
      </c>
      <c r="B61" s="24" t="s">
        <v>252</v>
      </c>
      <c r="C61" s="24" t="s">
        <v>253</v>
      </c>
    </row>
    <row r="62" ht="16.5" spans="1:3">
      <c r="A62" s="24" t="s">
        <v>254</v>
      </c>
      <c r="B62" s="24" t="s">
        <v>255</v>
      </c>
      <c r="C62" s="24" t="s">
        <v>256</v>
      </c>
    </row>
    <row r="63" ht="16.5" spans="1:3">
      <c r="A63" s="24" t="s">
        <v>257</v>
      </c>
      <c r="B63" s="24" t="s">
        <v>258</v>
      </c>
      <c r="C63" s="24" t="s">
        <v>259</v>
      </c>
    </row>
    <row r="64" ht="16.5" spans="1:3">
      <c r="A64" s="24" t="s">
        <v>260</v>
      </c>
      <c r="B64" s="24" t="s">
        <v>261</v>
      </c>
      <c r="C64" s="24" t="s">
        <v>262</v>
      </c>
    </row>
    <row r="65" ht="16.5" spans="1:3">
      <c r="A65" s="24" t="s">
        <v>263</v>
      </c>
      <c r="B65" s="24" t="s">
        <v>264</v>
      </c>
      <c r="C65" s="24" t="s">
        <v>265</v>
      </c>
    </row>
    <row r="66" ht="16.5" spans="1:3">
      <c r="A66" s="24" t="s">
        <v>266</v>
      </c>
      <c r="B66" s="24" t="s">
        <v>267</v>
      </c>
      <c r="C66" s="24" t="s">
        <v>268</v>
      </c>
    </row>
    <row r="67" ht="16.5" spans="1:3">
      <c r="A67" s="24" t="s">
        <v>269</v>
      </c>
      <c r="B67" s="24" t="s">
        <v>270</v>
      </c>
      <c r="C67" s="24" t="s">
        <v>271</v>
      </c>
    </row>
    <row r="68" ht="16.5" spans="1:3">
      <c r="A68" s="24" t="s">
        <v>272</v>
      </c>
      <c r="B68" s="24" t="s">
        <v>273</v>
      </c>
      <c r="C68" s="24" t="s">
        <v>274</v>
      </c>
    </row>
    <row r="69" ht="16.5" spans="1:3">
      <c r="A69" s="24" t="s">
        <v>275</v>
      </c>
      <c r="B69" s="24" t="s">
        <v>276</v>
      </c>
      <c r="C69" s="24" t="s">
        <v>277</v>
      </c>
    </row>
    <row r="70" ht="16.5" spans="1:3">
      <c r="A70" s="24" t="s">
        <v>278</v>
      </c>
      <c r="B70" s="24" t="s">
        <v>279</v>
      </c>
      <c r="C70" s="24" t="s">
        <v>280</v>
      </c>
    </row>
    <row r="71" ht="16.5" spans="1:3">
      <c r="A71" s="24" t="s">
        <v>281</v>
      </c>
      <c r="B71" s="24" t="s">
        <v>282</v>
      </c>
      <c r="C71" s="24" t="s">
        <v>283</v>
      </c>
    </row>
    <row r="72" ht="16.5" spans="1:3">
      <c r="A72" s="24" t="s">
        <v>284</v>
      </c>
      <c r="B72" s="24" t="s">
        <v>285</v>
      </c>
      <c r="C72" s="24" t="s">
        <v>286</v>
      </c>
    </row>
    <row r="73" ht="16.5" spans="1:3">
      <c r="A73" s="24" t="s">
        <v>287</v>
      </c>
      <c r="B73" s="24" t="s">
        <v>288</v>
      </c>
      <c r="C73" s="24" t="s">
        <v>289</v>
      </c>
    </row>
    <row r="74" ht="16.5" spans="1:3">
      <c r="A74" s="24" t="s">
        <v>290</v>
      </c>
      <c r="B74" s="24" t="s">
        <v>291</v>
      </c>
      <c r="C74" s="24" t="s">
        <v>292</v>
      </c>
    </row>
    <row r="75" ht="16.5" spans="1:3">
      <c r="A75" s="24" t="s">
        <v>293</v>
      </c>
      <c r="B75" s="24" t="s">
        <v>294</v>
      </c>
      <c r="C75" s="24" t="s">
        <v>295</v>
      </c>
    </row>
    <row r="76" ht="16.5" spans="1:3">
      <c r="A76" s="24" t="s">
        <v>296</v>
      </c>
      <c r="B76" s="24" t="s">
        <v>297</v>
      </c>
      <c r="C76" s="24" t="s">
        <v>298</v>
      </c>
    </row>
    <row r="77" ht="16.5" spans="1:3">
      <c r="A77" s="24" t="s">
        <v>299</v>
      </c>
      <c r="B77" s="24" t="s">
        <v>300</v>
      </c>
      <c r="C77" s="24" t="s">
        <v>301</v>
      </c>
    </row>
    <row r="78" ht="16.5" spans="1:3">
      <c r="A78" s="24" t="s">
        <v>302</v>
      </c>
      <c r="B78" s="24" t="s">
        <v>303</v>
      </c>
      <c r="C78" s="24" t="s">
        <v>304</v>
      </c>
    </row>
    <row r="79" ht="16.5" spans="1:3">
      <c r="A79" s="24" t="s">
        <v>305</v>
      </c>
      <c r="B79" s="24" t="s">
        <v>306</v>
      </c>
      <c r="C79" s="24" t="s">
        <v>307</v>
      </c>
    </row>
    <row r="80" ht="16.5" spans="1:3">
      <c r="A80" s="24" t="s">
        <v>308</v>
      </c>
      <c r="B80" s="24" t="s">
        <v>309</v>
      </c>
      <c r="C80" s="24" t="s">
        <v>310</v>
      </c>
    </row>
    <row r="81" ht="16.5" spans="1:3">
      <c r="A81" s="24" t="s">
        <v>311</v>
      </c>
      <c r="B81" s="24" t="s">
        <v>312</v>
      </c>
      <c r="C81" s="24" t="s">
        <v>313</v>
      </c>
    </row>
    <row r="82" ht="16.5" spans="1:3">
      <c r="A82" s="24" t="s">
        <v>314</v>
      </c>
      <c r="B82" s="24" t="s">
        <v>315</v>
      </c>
      <c r="C82" s="24" t="s">
        <v>316</v>
      </c>
    </row>
    <row r="83" ht="16.5" spans="1:3">
      <c r="A83" s="24" t="s">
        <v>317</v>
      </c>
      <c r="B83" s="24" t="s">
        <v>318</v>
      </c>
      <c r="C83" s="24" t="s">
        <v>319</v>
      </c>
    </row>
    <row r="84" ht="16.5" spans="1:3">
      <c r="A84" s="24" t="s">
        <v>320</v>
      </c>
      <c r="B84" s="24" t="s">
        <v>321</v>
      </c>
      <c r="C84" s="24" t="s">
        <v>322</v>
      </c>
    </row>
    <row r="85" ht="16.5" spans="1:3">
      <c r="A85" s="24" t="s">
        <v>323</v>
      </c>
      <c r="B85" s="24" t="s">
        <v>324</v>
      </c>
      <c r="C85" s="24" t="s">
        <v>325</v>
      </c>
    </row>
    <row r="86" ht="16.5" spans="1:3">
      <c r="A86" s="24" t="s">
        <v>326</v>
      </c>
      <c r="B86" s="24" t="s">
        <v>327</v>
      </c>
      <c r="C86" s="24" t="s">
        <v>328</v>
      </c>
    </row>
    <row r="87" ht="16.5" spans="1:3">
      <c r="A87" s="24" t="s">
        <v>329</v>
      </c>
      <c r="B87" s="24" t="s">
        <v>330</v>
      </c>
      <c r="C87" s="24" t="s">
        <v>331</v>
      </c>
    </row>
    <row r="88" ht="16.5" spans="1:3">
      <c r="A88" s="24" t="s">
        <v>332</v>
      </c>
      <c r="B88" s="24" t="s">
        <v>333</v>
      </c>
      <c r="C88" s="24" t="s">
        <v>334</v>
      </c>
    </row>
    <row r="89" ht="16.5" spans="1:3">
      <c r="A89" s="24" t="s">
        <v>335</v>
      </c>
      <c r="B89" s="24" t="s">
        <v>336</v>
      </c>
      <c r="C89" s="24" t="s">
        <v>337</v>
      </c>
    </row>
    <row r="90" ht="16.5" spans="1:3">
      <c r="A90" s="24" t="s">
        <v>338</v>
      </c>
      <c r="B90" s="24" t="s">
        <v>339</v>
      </c>
      <c r="C90" s="24" t="s">
        <v>340</v>
      </c>
    </row>
    <row r="91" ht="16.5" spans="1:3">
      <c r="A91" s="24" t="s">
        <v>341</v>
      </c>
      <c r="B91" s="24" t="s">
        <v>342</v>
      </c>
      <c r="C91" s="24" t="s">
        <v>343</v>
      </c>
    </row>
    <row r="92" ht="16.5" spans="1:3">
      <c r="A92" s="24" t="s">
        <v>344</v>
      </c>
      <c r="B92" s="24" t="s">
        <v>345</v>
      </c>
      <c r="C92" s="24" t="s">
        <v>346</v>
      </c>
    </row>
    <row r="93" ht="16.5" spans="1:3">
      <c r="A93" s="24" t="s">
        <v>347</v>
      </c>
      <c r="B93" s="24" t="s">
        <v>348</v>
      </c>
      <c r="C93" s="24" t="s">
        <v>349</v>
      </c>
    </row>
    <row r="94" ht="16.5" spans="1:3">
      <c r="A94" s="24" t="s">
        <v>350</v>
      </c>
      <c r="B94" s="24" t="s">
        <v>351</v>
      </c>
      <c r="C94" s="24" t="s">
        <v>352</v>
      </c>
    </row>
    <row r="95" ht="16.5" spans="1:3">
      <c r="A95" s="24" t="s">
        <v>353</v>
      </c>
      <c r="B95" s="24" t="s">
        <v>354</v>
      </c>
      <c r="C95" s="24" t="s">
        <v>355</v>
      </c>
    </row>
    <row r="96" ht="16.5" spans="1:3">
      <c r="A96" s="24" t="s">
        <v>356</v>
      </c>
      <c r="B96" s="24" t="s">
        <v>357</v>
      </c>
      <c r="C96" s="24" t="s">
        <v>358</v>
      </c>
    </row>
    <row r="97" ht="16.5" spans="1:3">
      <c r="A97" s="24" t="s">
        <v>359</v>
      </c>
      <c r="B97" s="24" t="s">
        <v>360</v>
      </c>
      <c r="C97" s="24" t="s">
        <v>361</v>
      </c>
    </row>
    <row r="98" ht="16.5" spans="1:3">
      <c r="A98" s="24" t="s">
        <v>362</v>
      </c>
      <c r="B98" s="24" t="s">
        <v>363</v>
      </c>
      <c r="C98" s="24" t="s">
        <v>364</v>
      </c>
    </row>
    <row r="99" ht="16.5" spans="1:3">
      <c r="A99" s="24" t="s">
        <v>365</v>
      </c>
      <c r="B99" s="24" t="s">
        <v>366</v>
      </c>
      <c r="C99" s="24" t="s">
        <v>367</v>
      </c>
    </row>
    <row r="100" ht="16.5" spans="1:3">
      <c r="A100" s="24" t="s">
        <v>368</v>
      </c>
      <c r="B100" s="24" t="s">
        <v>369</v>
      </c>
      <c r="C100" s="24" t="s">
        <v>370</v>
      </c>
    </row>
    <row r="101" ht="16.5" spans="1:3">
      <c r="A101" s="24" t="s">
        <v>371</v>
      </c>
      <c r="B101" s="24" t="s">
        <v>372</v>
      </c>
      <c r="C101" s="24" t="s">
        <v>373</v>
      </c>
    </row>
    <row r="102" ht="16.5" spans="1:3">
      <c r="A102" s="24" t="s">
        <v>374</v>
      </c>
      <c r="B102" s="24" t="s">
        <v>375</v>
      </c>
      <c r="C102" s="24" t="s">
        <v>161</v>
      </c>
    </row>
    <row r="103" ht="16.5" spans="1:3">
      <c r="A103" s="24" t="s">
        <v>376</v>
      </c>
      <c r="B103" s="24" t="s">
        <v>377</v>
      </c>
      <c r="C103" s="24" t="s">
        <v>161</v>
      </c>
    </row>
    <row r="104" ht="16.5" spans="1:3">
      <c r="A104" s="24" t="s">
        <v>378</v>
      </c>
      <c r="B104" s="24" t="s">
        <v>379</v>
      </c>
      <c r="C104" s="24" t="s">
        <v>161</v>
      </c>
    </row>
    <row r="105" ht="16.5" spans="1:3">
      <c r="A105" s="24" t="s">
        <v>380</v>
      </c>
      <c r="B105" s="24" t="s">
        <v>381</v>
      </c>
      <c r="C105" s="24" t="s">
        <v>161</v>
      </c>
    </row>
    <row r="106" ht="16.5" spans="1:3">
      <c r="A106" s="24" t="s">
        <v>382</v>
      </c>
      <c r="B106" s="24" t="s">
        <v>383</v>
      </c>
      <c r="C106" s="24" t="s">
        <v>161</v>
      </c>
    </row>
    <row r="107" ht="16.5" spans="1:3">
      <c r="A107" s="24" t="s">
        <v>384</v>
      </c>
      <c r="B107" s="24" t="s">
        <v>385</v>
      </c>
      <c r="C107" s="24" t="s">
        <v>161</v>
      </c>
    </row>
    <row r="108" ht="16.5" spans="1:3">
      <c r="A108" s="24" t="s">
        <v>386</v>
      </c>
      <c r="B108" s="24" t="s">
        <v>387</v>
      </c>
      <c r="C108" s="24" t="s">
        <v>161</v>
      </c>
    </row>
    <row r="109" ht="16.5" spans="1:3">
      <c r="A109" s="24" t="s">
        <v>388</v>
      </c>
      <c r="B109" s="24" t="s">
        <v>389</v>
      </c>
      <c r="C109" s="24" t="s">
        <v>161</v>
      </c>
    </row>
    <row r="110" ht="16.5" spans="1:3">
      <c r="A110" s="24" t="s">
        <v>390</v>
      </c>
      <c r="B110" s="24" t="s">
        <v>391</v>
      </c>
      <c r="C110" s="24" t="s">
        <v>161</v>
      </c>
    </row>
    <row r="111" ht="16.5" spans="1:3">
      <c r="A111" s="24" t="s">
        <v>392</v>
      </c>
      <c r="B111" s="24" t="s">
        <v>393</v>
      </c>
      <c r="C111" s="24" t="s">
        <v>161</v>
      </c>
    </row>
    <row r="112" ht="16.5" spans="1:3">
      <c r="A112" s="24" t="s">
        <v>394</v>
      </c>
      <c r="B112" s="24" t="s">
        <v>395</v>
      </c>
      <c r="C112" s="24" t="s">
        <v>161</v>
      </c>
    </row>
    <row r="113" ht="16.5" spans="1:3">
      <c r="A113" s="24" t="s">
        <v>396</v>
      </c>
      <c r="B113" s="24" t="s">
        <v>397</v>
      </c>
      <c r="C113" s="24" t="s">
        <v>161</v>
      </c>
    </row>
    <row r="114" ht="16.5" spans="1:3">
      <c r="A114" s="24" t="s">
        <v>398</v>
      </c>
      <c r="B114" s="24" t="s">
        <v>399</v>
      </c>
      <c r="C114" s="24" t="s">
        <v>161</v>
      </c>
    </row>
    <row r="115" ht="16.5" spans="1:3">
      <c r="A115" s="24" t="s">
        <v>400</v>
      </c>
      <c r="B115" s="24" t="s">
        <v>401</v>
      </c>
      <c r="C115" s="24" t="s">
        <v>161</v>
      </c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6"/>
  <sheetViews>
    <sheetView tabSelected="1" workbookViewId="0">
      <selection activeCell="A3" sqref="A3:R115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402</v>
      </c>
      <c r="B1" s="2"/>
      <c r="C1" s="2"/>
      <c r="D1" s="2"/>
      <c r="E1" s="2"/>
      <c r="F1" s="2"/>
      <c r="G1" s="2"/>
      <c r="H1" s="2"/>
      <c r="I1" s="2"/>
      <c r="J1" s="19"/>
      <c r="K1" s="1" t="s">
        <v>403</v>
      </c>
      <c r="L1" s="1"/>
      <c r="M1" s="1"/>
      <c r="N1" s="1"/>
      <c r="O1" s="1"/>
      <c r="P1" s="1"/>
      <c r="Q1" s="1"/>
      <c r="R1" s="1"/>
    </row>
    <row r="2" ht="22.5" spans="1:18">
      <c r="A2" s="3" t="s">
        <v>404</v>
      </c>
      <c r="B2" s="4" t="s">
        <v>405</v>
      </c>
      <c r="C2" s="4" t="s">
        <v>406</v>
      </c>
      <c r="D2" s="4" t="s">
        <v>407</v>
      </c>
      <c r="E2" s="4" t="s">
        <v>408</v>
      </c>
      <c r="F2" s="4" t="s">
        <v>409</v>
      </c>
      <c r="G2" s="4" t="s">
        <v>410</v>
      </c>
      <c r="H2" s="4" t="s">
        <v>411</v>
      </c>
      <c r="I2" s="4" t="s">
        <v>412</v>
      </c>
      <c r="J2" s="20" t="s">
        <v>413</v>
      </c>
      <c r="K2" s="13" t="s">
        <v>414</v>
      </c>
      <c r="L2" s="13" t="s">
        <v>415</v>
      </c>
      <c r="M2" s="13" t="s">
        <v>416</v>
      </c>
      <c r="N2" s="13" t="s">
        <v>417</v>
      </c>
      <c r="O2" s="13" t="s">
        <v>418</v>
      </c>
      <c r="P2" s="13" t="s">
        <v>419</v>
      </c>
      <c r="Q2" s="13" t="s">
        <v>420</v>
      </c>
      <c r="R2" s="13" t="s">
        <v>421</v>
      </c>
    </row>
    <row r="3" ht="16.5" spans="1:18">
      <c r="A3" s="16">
        <v>29</v>
      </c>
      <c r="B3" s="16" t="s">
        <v>422</v>
      </c>
      <c r="C3" s="16">
        <v>3558.598</v>
      </c>
      <c r="D3" s="16">
        <v>3844.152</v>
      </c>
      <c r="E3" s="16">
        <v>1</v>
      </c>
      <c r="F3" s="17">
        <v>0</v>
      </c>
      <c r="G3" s="17">
        <v>0</v>
      </c>
      <c r="H3" s="17">
        <v>1</v>
      </c>
      <c r="I3" s="17">
        <v>1.454</v>
      </c>
      <c r="J3" s="17">
        <v>8.774</v>
      </c>
      <c r="K3" s="21">
        <v>4</v>
      </c>
      <c r="L3" s="21">
        <v>2</v>
      </c>
      <c r="M3" s="21">
        <v>0</v>
      </c>
      <c r="N3" s="21">
        <v>0</v>
      </c>
      <c r="O3" s="21">
        <v>0</v>
      </c>
      <c r="P3" s="21">
        <v>18.048</v>
      </c>
      <c r="Q3" s="21">
        <v>0</v>
      </c>
      <c r="R3" s="21">
        <v>0</v>
      </c>
    </row>
    <row r="4" ht="16.5" spans="1:18">
      <c r="A4" s="16">
        <v>31</v>
      </c>
      <c r="B4" s="16" t="s">
        <v>423</v>
      </c>
      <c r="C4" s="16">
        <v>2564.997</v>
      </c>
      <c r="D4" s="16">
        <v>2747.117</v>
      </c>
      <c r="E4" s="16">
        <v>1</v>
      </c>
      <c r="F4" s="17">
        <v>0</v>
      </c>
      <c r="G4" s="17">
        <v>0</v>
      </c>
      <c r="H4" s="17">
        <v>1</v>
      </c>
      <c r="I4" s="17">
        <v>1.462</v>
      </c>
      <c r="J4" s="17">
        <v>7.994</v>
      </c>
      <c r="K4" s="21">
        <v>4</v>
      </c>
      <c r="L4" s="21">
        <v>2</v>
      </c>
      <c r="M4" s="21">
        <v>0</v>
      </c>
      <c r="N4" s="21">
        <v>0</v>
      </c>
      <c r="O4" s="21">
        <v>0</v>
      </c>
      <c r="P4" s="21">
        <v>18.94</v>
      </c>
      <c r="Q4" s="21">
        <v>0</v>
      </c>
      <c r="R4" s="21">
        <v>0</v>
      </c>
    </row>
    <row r="5" ht="16.5" spans="1:18">
      <c r="A5" s="16">
        <v>52</v>
      </c>
      <c r="B5" s="16" t="s">
        <v>424</v>
      </c>
      <c r="C5" s="16">
        <v>2389.178</v>
      </c>
      <c r="D5" s="16">
        <v>2579.154</v>
      </c>
      <c r="E5" s="16">
        <v>1</v>
      </c>
      <c r="F5" s="17">
        <v>0</v>
      </c>
      <c r="G5" s="17">
        <v>0</v>
      </c>
      <c r="H5" s="17">
        <v>1</v>
      </c>
      <c r="I5" s="17">
        <v>1.892</v>
      </c>
      <c r="J5" s="17">
        <v>9.119</v>
      </c>
      <c r="K5" s="21">
        <v>4</v>
      </c>
      <c r="L5" s="21">
        <v>2</v>
      </c>
      <c r="M5" s="21">
        <v>-1</v>
      </c>
      <c r="N5" s="21">
        <v>0</v>
      </c>
      <c r="O5" s="21">
        <v>0</v>
      </c>
      <c r="P5" s="21">
        <v>0.918</v>
      </c>
      <c r="Q5" s="21">
        <v>0</v>
      </c>
      <c r="R5" s="21">
        <v>0</v>
      </c>
    </row>
    <row r="6" ht="16.5" spans="1:18">
      <c r="A6" s="16">
        <v>53</v>
      </c>
      <c r="B6" s="16" t="s">
        <v>425</v>
      </c>
      <c r="C6" s="16">
        <v>9890.376</v>
      </c>
      <c r="D6" s="16">
        <v>10692.056</v>
      </c>
      <c r="E6" s="16">
        <v>1</v>
      </c>
      <c r="F6" s="17">
        <v>0</v>
      </c>
      <c r="G6" s="17">
        <v>0</v>
      </c>
      <c r="H6" s="17">
        <v>1</v>
      </c>
      <c r="I6" s="17">
        <v>0.564</v>
      </c>
      <c r="J6" s="17">
        <v>8.02</v>
      </c>
      <c r="K6" s="21">
        <v>3</v>
      </c>
      <c r="L6" s="21">
        <v>2</v>
      </c>
      <c r="M6" s="21">
        <v>0</v>
      </c>
      <c r="N6" s="21">
        <v>0</v>
      </c>
      <c r="O6" s="21">
        <v>0</v>
      </c>
      <c r="P6" s="21">
        <v>15.165</v>
      </c>
      <c r="Q6" s="21">
        <v>0</v>
      </c>
      <c r="R6" s="21">
        <v>0</v>
      </c>
    </row>
    <row r="7" ht="16.5" spans="1:18">
      <c r="A7" s="16">
        <v>54</v>
      </c>
      <c r="B7" s="16" t="s">
        <v>426</v>
      </c>
      <c r="C7" s="16">
        <v>1146.828</v>
      </c>
      <c r="D7" s="16">
        <v>1236.135</v>
      </c>
      <c r="E7" s="16">
        <v>1</v>
      </c>
      <c r="F7" s="17">
        <v>0</v>
      </c>
      <c r="G7" s="17">
        <v>0</v>
      </c>
      <c r="H7" s="17">
        <v>1</v>
      </c>
      <c r="I7" s="17">
        <v>2.242</v>
      </c>
      <c r="J7" s="17">
        <v>9.305</v>
      </c>
      <c r="K7" s="21">
        <v>4</v>
      </c>
      <c r="L7" s="21">
        <v>2</v>
      </c>
      <c r="M7" s="21">
        <v>-1</v>
      </c>
      <c r="N7" s="21">
        <v>0</v>
      </c>
      <c r="O7" s="21">
        <v>0</v>
      </c>
      <c r="P7" s="21">
        <v>16.391</v>
      </c>
      <c r="Q7" s="21">
        <v>0</v>
      </c>
      <c r="R7" s="21">
        <v>0</v>
      </c>
    </row>
    <row r="8" ht="16.5" spans="1:18">
      <c r="A8" s="16">
        <v>60</v>
      </c>
      <c r="B8" s="16" t="s">
        <v>427</v>
      </c>
      <c r="C8" s="16">
        <v>3409.805</v>
      </c>
      <c r="D8" s="16">
        <v>3682.146</v>
      </c>
      <c r="E8" s="16">
        <v>1</v>
      </c>
      <c r="F8" s="17">
        <v>0</v>
      </c>
      <c r="G8" s="17">
        <v>0</v>
      </c>
      <c r="H8" s="17">
        <v>1</v>
      </c>
      <c r="I8" s="17">
        <v>0.188</v>
      </c>
      <c r="J8" s="17">
        <v>7.57</v>
      </c>
      <c r="K8" s="21">
        <v>4</v>
      </c>
      <c r="L8" s="21">
        <v>2</v>
      </c>
      <c r="M8" s="21">
        <v>-1</v>
      </c>
      <c r="N8" s="21">
        <v>0</v>
      </c>
      <c r="O8" s="21">
        <v>0</v>
      </c>
      <c r="P8" s="21">
        <v>52.334</v>
      </c>
      <c r="Q8" s="21">
        <v>1</v>
      </c>
      <c r="R8" s="21">
        <v>0</v>
      </c>
    </row>
    <row r="9" ht="16.5" spans="1:18">
      <c r="A9" s="16">
        <v>63</v>
      </c>
      <c r="B9" s="16" t="s">
        <v>428</v>
      </c>
      <c r="C9" s="16">
        <v>2878.475</v>
      </c>
      <c r="D9" s="16">
        <v>3118.884</v>
      </c>
      <c r="E9" s="16">
        <v>1</v>
      </c>
      <c r="F9" s="17">
        <v>0</v>
      </c>
      <c r="G9" s="17">
        <v>0</v>
      </c>
      <c r="H9" s="17">
        <v>1</v>
      </c>
      <c r="I9" s="17">
        <v>2.917</v>
      </c>
      <c r="J9" s="17">
        <v>10.4</v>
      </c>
      <c r="K9" s="21">
        <v>3</v>
      </c>
      <c r="L9" s="21">
        <v>2</v>
      </c>
      <c r="M9" s="21">
        <v>0</v>
      </c>
      <c r="N9" s="21">
        <v>0</v>
      </c>
      <c r="O9" s="21">
        <v>0</v>
      </c>
      <c r="P9" s="21">
        <v>24.296</v>
      </c>
      <c r="Q9" s="21">
        <v>0</v>
      </c>
      <c r="R9" s="21">
        <v>0</v>
      </c>
    </row>
    <row r="10" ht="16.5" spans="1:18">
      <c r="A10" s="16">
        <v>134</v>
      </c>
      <c r="B10" s="16" t="s">
        <v>429</v>
      </c>
      <c r="C10" s="16">
        <v>803.682</v>
      </c>
      <c r="D10" s="16">
        <v>876.314</v>
      </c>
      <c r="E10" s="16">
        <v>1</v>
      </c>
      <c r="F10" s="17">
        <v>0</v>
      </c>
      <c r="G10" s="17">
        <v>0</v>
      </c>
      <c r="H10" s="17">
        <v>1</v>
      </c>
      <c r="I10" s="17">
        <v>1.474</v>
      </c>
      <c r="J10" s="17">
        <v>9.64</v>
      </c>
      <c r="K10" s="21">
        <v>4</v>
      </c>
      <c r="L10" s="21">
        <v>2</v>
      </c>
      <c r="M10" s="21">
        <v>-1</v>
      </c>
      <c r="N10" s="21">
        <v>0</v>
      </c>
      <c r="O10" s="21">
        <v>0</v>
      </c>
      <c r="P10" s="21">
        <v>17.053</v>
      </c>
      <c r="Q10" s="21">
        <v>0</v>
      </c>
      <c r="R10" s="21">
        <v>0</v>
      </c>
    </row>
    <row r="11" ht="16.5" spans="1:18">
      <c r="A11" s="16">
        <v>149</v>
      </c>
      <c r="B11" s="16" t="s">
        <v>430</v>
      </c>
      <c r="C11" s="16">
        <v>3386.037</v>
      </c>
      <c r="D11" s="16">
        <v>3676.979</v>
      </c>
      <c r="E11" s="16">
        <v>1</v>
      </c>
      <c r="F11" s="17">
        <v>0</v>
      </c>
      <c r="G11" s="17">
        <v>0</v>
      </c>
      <c r="H11" s="17">
        <v>1</v>
      </c>
      <c r="I11" s="17">
        <v>1.052</v>
      </c>
      <c r="J11" s="17">
        <v>8.881</v>
      </c>
      <c r="K11" s="21">
        <v>3</v>
      </c>
      <c r="L11" s="21">
        <v>2</v>
      </c>
      <c r="M11" s="21">
        <v>0</v>
      </c>
      <c r="N11" s="21">
        <v>0</v>
      </c>
      <c r="O11" s="21">
        <v>0</v>
      </c>
      <c r="P11" s="21">
        <v>30.852</v>
      </c>
      <c r="Q11" s="21">
        <v>0</v>
      </c>
      <c r="R11" s="21">
        <v>0</v>
      </c>
    </row>
    <row r="12" ht="16.5" spans="1:18">
      <c r="A12" s="16">
        <v>865</v>
      </c>
      <c r="B12" s="16" t="s">
        <v>431</v>
      </c>
      <c r="C12" s="16">
        <v>1082.938</v>
      </c>
      <c r="D12" s="16">
        <v>1196.354</v>
      </c>
      <c r="E12" s="16">
        <v>1</v>
      </c>
      <c r="F12" s="17">
        <v>0</v>
      </c>
      <c r="G12" s="17">
        <v>0</v>
      </c>
      <c r="H12" s="17">
        <v>1</v>
      </c>
      <c r="I12" s="17">
        <v>0.371</v>
      </c>
      <c r="J12" s="17">
        <v>9.816</v>
      </c>
      <c r="K12" s="21">
        <v>4</v>
      </c>
      <c r="L12" s="21">
        <v>2</v>
      </c>
      <c r="M12" s="21">
        <v>0</v>
      </c>
      <c r="N12" s="21">
        <v>0</v>
      </c>
      <c r="O12" s="21">
        <v>0</v>
      </c>
      <c r="P12" s="21">
        <v>52.729</v>
      </c>
      <c r="Q12" s="21">
        <v>0</v>
      </c>
      <c r="R12" s="21">
        <v>0</v>
      </c>
    </row>
    <row r="13" ht="16.5" spans="1:18">
      <c r="A13" s="16">
        <v>869</v>
      </c>
      <c r="B13" s="16" t="s">
        <v>432</v>
      </c>
      <c r="C13" s="16">
        <v>2685.162</v>
      </c>
      <c r="D13" s="16">
        <v>3070.211</v>
      </c>
      <c r="E13" s="16">
        <v>1</v>
      </c>
      <c r="F13" s="17">
        <v>0</v>
      </c>
      <c r="G13" s="17">
        <v>0</v>
      </c>
      <c r="H13" s="17">
        <v>1</v>
      </c>
      <c r="I13" s="17">
        <v>0.221</v>
      </c>
      <c r="J13" s="17">
        <v>12.734</v>
      </c>
      <c r="K13" s="21">
        <v>4</v>
      </c>
      <c r="L13" s="21">
        <v>2</v>
      </c>
      <c r="M13" s="21">
        <v>0</v>
      </c>
      <c r="N13" s="21">
        <v>0</v>
      </c>
      <c r="O13" s="21">
        <v>0</v>
      </c>
      <c r="P13" s="21">
        <v>36.061</v>
      </c>
      <c r="Q13" s="21">
        <v>0</v>
      </c>
      <c r="R13" s="21">
        <v>0</v>
      </c>
    </row>
    <row r="14" ht="16.5" spans="1:18">
      <c r="A14" s="16">
        <v>911</v>
      </c>
      <c r="B14" s="16" t="s">
        <v>433</v>
      </c>
      <c r="C14" s="16">
        <v>5213.842</v>
      </c>
      <c r="D14" s="16">
        <v>5809.369</v>
      </c>
      <c r="E14" s="16">
        <v>1</v>
      </c>
      <c r="F14" s="17">
        <v>0</v>
      </c>
      <c r="G14" s="17">
        <v>0</v>
      </c>
      <c r="H14" s="17">
        <v>1</v>
      </c>
      <c r="I14" s="17">
        <v>2.333</v>
      </c>
      <c r="J14" s="17">
        <v>12.345</v>
      </c>
      <c r="K14" s="21">
        <v>4</v>
      </c>
      <c r="L14" s="21">
        <v>1</v>
      </c>
      <c r="M14" s="21">
        <v>-1</v>
      </c>
      <c r="N14" s="21">
        <v>1</v>
      </c>
      <c r="O14" s="21">
        <v>0</v>
      </c>
      <c r="P14" s="21">
        <v>-0.051</v>
      </c>
      <c r="Q14" s="21">
        <v>0</v>
      </c>
      <c r="R14" s="21">
        <v>0</v>
      </c>
    </row>
    <row r="15" ht="16.5" spans="1:18">
      <c r="A15" s="16">
        <v>919</v>
      </c>
      <c r="B15" s="16" t="s">
        <v>434</v>
      </c>
      <c r="C15" s="16">
        <v>4277.082</v>
      </c>
      <c r="D15" s="16">
        <v>4638.471</v>
      </c>
      <c r="E15" s="16">
        <v>1</v>
      </c>
      <c r="F15" s="17">
        <v>0</v>
      </c>
      <c r="G15" s="17">
        <v>0</v>
      </c>
      <c r="H15" s="17">
        <v>1</v>
      </c>
      <c r="I15" s="17">
        <v>0.704</v>
      </c>
      <c r="J15" s="17">
        <v>8.44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0.003</v>
      </c>
      <c r="Q15" s="21">
        <v>0</v>
      </c>
      <c r="R15" s="21">
        <v>0</v>
      </c>
    </row>
    <row r="16" ht="16.5" spans="1:18">
      <c r="A16" s="16">
        <v>925</v>
      </c>
      <c r="B16" s="16" t="s">
        <v>435</v>
      </c>
      <c r="C16" s="16">
        <v>3846.928</v>
      </c>
      <c r="D16" s="16">
        <v>4176.42</v>
      </c>
      <c r="E16" s="16">
        <v>1</v>
      </c>
      <c r="F16" s="17">
        <v>0</v>
      </c>
      <c r="G16" s="17">
        <v>0</v>
      </c>
      <c r="H16" s="17">
        <v>1</v>
      </c>
      <c r="I16" s="17">
        <v>1.557</v>
      </c>
      <c r="J16" s="17">
        <v>9.323</v>
      </c>
      <c r="K16" s="21">
        <v>4</v>
      </c>
      <c r="L16" s="21">
        <v>2</v>
      </c>
      <c r="M16" s="21">
        <v>0</v>
      </c>
      <c r="N16" s="21">
        <v>0</v>
      </c>
      <c r="O16" s="21">
        <v>0</v>
      </c>
      <c r="P16" s="21">
        <v>19.349</v>
      </c>
      <c r="Q16" s="21">
        <v>0</v>
      </c>
      <c r="R16" s="21">
        <v>0</v>
      </c>
    </row>
    <row r="17" ht="16.5" spans="1:18">
      <c r="A17" s="16">
        <v>959</v>
      </c>
      <c r="B17" s="16" t="s">
        <v>436</v>
      </c>
      <c r="C17" s="16">
        <v>5952.456</v>
      </c>
      <c r="D17" s="16">
        <v>6474.46</v>
      </c>
      <c r="E17" s="16">
        <v>1</v>
      </c>
      <c r="F17" s="17">
        <v>0</v>
      </c>
      <c r="G17" s="17">
        <v>0</v>
      </c>
      <c r="H17" s="17">
        <v>1</v>
      </c>
      <c r="I17" s="17">
        <v>1.048</v>
      </c>
      <c r="J17" s="17">
        <v>9.026</v>
      </c>
      <c r="K17" s="21">
        <v>4</v>
      </c>
      <c r="L17" s="21">
        <v>2</v>
      </c>
      <c r="M17" s="21">
        <v>0</v>
      </c>
      <c r="N17" s="21">
        <v>0</v>
      </c>
      <c r="O17" s="21">
        <v>0</v>
      </c>
      <c r="P17" s="21">
        <v>17.898</v>
      </c>
      <c r="Q17" s="21">
        <v>0</v>
      </c>
      <c r="R17" s="21">
        <v>0</v>
      </c>
    </row>
    <row r="18" ht="16.5" spans="1:18">
      <c r="A18" s="16">
        <v>399237</v>
      </c>
      <c r="B18" s="16" t="s">
        <v>437</v>
      </c>
      <c r="C18" s="16">
        <v>881.095</v>
      </c>
      <c r="D18" s="16">
        <v>985.362</v>
      </c>
      <c r="E18" s="16">
        <v>1</v>
      </c>
      <c r="F18" s="17">
        <v>0</v>
      </c>
      <c r="G18" s="17">
        <v>0</v>
      </c>
      <c r="H18" s="17">
        <v>1</v>
      </c>
      <c r="I18" s="17">
        <v>1.133</v>
      </c>
      <c r="J18" s="17">
        <v>11.595</v>
      </c>
      <c r="K18" s="21">
        <v>4</v>
      </c>
      <c r="L18" s="21">
        <v>2</v>
      </c>
      <c r="M18" s="21">
        <v>0</v>
      </c>
      <c r="N18" s="21">
        <v>0</v>
      </c>
      <c r="O18" s="21">
        <v>0</v>
      </c>
      <c r="P18" s="21">
        <v>15.259</v>
      </c>
      <c r="Q18" s="21">
        <v>0</v>
      </c>
      <c r="R18" s="21">
        <v>0</v>
      </c>
    </row>
    <row r="19" ht="16.5" spans="1:18">
      <c r="A19" s="16">
        <v>399240</v>
      </c>
      <c r="B19" s="16" t="s">
        <v>438</v>
      </c>
      <c r="C19" s="16">
        <v>908.407</v>
      </c>
      <c r="D19" s="16">
        <v>1050</v>
      </c>
      <c r="E19" s="16">
        <v>1</v>
      </c>
      <c r="F19" s="17">
        <v>0</v>
      </c>
      <c r="G19" s="17">
        <v>0</v>
      </c>
      <c r="H19" s="17">
        <v>1</v>
      </c>
      <c r="I19" s="17">
        <v>6.692</v>
      </c>
      <c r="J19" s="17">
        <v>19.274</v>
      </c>
      <c r="K19" s="21">
        <v>4</v>
      </c>
      <c r="L19" s="21">
        <v>2</v>
      </c>
      <c r="M19" s="21">
        <v>-1</v>
      </c>
      <c r="N19" s="21">
        <v>1</v>
      </c>
      <c r="O19" s="21">
        <v>0</v>
      </c>
      <c r="P19" s="21">
        <v>33.718</v>
      </c>
      <c r="Q19" s="21">
        <v>0</v>
      </c>
      <c r="R19" s="21">
        <v>0</v>
      </c>
    </row>
    <row r="20" ht="16.5" spans="1:18">
      <c r="A20" s="16">
        <v>399286</v>
      </c>
      <c r="B20" s="16" t="s">
        <v>439</v>
      </c>
      <c r="C20" s="16">
        <v>2232.865</v>
      </c>
      <c r="D20" s="16">
        <v>2620.068</v>
      </c>
      <c r="E20" s="16">
        <v>1</v>
      </c>
      <c r="F20" s="17">
        <v>0</v>
      </c>
      <c r="G20" s="17">
        <v>0</v>
      </c>
      <c r="H20" s="17">
        <v>1</v>
      </c>
      <c r="I20" s="17">
        <v>0.148</v>
      </c>
      <c r="J20" s="17">
        <v>14.904</v>
      </c>
      <c r="K20" s="21">
        <v>4</v>
      </c>
      <c r="L20" s="21">
        <v>2</v>
      </c>
      <c r="M20" s="21">
        <v>0</v>
      </c>
      <c r="N20" s="21">
        <v>0</v>
      </c>
      <c r="O20" s="21">
        <v>0</v>
      </c>
      <c r="P20" s="21">
        <v>6.775</v>
      </c>
      <c r="Q20" s="21">
        <v>0</v>
      </c>
      <c r="R20" s="21">
        <v>0</v>
      </c>
    </row>
    <row r="21" ht="16.5" spans="1:18">
      <c r="A21" s="16">
        <v>399310</v>
      </c>
      <c r="B21" s="16" t="s">
        <v>440</v>
      </c>
      <c r="C21" s="16">
        <v>5393.564</v>
      </c>
      <c r="D21" s="16">
        <v>5899.267</v>
      </c>
      <c r="E21" s="16">
        <v>1</v>
      </c>
      <c r="F21" s="17">
        <v>0</v>
      </c>
      <c r="G21" s="17">
        <v>0</v>
      </c>
      <c r="H21" s="17">
        <v>1</v>
      </c>
      <c r="I21" s="17">
        <v>0.173</v>
      </c>
      <c r="J21" s="17">
        <v>8.731</v>
      </c>
      <c r="K21" s="21">
        <v>1</v>
      </c>
      <c r="L21" s="21">
        <v>2</v>
      </c>
      <c r="M21" s="21">
        <v>0</v>
      </c>
      <c r="N21" s="21">
        <v>0</v>
      </c>
      <c r="O21" s="21">
        <v>0</v>
      </c>
      <c r="P21" s="21">
        <v>5.469</v>
      </c>
      <c r="Q21" s="21">
        <v>0</v>
      </c>
      <c r="R21" s="21">
        <v>0</v>
      </c>
    </row>
    <row r="22" ht="16.5" spans="1:18">
      <c r="A22" s="16">
        <v>399318</v>
      </c>
      <c r="B22" s="16" t="s">
        <v>441</v>
      </c>
      <c r="C22" s="16">
        <v>4246.416</v>
      </c>
      <c r="D22" s="16">
        <v>4565.059</v>
      </c>
      <c r="E22" s="16">
        <v>1</v>
      </c>
      <c r="F22" s="17">
        <v>0</v>
      </c>
      <c r="G22" s="17">
        <v>0</v>
      </c>
      <c r="H22" s="17">
        <v>1</v>
      </c>
      <c r="I22" s="17">
        <v>1.269</v>
      </c>
      <c r="J22" s="17">
        <v>8.16</v>
      </c>
      <c r="K22" s="21">
        <v>4</v>
      </c>
      <c r="L22" s="21">
        <v>2</v>
      </c>
      <c r="M22" s="21">
        <v>0</v>
      </c>
      <c r="N22" s="21">
        <v>0</v>
      </c>
      <c r="O22" s="21">
        <v>0</v>
      </c>
      <c r="P22" s="21">
        <v>6.206</v>
      </c>
      <c r="Q22" s="21">
        <v>0</v>
      </c>
      <c r="R22" s="21">
        <v>0</v>
      </c>
    </row>
    <row r="23" ht="16.5" spans="1:18">
      <c r="A23" s="16">
        <v>399321</v>
      </c>
      <c r="B23" s="16" t="s">
        <v>442</v>
      </c>
      <c r="C23" s="16">
        <v>6390.365</v>
      </c>
      <c r="D23" s="16">
        <v>6930.874</v>
      </c>
      <c r="E23" s="16">
        <v>1</v>
      </c>
      <c r="F23" s="17">
        <v>0</v>
      </c>
      <c r="G23" s="17">
        <v>0</v>
      </c>
      <c r="H23" s="17">
        <v>1</v>
      </c>
      <c r="I23" s="17">
        <v>1.805</v>
      </c>
      <c r="J23" s="17">
        <v>9.463</v>
      </c>
      <c r="K23" s="21">
        <v>4</v>
      </c>
      <c r="L23" s="21">
        <v>2</v>
      </c>
      <c r="M23" s="21">
        <v>-1</v>
      </c>
      <c r="N23" s="21">
        <v>1</v>
      </c>
      <c r="O23" s="21">
        <v>0</v>
      </c>
      <c r="P23" s="21">
        <v>0.001</v>
      </c>
      <c r="Q23" s="21">
        <v>0</v>
      </c>
      <c r="R23" s="21">
        <v>0</v>
      </c>
    </row>
    <row r="24" ht="16.5" spans="1:18">
      <c r="A24" s="16">
        <v>399352</v>
      </c>
      <c r="B24" s="16" t="s">
        <v>443</v>
      </c>
      <c r="C24" s="16">
        <v>6660.576</v>
      </c>
      <c r="D24" s="16">
        <v>7255.108</v>
      </c>
      <c r="E24" s="16">
        <v>1</v>
      </c>
      <c r="F24" s="17">
        <v>0</v>
      </c>
      <c r="G24" s="17">
        <v>0</v>
      </c>
      <c r="H24" s="17">
        <v>1</v>
      </c>
      <c r="I24" s="17">
        <v>1.708</v>
      </c>
      <c r="J24" s="17">
        <v>9.763</v>
      </c>
      <c r="K24" s="21">
        <v>3</v>
      </c>
      <c r="L24" s="21">
        <v>2</v>
      </c>
      <c r="M24" s="21">
        <v>0</v>
      </c>
      <c r="N24" s="21">
        <v>0</v>
      </c>
      <c r="O24" s="21">
        <v>0</v>
      </c>
      <c r="P24" s="21">
        <v>10.721</v>
      </c>
      <c r="Q24" s="21">
        <v>0</v>
      </c>
      <c r="R24" s="21">
        <v>0</v>
      </c>
    </row>
    <row r="25" ht="16.5" spans="1:18">
      <c r="A25" s="16">
        <v>399356</v>
      </c>
      <c r="B25" s="16" t="s">
        <v>444</v>
      </c>
      <c r="C25" s="16">
        <v>7561.724</v>
      </c>
      <c r="D25" s="16">
        <v>8262.796</v>
      </c>
      <c r="E25" s="16">
        <v>1</v>
      </c>
      <c r="F25" s="17">
        <v>0</v>
      </c>
      <c r="G25" s="17">
        <v>0</v>
      </c>
      <c r="H25" s="17">
        <v>1</v>
      </c>
      <c r="I25" s="17">
        <v>2.633</v>
      </c>
      <c r="J25" s="17">
        <v>10.894</v>
      </c>
      <c r="K25" s="21">
        <v>4</v>
      </c>
      <c r="L25" s="21">
        <v>2</v>
      </c>
      <c r="M25" s="21">
        <v>-1</v>
      </c>
      <c r="N25" s="21">
        <v>0</v>
      </c>
      <c r="O25" s="21">
        <v>0</v>
      </c>
      <c r="P25" s="21">
        <v>14.846</v>
      </c>
      <c r="Q25" s="21">
        <v>1</v>
      </c>
      <c r="R25" s="21">
        <v>0</v>
      </c>
    </row>
    <row r="26" ht="16.5" spans="1:18">
      <c r="A26" s="16">
        <v>399373</v>
      </c>
      <c r="B26" s="16" t="s">
        <v>445</v>
      </c>
      <c r="C26" s="16">
        <v>6898.099</v>
      </c>
      <c r="D26" s="16">
        <v>7413.77</v>
      </c>
      <c r="E26" s="16">
        <v>1</v>
      </c>
      <c r="F26" s="17">
        <v>0</v>
      </c>
      <c r="G26" s="17">
        <v>0</v>
      </c>
      <c r="H26" s="17">
        <v>1</v>
      </c>
      <c r="I26" s="17">
        <v>1.813</v>
      </c>
      <c r="J26" s="17">
        <v>8.643</v>
      </c>
      <c r="K26" s="21">
        <v>2</v>
      </c>
      <c r="L26" s="21">
        <v>2</v>
      </c>
      <c r="M26" s="21">
        <v>0</v>
      </c>
      <c r="N26" s="21">
        <v>0</v>
      </c>
      <c r="O26" s="21">
        <v>0</v>
      </c>
      <c r="P26" s="21">
        <v>4.922</v>
      </c>
      <c r="Q26" s="21">
        <v>0</v>
      </c>
      <c r="R26" s="21">
        <v>0</v>
      </c>
    </row>
    <row r="27" ht="16.5" spans="1:18">
      <c r="A27" s="16">
        <v>399402</v>
      </c>
      <c r="B27" s="16" t="s">
        <v>446</v>
      </c>
      <c r="C27" s="16">
        <v>2479.456</v>
      </c>
      <c r="D27" s="16">
        <v>2765.25</v>
      </c>
      <c r="E27" s="16">
        <v>1</v>
      </c>
      <c r="F27" s="17">
        <v>0</v>
      </c>
      <c r="G27" s="17">
        <v>0</v>
      </c>
      <c r="H27" s="17">
        <v>1</v>
      </c>
      <c r="I27" s="17">
        <v>0.053</v>
      </c>
      <c r="J27" s="17">
        <v>10.382</v>
      </c>
      <c r="K27" s="21">
        <v>2</v>
      </c>
      <c r="L27" s="21">
        <v>2</v>
      </c>
      <c r="M27" s="21">
        <v>0</v>
      </c>
      <c r="N27" s="21">
        <v>0</v>
      </c>
      <c r="O27" s="21">
        <v>0</v>
      </c>
      <c r="P27" s="21">
        <v>19.526</v>
      </c>
      <c r="Q27" s="21">
        <v>0</v>
      </c>
      <c r="R27" s="21">
        <v>0</v>
      </c>
    </row>
    <row r="28" ht="16.5" spans="1:18">
      <c r="A28" s="16">
        <v>399404</v>
      </c>
      <c r="B28" s="16" t="s">
        <v>447</v>
      </c>
      <c r="C28" s="16">
        <v>5663.181</v>
      </c>
      <c r="D28" s="16">
        <v>5984.845</v>
      </c>
      <c r="E28" s="16">
        <v>1</v>
      </c>
      <c r="F28" s="17">
        <v>0</v>
      </c>
      <c r="G28" s="17">
        <v>0</v>
      </c>
      <c r="H28" s="17">
        <v>1</v>
      </c>
      <c r="I28" s="17">
        <v>1.603</v>
      </c>
      <c r="J28" s="17">
        <v>6.891</v>
      </c>
      <c r="K28" s="21">
        <v>4</v>
      </c>
      <c r="L28" s="21">
        <v>2</v>
      </c>
      <c r="M28" s="21">
        <v>-1</v>
      </c>
      <c r="N28" s="21">
        <v>1</v>
      </c>
      <c r="O28" s="21">
        <v>0</v>
      </c>
      <c r="P28" s="21">
        <v>25.292</v>
      </c>
      <c r="Q28" s="21">
        <v>0</v>
      </c>
      <c r="R28" s="21">
        <v>0</v>
      </c>
    </row>
    <row r="29" ht="16.5" spans="1:18">
      <c r="A29" s="16">
        <v>399431</v>
      </c>
      <c r="B29" s="16" t="s">
        <v>448</v>
      </c>
      <c r="C29" s="16">
        <v>6184.024</v>
      </c>
      <c r="D29" s="16">
        <v>6759.293</v>
      </c>
      <c r="E29" s="16">
        <v>1</v>
      </c>
      <c r="F29" s="17">
        <v>0</v>
      </c>
      <c r="G29" s="17">
        <v>0</v>
      </c>
      <c r="H29" s="17">
        <v>1</v>
      </c>
      <c r="I29" s="17">
        <v>1.184</v>
      </c>
      <c r="J29" s="17">
        <v>9.594</v>
      </c>
      <c r="K29" s="21">
        <v>3</v>
      </c>
      <c r="L29" s="21">
        <v>2</v>
      </c>
      <c r="M29" s="21">
        <v>0</v>
      </c>
      <c r="N29" s="21">
        <v>0</v>
      </c>
      <c r="O29" s="21">
        <v>0</v>
      </c>
      <c r="P29" s="21">
        <v>11.807</v>
      </c>
      <c r="Q29" s="21">
        <v>0</v>
      </c>
      <c r="R29" s="21">
        <v>0</v>
      </c>
    </row>
    <row r="30" ht="16.5" spans="1:18">
      <c r="A30" s="16">
        <v>399619</v>
      </c>
      <c r="B30" s="16" t="s">
        <v>449</v>
      </c>
      <c r="C30" s="16">
        <v>4522.986</v>
      </c>
      <c r="D30" s="16">
        <v>5211.525</v>
      </c>
      <c r="E30" s="16">
        <v>1</v>
      </c>
      <c r="F30" s="17">
        <v>0</v>
      </c>
      <c r="G30" s="17">
        <v>0</v>
      </c>
      <c r="H30" s="17">
        <v>1</v>
      </c>
      <c r="I30" s="17">
        <v>4.574</v>
      </c>
      <c r="J30" s="17">
        <v>17.181</v>
      </c>
      <c r="K30" s="21">
        <v>4</v>
      </c>
      <c r="L30" s="21">
        <v>2</v>
      </c>
      <c r="M30" s="21">
        <v>-1</v>
      </c>
      <c r="N30" s="21">
        <v>0</v>
      </c>
      <c r="O30" s="21">
        <v>0</v>
      </c>
      <c r="P30" s="21">
        <v>17.547</v>
      </c>
      <c r="Q30" s="21">
        <v>1</v>
      </c>
      <c r="R30" s="21">
        <v>0</v>
      </c>
    </row>
    <row r="31" ht="16.5" spans="1:18">
      <c r="A31" s="16">
        <v>399683</v>
      </c>
      <c r="B31" s="16" t="s">
        <v>450</v>
      </c>
      <c r="C31" s="16">
        <v>1423.945</v>
      </c>
      <c r="D31" s="16">
        <v>1599.601</v>
      </c>
      <c r="E31" s="16">
        <v>1</v>
      </c>
      <c r="F31" s="17">
        <v>0</v>
      </c>
      <c r="G31" s="17">
        <v>0</v>
      </c>
      <c r="H31" s="17">
        <v>1</v>
      </c>
      <c r="I31" s="17">
        <v>1.694</v>
      </c>
      <c r="J31" s="17">
        <v>12.49</v>
      </c>
      <c r="K31" s="21">
        <v>4</v>
      </c>
      <c r="L31" s="21">
        <v>2</v>
      </c>
      <c r="M31" s="21">
        <v>-1</v>
      </c>
      <c r="N31" s="21">
        <v>0</v>
      </c>
      <c r="O31" s="21">
        <v>0</v>
      </c>
      <c r="P31" s="21">
        <v>7.968</v>
      </c>
      <c r="Q31" s="21">
        <v>1</v>
      </c>
      <c r="R31" s="21">
        <v>0</v>
      </c>
    </row>
    <row r="32" ht="16.5" spans="1:18">
      <c r="A32" s="16">
        <v>399686</v>
      </c>
      <c r="B32" s="16" t="s">
        <v>451</v>
      </c>
      <c r="C32" s="16">
        <v>1328.185</v>
      </c>
      <c r="D32" s="16">
        <v>1542.864</v>
      </c>
      <c r="E32" s="16">
        <v>1</v>
      </c>
      <c r="F32" s="17">
        <v>0</v>
      </c>
      <c r="G32" s="17">
        <v>0</v>
      </c>
      <c r="H32" s="17">
        <v>1</v>
      </c>
      <c r="I32" s="17">
        <v>5.042</v>
      </c>
      <c r="J32" s="17">
        <v>18.255</v>
      </c>
      <c r="K32" s="21">
        <v>2</v>
      </c>
      <c r="L32" s="21">
        <v>2</v>
      </c>
      <c r="M32" s="21">
        <v>-1</v>
      </c>
      <c r="N32" s="21">
        <v>0</v>
      </c>
      <c r="O32" s="21">
        <v>0</v>
      </c>
      <c r="P32" s="21">
        <v>12.159</v>
      </c>
      <c r="Q32" s="21">
        <v>0</v>
      </c>
      <c r="R32" s="21">
        <v>0</v>
      </c>
    </row>
    <row r="33" ht="16.5" spans="1:18">
      <c r="A33" s="16">
        <v>399699</v>
      </c>
      <c r="B33" s="16" t="s">
        <v>379</v>
      </c>
      <c r="C33" s="16">
        <v>2206.266</v>
      </c>
      <c r="D33" s="16">
        <v>2628.435</v>
      </c>
      <c r="E33" s="16">
        <v>1</v>
      </c>
      <c r="F33" s="17">
        <v>0</v>
      </c>
      <c r="G33" s="17">
        <v>0</v>
      </c>
      <c r="H33" s="17">
        <v>1</v>
      </c>
      <c r="I33" s="17">
        <v>2.096</v>
      </c>
      <c r="J33" s="17">
        <v>17.821</v>
      </c>
      <c r="K33" s="21">
        <v>3</v>
      </c>
      <c r="L33" s="21">
        <v>2</v>
      </c>
      <c r="M33" s="21">
        <v>0</v>
      </c>
      <c r="N33" s="21">
        <v>0</v>
      </c>
      <c r="O33" s="21">
        <v>0</v>
      </c>
      <c r="P33" s="21">
        <v>13.091</v>
      </c>
      <c r="Q33" s="21">
        <v>0</v>
      </c>
      <c r="R33" s="21">
        <v>0</v>
      </c>
    </row>
    <row r="34" ht="16.5" spans="1:18">
      <c r="A34" s="16">
        <v>399805</v>
      </c>
      <c r="B34" s="16" t="s">
        <v>212</v>
      </c>
      <c r="C34" s="16">
        <v>1723.017</v>
      </c>
      <c r="D34" s="16">
        <v>2054.59</v>
      </c>
      <c r="E34" s="16">
        <v>1</v>
      </c>
      <c r="F34" s="17">
        <v>0</v>
      </c>
      <c r="G34" s="17">
        <v>0</v>
      </c>
      <c r="H34" s="17">
        <v>1</v>
      </c>
      <c r="I34" s="17">
        <v>4.094</v>
      </c>
      <c r="J34" s="17">
        <v>19.572</v>
      </c>
      <c r="K34" s="21">
        <v>4</v>
      </c>
      <c r="L34" s="21">
        <v>2</v>
      </c>
      <c r="M34" s="21">
        <v>-1</v>
      </c>
      <c r="N34" s="21">
        <v>0</v>
      </c>
      <c r="O34" s="21">
        <v>0</v>
      </c>
      <c r="P34" s="21">
        <v>12.456</v>
      </c>
      <c r="Q34" s="21">
        <v>0</v>
      </c>
      <c r="R34" s="21">
        <v>0</v>
      </c>
    </row>
    <row r="35" ht="16.5" spans="1:18">
      <c r="A35" s="16">
        <v>399986</v>
      </c>
      <c r="B35" s="16" t="s">
        <v>452</v>
      </c>
      <c r="C35" s="16">
        <v>5903.017</v>
      </c>
      <c r="D35" s="16">
        <v>6459.676</v>
      </c>
      <c r="E35" s="16">
        <v>1</v>
      </c>
      <c r="F35" s="17">
        <v>0</v>
      </c>
      <c r="G35" s="17">
        <v>0</v>
      </c>
      <c r="H35" s="17">
        <v>1</v>
      </c>
      <c r="I35" s="17">
        <v>1</v>
      </c>
      <c r="J35" s="17">
        <v>9.531</v>
      </c>
      <c r="K35" s="21">
        <v>3</v>
      </c>
      <c r="L35" s="21">
        <v>2</v>
      </c>
      <c r="M35" s="21">
        <v>0</v>
      </c>
      <c r="N35" s="21">
        <v>0</v>
      </c>
      <c r="O35" s="21">
        <v>0</v>
      </c>
      <c r="P35" s="21">
        <v>112.533</v>
      </c>
      <c r="Q35" s="21">
        <v>0</v>
      </c>
      <c r="R35" s="21">
        <v>0</v>
      </c>
    </row>
    <row r="36" ht="16.5" spans="1:18">
      <c r="A36" s="16">
        <v>980001</v>
      </c>
      <c r="B36" s="16" t="s">
        <v>453</v>
      </c>
      <c r="C36" s="16">
        <v>1006.178</v>
      </c>
      <c r="D36" s="16">
        <v>1108.241</v>
      </c>
      <c r="E36" s="16">
        <v>1</v>
      </c>
      <c r="F36" s="17">
        <v>0</v>
      </c>
      <c r="G36" s="17">
        <v>0</v>
      </c>
      <c r="H36" s="17">
        <v>1</v>
      </c>
      <c r="I36" s="17">
        <v>1.583</v>
      </c>
      <c r="J36" s="17">
        <v>10.646</v>
      </c>
      <c r="K36" s="21">
        <v>0</v>
      </c>
      <c r="L36" s="21">
        <v>2</v>
      </c>
      <c r="M36" s="21">
        <v>0</v>
      </c>
      <c r="N36" s="21">
        <v>0</v>
      </c>
      <c r="O36" s="21">
        <v>0</v>
      </c>
      <c r="P36" s="21">
        <v>38.177</v>
      </c>
      <c r="Q36" s="21">
        <v>0</v>
      </c>
      <c r="R36" s="21">
        <v>0</v>
      </c>
    </row>
    <row r="37" ht="16.5" spans="1:18">
      <c r="A37" s="16">
        <v>988201</v>
      </c>
      <c r="B37" s="16" t="s">
        <v>454</v>
      </c>
      <c r="C37" s="16">
        <v>1190.261</v>
      </c>
      <c r="D37" s="16">
        <v>1299.83</v>
      </c>
      <c r="E37" s="16">
        <v>1</v>
      </c>
      <c r="F37" s="17">
        <v>0</v>
      </c>
      <c r="G37" s="17">
        <v>0</v>
      </c>
      <c r="H37" s="17">
        <v>1</v>
      </c>
      <c r="I37" s="17">
        <v>3.224</v>
      </c>
      <c r="J37" s="17">
        <v>11.382</v>
      </c>
      <c r="K37" s="21">
        <v>4</v>
      </c>
      <c r="L37" s="21">
        <v>2</v>
      </c>
      <c r="M37" s="21">
        <v>-1</v>
      </c>
      <c r="N37" s="21">
        <v>1</v>
      </c>
      <c r="O37" s="21">
        <v>0</v>
      </c>
      <c r="P37" s="21">
        <v>33.399</v>
      </c>
      <c r="Q37" s="21">
        <v>0</v>
      </c>
      <c r="R37" s="21">
        <v>0</v>
      </c>
    </row>
    <row r="38" ht="16.5" spans="1:18">
      <c r="A38" s="18">
        <v>27</v>
      </c>
      <c r="B38" s="18" t="s">
        <v>455</v>
      </c>
      <c r="C38" s="18">
        <v>762.057</v>
      </c>
      <c r="D38" s="18">
        <v>870.743</v>
      </c>
      <c r="E38" s="18">
        <v>0</v>
      </c>
      <c r="F38" s="18">
        <v>1</v>
      </c>
      <c r="G38" s="17">
        <v>0</v>
      </c>
      <c r="H38" s="17">
        <v>0</v>
      </c>
      <c r="I38" s="17">
        <v>0</v>
      </c>
      <c r="J38" s="17">
        <v>2.414</v>
      </c>
      <c r="K38" s="21">
        <v>2</v>
      </c>
      <c r="L38" s="21">
        <v>2</v>
      </c>
      <c r="M38" s="21">
        <v>0</v>
      </c>
      <c r="N38" s="21">
        <v>0</v>
      </c>
      <c r="O38" s="21">
        <v>0</v>
      </c>
      <c r="P38" s="21">
        <v>15.766</v>
      </c>
      <c r="Q38" s="21">
        <v>0</v>
      </c>
      <c r="R38" s="21">
        <v>0</v>
      </c>
    </row>
    <row r="39" ht="16.5" spans="1:18">
      <c r="A39" s="18">
        <v>39</v>
      </c>
      <c r="B39" s="18" t="s">
        <v>456</v>
      </c>
      <c r="C39" s="18">
        <v>2503.566</v>
      </c>
      <c r="D39" s="18">
        <v>2897.404</v>
      </c>
      <c r="E39" s="18">
        <v>0</v>
      </c>
      <c r="F39" s="18">
        <v>1</v>
      </c>
      <c r="G39" s="17">
        <v>0</v>
      </c>
      <c r="H39" s="17">
        <v>0</v>
      </c>
      <c r="I39" s="17">
        <v>0</v>
      </c>
      <c r="J39" s="17">
        <v>3.766</v>
      </c>
      <c r="K39" s="21">
        <v>4</v>
      </c>
      <c r="L39" s="21">
        <v>2</v>
      </c>
      <c r="M39" s="21">
        <v>0</v>
      </c>
      <c r="N39" s="21">
        <v>0</v>
      </c>
      <c r="O39" s="21">
        <v>0</v>
      </c>
      <c r="P39" s="21">
        <v>12.896</v>
      </c>
      <c r="Q39" s="21">
        <v>0</v>
      </c>
      <c r="R39" s="21">
        <v>0</v>
      </c>
    </row>
    <row r="40" ht="16.5" spans="1:18">
      <c r="A40" s="18">
        <v>77</v>
      </c>
      <c r="B40" s="18" t="s">
        <v>457</v>
      </c>
      <c r="C40" s="18">
        <v>2944.906</v>
      </c>
      <c r="D40" s="18">
        <v>3404.07</v>
      </c>
      <c r="E40" s="18">
        <v>0</v>
      </c>
      <c r="F40" s="18">
        <v>1</v>
      </c>
      <c r="G40" s="17">
        <v>0</v>
      </c>
      <c r="H40" s="17">
        <v>0</v>
      </c>
      <c r="I40" s="17">
        <v>0</v>
      </c>
      <c r="J40" s="17">
        <v>4.037</v>
      </c>
      <c r="K40" s="21">
        <v>3</v>
      </c>
      <c r="L40" s="21">
        <v>2</v>
      </c>
      <c r="M40" s="21">
        <v>0</v>
      </c>
      <c r="N40" s="21">
        <v>0</v>
      </c>
      <c r="O40" s="21">
        <v>0</v>
      </c>
      <c r="P40" s="21">
        <v>6.508</v>
      </c>
      <c r="Q40" s="21">
        <v>0</v>
      </c>
      <c r="R40" s="21">
        <v>0</v>
      </c>
    </row>
    <row r="41" ht="16.5" spans="1:18">
      <c r="A41" s="18">
        <v>79</v>
      </c>
      <c r="B41" s="18" t="s">
        <v>458</v>
      </c>
      <c r="C41" s="18">
        <v>2346.324</v>
      </c>
      <c r="D41" s="18">
        <v>2616.379</v>
      </c>
      <c r="E41" s="18">
        <v>0</v>
      </c>
      <c r="F41" s="18">
        <v>1</v>
      </c>
      <c r="G41" s="17">
        <v>0</v>
      </c>
      <c r="H41" s="17">
        <v>0</v>
      </c>
      <c r="I41" s="17">
        <v>0</v>
      </c>
      <c r="J41" s="17">
        <v>0.921</v>
      </c>
      <c r="K41" s="21">
        <v>4</v>
      </c>
      <c r="L41" s="21">
        <v>2</v>
      </c>
      <c r="M41" s="21">
        <v>-1</v>
      </c>
      <c r="N41" s="21">
        <v>0</v>
      </c>
      <c r="O41" s="21">
        <v>0</v>
      </c>
      <c r="P41" s="21">
        <v>9.232</v>
      </c>
      <c r="Q41" s="21">
        <v>0</v>
      </c>
      <c r="R41" s="21">
        <v>0</v>
      </c>
    </row>
    <row r="42" ht="16.5" spans="1:18">
      <c r="A42" s="18">
        <v>109</v>
      </c>
      <c r="B42" s="18" t="s">
        <v>459</v>
      </c>
      <c r="C42" s="18">
        <v>8709.536</v>
      </c>
      <c r="D42" s="18">
        <v>10499.72</v>
      </c>
      <c r="E42" s="18">
        <v>0</v>
      </c>
      <c r="F42" s="18">
        <v>1</v>
      </c>
      <c r="G42" s="17">
        <v>0</v>
      </c>
      <c r="H42" s="17">
        <v>0</v>
      </c>
      <c r="I42" s="17">
        <v>0</v>
      </c>
      <c r="J42" s="17">
        <v>3.873</v>
      </c>
      <c r="K42" s="21">
        <v>4</v>
      </c>
      <c r="L42" s="21">
        <v>2</v>
      </c>
      <c r="M42" s="21">
        <v>-1</v>
      </c>
      <c r="N42" s="21">
        <v>0</v>
      </c>
      <c r="O42" s="21">
        <v>0</v>
      </c>
      <c r="P42" s="21">
        <v>12.472</v>
      </c>
      <c r="Q42" s="21">
        <v>1</v>
      </c>
      <c r="R42" s="21">
        <v>0</v>
      </c>
    </row>
    <row r="43" ht="16.5" spans="1:18">
      <c r="A43" s="18">
        <v>114</v>
      </c>
      <c r="B43" s="18" t="s">
        <v>460</v>
      </c>
      <c r="C43" s="18">
        <v>1152.601</v>
      </c>
      <c r="D43" s="18">
        <v>1259.272</v>
      </c>
      <c r="E43" s="18">
        <v>0</v>
      </c>
      <c r="F43" s="18">
        <v>1</v>
      </c>
      <c r="G43" s="17">
        <v>0</v>
      </c>
      <c r="H43" s="17">
        <v>0</v>
      </c>
      <c r="I43" s="17">
        <v>0</v>
      </c>
      <c r="J43" s="17">
        <v>1.61</v>
      </c>
      <c r="K43" s="21">
        <v>4</v>
      </c>
      <c r="L43" s="21">
        <v>2</v>
      </c>
      <c r="M43" s="21">
        <v>0</v>
      </c>
      <c r="N43" s="21">
        <v>0</v>
      </c>
      <c r="O43" s="21">
        <v>0</v>
      </c>
      <c r="P43" s="21">
        <v>20.715</v>
      </c>
      <c r="Q43" s="21">
        <v>0</v>
      </c>
      <c r="R43" s="21">
        <v>0</v>
      </c>
    </row>
    <row r="44" ht="16.5" spans="1:18">
      <c r="A44" s="18">
        <v>683</v>
      </c>
      <c r="B44" s="18" t="s">
        <v>461</v>
      </c>
      <c r="C44" s="18">
        <v>751.618</v>
      </c>
      <c r="D44" s="18">
        <v>912.024</v>
      </c>
      <c r="E44" s="18">
        <v>0</v>
      </c>
      <c r="F44" s="18">
        <v>1</v>
      </c>
      <c r="G44" s="17">
        <v>0</v>
      </c>
      <c r="H44" s="17">
        <v>0</v>
      </c>
      <c r="I44" s="17">
        <v>0</v>
      </c>
      <c r="J44" s="17">
        <v>1.549</v>
      </c>
      <c r="K44" s="21">
        <v>3</v>
      </c>
      <c r="L44" s="21">
        <v>2</v>
      </c>
      <c r="M44" s="21">
        <v>0</v>
      </c>
      <c r="N44" s="21">
        <v>0</v>
      </c>
      <c r="O44" s="21">
        <v>0</v>
      </c>
      <c r="P44" s="21">
        <v>26.782</v>
      </c>
      <c r="Q44" s="21">
        <v>0</v>
      </c>
      <c r="R44" s="21">
        <v>0</v>
      </c>
    </row>
    <row r="45" ht="16.5" spans="1:18">
      <c r="A45" s="18">
        <v>687</v>
      </c>
      <c r="B45" s="18" t="s">
        <v>462</v>
      </c>
      <c r="C45" s="18">
        <v>760.713</v>
      </c>
      <c r="D45" s="18">
        <v>922.767</v>
      </c>
      <c r="E45" s="18">
        <v>0</v>
      </c>
      <c r="F45" s="18">
        <v>1</v>
      </c>
      <c r="G45" s="17">
        <v>0</v>
      </c>
      <c r="H45" s="17">
        <v>0</v>
      </c>
      <c r="I45" s="17">
        <v>0</v>
      </c>
      <c r="J45" s="17">
        <v>0.658</v>
      </c>
      <c r="K45" s="21">
        <v>4</v>
      </c>
      <c r="L45" s="21">
        <v>2</v>
      </c>
      <c r="M45" s="21">
        <v>0</v>
      </c>
      <c r="N45" s="21">
        <v>0</v>
      </c>
      <c r="O45" s="21">
        <v>0</v>
      </c>
      <c r="P45" s="21">
        <v>23.526</v>
      </c>
      <c r="Q45" s="21">
        <v>0</v>
      </c>
      <c r="R45" s="21">
        <v>0</v>
      </c>
    </row>
    <row r="46" ht="16.5" spans="1:18">
      <c r="A46" s="18">
        <v>688</v>
      </c>
      <c r="B46" s="18" t="s">
        <v>463</v>
      </c>
      <c r="C46" s="18">
        <v>671.993</v>
      </c>
      <c r="D46" s="18">
        <v>768.097</v>
      </c>
      <c r="E46" s="18">
        <v>0</v>
      </c>
      <c r="F46" s="18">
        <v>1</v>
      </c>
      <c r="G46" s="17">
        <v>0</v>
      </c>
      <c r="H46" s="17">
        <v>0</v>
      </c>
      <c r="I46" s="17">
        <v>0</v>
      </c>
      <c r="J46" s="17">
        <v>3.052</v>
      </c>
      <c r="K46" s="21">
        <v>4</v>
      </c>
      <c r="L46" s="21">
        <v>2</v>
      </c>
      <c r="M46" s="21">
        <v>0</v>
      </c>
      <c r="N46" s="21">
        <v>0</v>
      </c>
      <c r="O46" s="21">
        <v>0</v>
      </c>
      <c r="P46" s="21">
        <v>20.378</v>
      </c>
      <c r="Q46" s="21">
        <v>0</v>
      </c>
      <c r="R46" s="21">
        <v>0</v>
      </c>
    </row>
    <row r="47" ht="16.5" spans="1:18">
      <c r="A47" s="18">
        <v>689</v>
      </c>
      <c r="B47" s="18" t="s">
        <v>464</v>
      </c>
      <c r="C47" s="18">
        <v>590.609</v>
      </c>
      <c r="D47" s="18">
        <v>728.689</v>
      </c>
      <c r="E47" s="18">
        <v>0</v>
      </c>
      <c r="F47" s="18">
        <v>1</v>
      </c>
      <c r="G47" s="17">
        <v>0</v>
      </c>
      <c r="H47" s="17">
        <v>0</v>
      </c>
      <c r="I47" s="17">
        <v>0</v>
      </c>
      <c r="J47" s="17">
        <v>4.723</v>
      </c>
      <c r="K47" s="21">
        <v>4</v>
      </c>
      <c r="L47" s="21">
        <v>2</v>
      </c>
      <c r="M47" s="21">
        <v>-1</v>
      </c>
      <c r="N47" s="21">
        <v>0</v>
      </c>
      <c r="O47" s="21">
        <v>0</v>
      </c>
      <c r="P47" s="21">
        <v>8.457</v>
      </c>
      <c r="Q47" s="21">
        <v>1</v>
      </c>
      <c r="R47" s="21">
        <v>0</v>
      </c>
    </row>
    <row r="48" ht="16.5" spans="1:18">
      <c r="A48" s="18">
        <v>690</v>
      </c>
      <c r="B48" s="18" t="s">
        <v>465</v>
      </c>
      <c r="C48" s="18">
        <v>724.243</v>
      </c>
      <c r="D48" s="18">
        <v>829.914</v>
      </c>
      <c r="E48" s="18">
        <v>0</v>
      </c>
      <c r="F48" s="18">
        <v>1</v>
      </c>
      <c r="G48" s="17">
        <v>0</v>
      </c>
      <c r="H48" s="17">
        <v>0</v>
      </c>
      <c r="I48" s="17">
        <v>0</v>
      </c>
      <c r="J48" s="17">
        <v>2.394</v>
      </c>
      <c r="K48" s="21">
        <v>4</v>
      </c>
      <c r="L48" s="21">
        <v>2</v>
      </c>
      <c r="M48" s="21">
        <v>0</v>
      </c>
      <c r="N48" s="21">
        <v>0</v>
      </c>
      <c r="O48" s="21">
        <v>0</v>
      </c>
      <c r="P48" s="21">
        <v>8.218</v>
      </c>
      <c r="Q48" s="21">
        <v>0</v>
      </c>
      <c r="R48" s="21">
        <v>0</v>
      </c>
    </row>
    <row r="49" ht="16.5" spans="1:18">
      <c r="A49" s="18">
        <v>691</v>
      </c>
      <c r="B49" s="18" t="s">
        <v>466</v>
      </c>
      <c r="C49" s="18">
        <v>807.991</v>
      </c>
      <c r="D49" s="18">
        <v>947.101</v>
      </c>
      <c r="E49" s="18">
        <v>0</v>
      </c>
      <c r="F49" s="18">
        <v>1</v>
      </c>
      <c r="G49" s="17">
        <v>0</v>
      </c>
      <c r="H49" s="17">
        <v>0</v>
      </c>
      <c r="I49" s="17">
        <v>0</v>
      </c>
      <c r="J49" s="17">
        <v>3.327</v>
      </c>
      <c r="K49" s="21">
        <v>4</v>
      </c>
      <c r="L49" s="21">
        <v>2</v>
      </c>
      <c r="M49" s="21">
        <v>0</v>
      </c>
      <c r="N49" s="21">
        <v>0</v>
      </c>
      <c r="O49" s="21">
        <v>0</v>
      </c>
      <c r="P49" s="21">
        <v>12.205</v>
      </c>
      <c r="Q49" s="21">
        <v>0</v>
      </c>
      <c r="R49" s="21">
        <v>0</v>
      </c>
    </row>
    <row r="50" ht="16.5" spans="1:18">
      <c r="A50" s="18">
        <v>695</v>
      </c>
      <c r="B50" s="18" t="s">
        <v>467</v>
      </c>
      <c r="C50" s="18">
        <v>552.405</v>
      </c>
      <c r="D50" s="18">
        <v>650.562</v>
      </c>
      <c r="E50" s="18">
        <v>0</v>
      </c>
      <c r="F50" s="18">
        <v>1</v>
      </c>
      <c r="G50" s="17">
        <v>0</v>
      </c>
      <c r="H50" s="17">
        <v>0</v>
      </c>
      <c r="I50" s="17">
        <v>0</v>
      </c>
      <c r="J50" s="17">
        <v>1.635</v>
      </c>
      <c r="K50" s="21">
        <v>4</v>
      </c>
      <c r="L50" s="21">
        <v>2</v>
      </c>
      <c r="M50" s="21">
        <v>0</v>
      </c>
      <c r="N50" s="21">
        <v>0</v>
      </c>
      <c r="O50" s="21">
        <v>0</v>
      </c>
      <c r="P50" s="21">
        <v>46.434</v>
      </c>
      <c r="Q50" s="21">
        <v>0</v>
      </c>
      <c r="R50" s="21">
        <v>0</v>
      </c>
    </row>
    <row r="51" ht="16.5" spans="1:18">
      <c r="A51" s="18">
        <v>698</v>
      </c>
      <c r="B51" s="18" t="s">
        <v>468</v>
      </c>
      <c r="C51" s="18">
        <v>699.877</v>
      </c>
      <c r="D51" s="18">
        <v>848.178</v>
      </c>
      <c r="E51" s="18">
        <v>0</v>
      </c>
      <c r="F51" s="18">
        <v>1</v>
      </c>
      <c r="G51" s="17">
        <v>0</v>
      </c>
      <c r="H51" s="17">
        <v>0</v>
      </c>
      <c r="I51" s="17">
        <v>0</v>
      </c>
      <c r="J51" s="17">
        <v>3.932</v>
      </c>
      <c r="K51" s="21">
        <v>4</v>
      </c>
      <c r="L51" s="21">
        <v>2</v>
      </c>
      <c r="M51" s="21">
        <v>-1</v>
      </c>
      <c r="N51" s="21">
        <v>0</v>
      </c>
      <c r="O51" s="21">
        <v>0</v>
      </c>
      <c r="P51" s="21">
        <v>18.923</v>
      </c>
      <c r="Q51" s="21">
        <v>0</v>
      </c>
      <c r="R51" s="21">
        <v>0</v>
      </c>
    </row>
    <row r="52" ht="16.5" spans="1:18">
      <c r="A52" s="18">
        <v>808</v>
      </c>
      <c r="B52" s="18" t="s">
        <v>469</v>
      </c>
      <c r="C52" s="18">
        <v>6985.182</v>
      </c>
      <c r="D52" s="18">
        <v>8213.775</v>
      </c>
      <c r="E52" s="18">
        <v>0</v>
      </c>
      <c r="F52" s="18">
        <v>1</v>
      </c>
      <c r="G52" s="17">
        <v>0</v>
      </c>
      <c r="H52" s="17">
        <v>0</v>
      </c>
      <c r="I52" s="17">
        <v>0</v>
      </c>
      <c r="J52" s="17">
        <v>5.111</v>
      </c>
      <c r="K52" s="21">
        <v>4</v>
      </c>
      <c r="L52" s="21">
        <v>2</v>
      </c>
      <c r="M52" s="21">
        <v>-1</v>
      </c>
      <c r="N52" s="21">
        <v>0</v>
      </c>
      <c r="O52" s="21">
        <v>0</v>
      </c>
      <c r="P52" s="21">
        <v>75.43</v>
      </c>
      <c r="Q52" s="21">
        <v>0</v>
      </c>
      <c r="R52" s="21">
        <v>0</v>
      </c>
    </row>
    <row r="53" ht="16.5" spans="1:18">
      <c r="A53" s="18">
        <v>859</v>
      </c>
      <c r="B53" s="18" t="s">
        <v>470</v>
      </c>
      <c r="C53" s="18">
        <v>1441.52</v>
      </c>
      <c r="D53" s="18">
        <v>1601.592</v>
      </c>
      <c r="E53" s="18">
        <v>0</v>
      </c>
      <c r="F53" s="18">
        <v>1</v>
      </c>
      <c r="G53" s="17">
        <v>0</v>
      </c>
      <c r="H53" s="17">
        <v>0</v>
      </c>
      <c r="I53" s="17">
        <v>0</v>
      </c>
      <c r="J53" s="17">
        <v>4.163</v>
      </c>
      <c r="K53" s="21">
        <v>4</v>
      </c>
      <c r="L53" s="21">
        <v>2</v>
      </c>
      <c r="M53" s="21">
        <v>-1</v>
      </c>
      <c r="N53" s="21">
        <v>1</v>
      </c>
      <c r="O53" s="21">
        <v>0</v>
      </c>
      <c r="P53" s="21">
        <v>7.346</v>
      </c>
      <c r="Q53" s="21">
        <v>0</v>
      </c>
      <c r="R53" s="21">
        <v>0</v>
      </c>
    </row>
    <row r="54" ht="16.5" spans="1:18">
      <c r="A54" s="18">
        <v>861</v>
      </c>
      <c r="B54" s="18" t="s">
        <v>471</v>
      </c>
      <c r="C54" s="18">
        <v>2177.598</v>
      </c>
      <c r="D54" s="18">
        <v>2373.326</v>
      </c>
      <c r="E54" s="18">
        <v>0</v>
      </c>
      <c r="F54" s="18">
        <v>1</v>
      </c>
      <c r="G54" s="17">
        <v>0</v>
      </c>
      <c r="H54" s="17">
        <v>0</v>
      </c>
      <c r="I54" s="17">
        <v>0</v>
      </c>
      <c r="J54" s="17">
        <v>3.308</v>
      </c>
      <c r="K54" s="21">
        <v>4</v>
      </c>
      <c r="L54" s="21">
        <v>2</v>
      </c>
      <c r="M54" s="21">
        <v>-1</v>
      </c>
      <c r="N54" s="21">
        <v>0</v>
      </c>
      <c r="O54" s="21">
        <v>0</v>
      </c>
      <c r="P54" s="21">
        <v>9.672</v>
      </c>
      <c r="Q54" s="21">
        <v>0</v>
      </c>
      <c r="R54" s="21">
        <v>0</v>
      </c>
    </row>
    <row r="55" ht="16.5" spans="1:18">
      <c r="A55" s="18">
        <v>904</v>
      </c>
      <c r="B55" s="18" t="s">
        <v>472</v>
      </c>
      <c r="C55" s="18">
        <v>3755.576</v>
      </c>
      <c r="D55" s="18">
        <v>4187.067</v>
      </c>
      <c r="E55" s="18">
        <v>0</v>
      </c>
      <c r="F55" s="18">
        <v>1</v>
      </c>
      <c r="G55" s="17">
        <v>0</v>
      </c>
      <c r="H55" s="17">
        <v>0</v>
      </c>
      <c r="I55" s="17">
        <v>0</v>
      </c>
      <c r="J55" s="17">
        <v>4.911</v>
      </c>
      <c r="K55" s="21">
        <v>4</v>
      </c>
      <c r="L55" s="21">
        <v>2</v>
      </c>
      <c r="M55" s="21">
        <v>0</v>
      </c>
      <c r="N55" s="21">
        <v>0</v>
      </c>
      <c r="O55" s="21">
        <v>0</v>
      </c>
      <c r="P55" s="21">
        <v>6.749</v>
      </c>
      <c r="Q55" s="21">
        <v>0</v>
      </c>
      <c r="R55" s="21">
        <v>0</v>
      </c>
    </row>
    <row r="56" ht="16.5" spans="1:18">
      <c r="A56" s="18">
        <v>912</v>
      </c>
      <c r="B56" s="18" t="s">
        <v>473</v>
      </c>
      <c r="C56" s="18">
        <v>20170.988</v>
      </c>
      <c r="D56" s="18">
        <v>24747.293</v>
      </c>
      <c r="E56" s="18">
        <v>0</v>
      </c>
      <c r="F56" s="18">
        <v>1</v>
      </c>
      <c r="G56" s="17">
        <v>0</v>
      </c>
      <c r="H56" s="17">
        <v>0</v>
      </c>
      <c r="I56" s="17">
        <v>0</v>
      </c>
      <c r="J56" s="17">
        <v>8.294</v>
      </c>
      <c r="K56" s="21">
        <v>2</v>
      </c>
      <c r="L56" s="21">
        <v>2</v>
      </c>
      <c r="M56" s="21">
        <v>0</v>
      </c>
      <c r="N56" s="21">
        <v>0</v>
      </c>
      <c r="O56" s="21">
        <v>0</v>
      </c>
      <c r="P56" s="21">
        <v>15.966</v>
      </c>
      <c r="Q56" s="21">
        <v>0</v>
      </c>
      <c r="R56" s="21">
        <v>0</v>
      </c>
    </row>
    <row r="57" ht="16.5" spans="1:18">
      <c r="A57" s="18">
        <v>932</v>
      </c>
      <c r="B57" s="18" t="s">
        <v>474</v>
      </c>
      <c r="C57" s="18">
        <v>14275.401</v>
      </c>
      <c r="D57" s="18">
        <v>17646.277</v>
      </c>
      <c r="E57" s="18">
        <v>0</v>
      </c>
      <c r="F57" s="18">
        <v>1</v>
      </c>
      <c r="G57" s="17">
        <v>0</v>
      </c>
      <c r="H57" s="17">
        <v>0</v>
      </c>
      <c r="I57" s="17">
        <v>0</v>
      </c>
      <c r="J57" s="17">
        <v>7.136</v>
      </c>
      <c r="K57" s="21">
        <v>4</v>
      </c>
      <c r="L57" s="21">
        <v>2</v>
      </c>
      <c r="M57" s="21">
        <v>-1</v>
      </c>
      <c r="N57" s="21">
        <v>1</v>
      </c>
      <c r="O57" s="21">
        <v>0</v>
      </c>
      <c r="P57" s="21">
        <v>26.32</v>
      </c>
      <c r="Q57" s="21">
        <v>0</v>
      </c>
      <c r="R57" s="21">
        <v>0</v>
      </c>
    </row>
    <row r="58" ht="16.5" spans="1:18">
      <c r="A58" s="18">
        <v>949</v>
      </c>
      <c r="B58" s="18" t="s">
        <v>475</v>
      </c>
      <c r="C58" s="18">
        <v>4302.773</v>
      </c>
      <c r="D58" s="18">
        <v>5226.811</v>
      </c>
      <c r="E58" s="18">
        <v>0</v>
      </c>
      <c r="F58" s="18">
        <v>1</v>
      </c>
      <c r="G58" s="17">
        <v>0</v>
      </c>
      <c r="H58" s="17">
        <v>0</v>
      </c>
      <c r="I58" s="17">
        <v>0</v>
      </c>
      <c r="J58" s="17">
        <v>2.968</v>
      </c>
      <c r="K58" s="21">
        <v>3</v>
      </c>
      <c r="L58" s="21">
        <v>2</v>
      </c>
      <c r="M58" s="21">
        <v>0</v>
      </c>
      <c r="N58" s="21">
        <v>0</v>
      </c>
      <c r="O58" s="21">
        <v>0</v>
      </c>
      <c r="P58" s="21">
        <v>16.112</v>
      </c>
      <c r="Q58" s="21">
        <v>0</v>
      </c>
      <c r="R58" s="21">
        <v>0</v>
      </c>
    </row>
    <row r="59" ht="16.5" spans="1:18">
      <c r="A59" s="18">
        <v>978</v>
      </c>
      <c r="B59" s="18" t="s">
        <v>476</v>
      </c>
      <c r="C59" s="18">
        <v>8952.31</v>
      </c>
      <c r="D59" s="18">
        <v>10761.763</v>
      </c>
      <c r="E59" s="18">
        <v>0</v>
      </c>
      <c r="F59" s="18">
        <v>1</v>
      </c>
      <c r="G59" s="17">
        <v>0</v>
      </c>
      <c r="H59" s="17">
        <v>0</v>
      </c>
      <c r="I59" s="17">
        <v>0</v>
      </c>
      <c r="J59" s="17">
        <v>4.925</v>
      </c>
      <c r="K59" s="21">
        <v>4</v>
      </c>
      <c r="L59" s="21">
        <v>2</v>
      </c>
      <c r="M59" s="21">
        <v>-1</v>
      </c>
      <c r="N59" s="21">
        <v>0</v>
      </c>
      <c r="O59" s="21">
        <v>0</v>
      </c>
      <c r="P59" s="21">
        <v>24.457</v>
      </c>
      <c r="Q59" s="21">
        <v>0</v>
      </c>
      <c r="R59" s="21">
        <v>0</v>
      </c>
    </row>
    <row r="60" ht="16.5" spans="1:18">
      <c r="A60" s="18">
        <v>995</v>
      </c>
      <c r="B60" s="18" t="s">
        <v>477</v>
      </c>
      <c r="C60" s="18">
        <v>2580.644</v>
      </c>
      <c r="D60" s="18">
        <v>2899.381</v>
      </c>
      <c r="E60" s="18">
        <v>0</v>
      </c>
      <c r="F60" s="18">
        <v>1</v>
      </c>
      <c r="G60" s="17">
        <v>0</v>
      </c>
      <c r="H60" s="17">
        <v>0</v>
      </c>
      <c r="I60" s="17">
        <v>0</v>
      </c>
      <c r="J60" s="17">
        <v>0.986</v>
      </c>
      <c r="K60" s="21">
        <v>4</v>
      </c>
      <c r="L60" s="21">
        <v>1</v>
      </c>
      <c r="M60" s="21">
        <v>0</v>
      </c>
      <c r="N60" s="21">
        <v>1</v>
      </c>
      <c r="O60" s="21">
        <v>0</v>
      </c>
      <c r="P60" s="21">
        <v>-0.007</v>
      </c>
      <c r="Q60" s="21">
        <v>0</v>
      </c>
      <c r="R60" s="21">
        <v>0</v>
      </c>
    </row>
    <row r="61" ht="16.5" spans="1:18">
      <c r="A61" s="18">
        <v>399231</v>
      </c>
      <c r="B61" s="18" t="s">
        <v>478</v>
      </c>
      <c r="C61" s="18">
        <v>1116.8</v>
      </c>
      <c r="D61" s="18">
        <v>1350.289</v>
      </c>
      <c r="E61" s="18">
        <v>0</v>
      </c>
      <c r="F61" s="18">
        <v>1</v>
      </c>
      <c r="G61" s="17">
        <v>0</v>
      </c>
      <c r="H61" s="17">
        <v>0</v>
      </c>
      <c r="I61" s="17">
        <v>0</v>
      </c>
      <c r="J61" s="17">
        <v>1.012</v>
      </c>
      <c r="K61" s="21">
        <v>3</v>
      </c>
      <c r="L61" s="21">
        <v>2</v>
      </c>
      <c r="M61" s="21">
        <v>0</v>
      </c>
      <c r="N61" s="21">
        <v>0</v>
      </c>
      <c r="O61" s="21">
        <v>0</v>
      </c>
      <c r="P61" s="21">
        <v>10.98</v>
      </c>
      <c r="Q61" s="21">
        <v>0</v>
      </c>
      <c r="R61" s="21">
        <v>0</v>
      </c>
    </row>
    <row r="62" ht="16.5" spans="1:18">
      <c r="A62" s="18">
        <v>399234</v>
      </c>
      <c r="B62" s="18" t="s">
        <v>479</v>
      </c>
      <c r="C62" s="18">
        <v>774.491</v>
      </c>
      <c r="D62" s="18">
        <v>884.798</v>
      </c>
      <c r="E62" s="18">
        <v>0</v>
      </c>
      <c r="F62" s="18">
        <v>1</v>
      </c>
      <c r="G62" s="17">
        <v>0</v>
      </c>
      <c r="H62" s="17">
        <v>0</v>
      </c>
      <c r="I62" s="17">
        <v>0</v>
      </c>
      <c r="J62" s="17">
        <v>1.084</v>
      </c>
      <c r="K62" s="21">
        <v>4</v>
      </c>
      <c r="L62" s="21">
        <v>2</v>
      </c>
      <c r="M62" s="21">
        <v>-1</v>
      </c>
      <c r="N62" s="21">
        <v>1</v>
      </c>
      <c r="O62" s="21">
        <v>0</v>
      </c>
      <c r="P62" s="21">
        <v>19.059</v>
      </c>
      <c r="Q62" s="21">
        <v>0</v>
      </c>
      <c r="R62" s="21">
        <v>0</v>
      </c>
    </row>
    <row r="63" ht="16.5" spans="1:18">
      <c r="A63" s="18">
        <v>399265</v>
      </c>
      <c r="B63" s="18" t="s">
        <v>480</v>
      </c>
      <c r="C63" s="18">
        <v>852.063</v>
      </c>
      <c r="D63" s="18">
        <v>1063.077</v>
      </c>
      <c r="E63" s="18">
        <v>0</v>
      </c>
      <c r="F63" s="18">
        <v>1</v>
      </c>
      <c r="G63" s="17">
        <v>0</v>
      </c>
      <c r="H63" s="17">
        <v>0</v>
      </c>
      <c r="I63" s="17">
        <v>0</v>
      </c>
      <c r="J63" s="17">
        <v>2.626</v>
      </c>
      <c r="K63" s="21">
        <v>3</v>
      </c>
      <c r="L63" s="21">
        <v>2</v>
      </c>
      <c r="M63" s="21">
        <v>0</v>
      </c>
      <c r="N63" s="21">
        <v>0</v>
      </c>
      <c r="O63" s="21">
        <v>0</v>
      </c>
      <c r="P63" s="21">
        <v>20.518</v>
      </c>
      <c r="Q63" s="21">
        <v>0</v>
      </c>
      <c r="R63" s="21">
        <v>0</v>
      </c>
    </row>
    <row r="64" ht="16.5" spans="1:18">
      <c r="A64" s="18">
        <v>399275</v>
      </c>
      <c r="B64" s="18" t="s">
        <v>481</v>
      </c>
      <c r="C64" s="18">
        <v>2200.735</v>
      </c>
      <c r="D64" s="18">
        <v>2738.329</v>
      </c>
      <c r="E64" s="18">
        <v>0</v>
      </c>
      <c r="F64" s="18">
        <v>1</v>
      </c>
      <c r="G64" s="17">
        <v>0</v>
      </c>
      <c r="H64" s="17">
        <v>0</v>
      </c>
      <c r="I64" s="17">
        <v>0</v>
      </c>
      <c r="J64" s="17">
        <v>3.998</v>
      </c>
      <c r="K64" s="21">
        <v>4</v>
      </c>
      <c r="L64" s="21">
        <v>2</v>
      </c>
      <c r="M64" s="21">
        <v>-1</v>
      </c>
      <c r="N64" s="21">
        <v>0</v>
      </c>
      <c r="O64" s="21">
        <v>0</v>
      </c>
      <c r="P64" s="21">
        <v>19.134</v>
      </c>
      <c r="Q64" s="21">
        <v>1</v>
      </c>
      <c r="R64" s="21">
        <v>0</v>
      </c>
    </row>
    <row r="65" ht="16.5" spans="1:18">
      <c r="A65" s="18">
        <v>399280</v>
      </c>
      <c r="B65" s="18" t="s">
        <v>482</v>
      </c>
      <c r="C65" s="18">
        <v>1771.087</v>
      </c>
      <c r="D65" s="18">
        <v>2132.786</v>
      </c>
      <c r="E65" s="18">
        <v>0</v>
      </c>
      <c r="F65" s="18">
        <v>1</v>
      </c>
      <c r="G65" s="17">
        <v>0</v>
      </c>
      <c r="H65" s="17">
        <v>0</v>
      </c>
      <c r="I65" s="17">
        <v>0</v>
      </c>
      <c r="J65" s="17">
        <v>4.01</v>
      </c>
      <c r="K65" s="21">
        <v>3</v>
      </c>
      <c r="L65" s="21">
        <v>2</v>
      </c>
      <c r="M65" s="21">
        <v>-1</v>
      </c>
      <c r="N65" s="21">
        <v>0</v>
      </c>
      <c r="O65" s="21">
        <v>0</v>
      </c>
      <c r="P65" s="21">
        <v>14.405</v>
      </c>
      <c r="Q65" s="21">
        <v>0</v>
      </c>
      <c r="R65" s="21">
        <v>0</v>
      </c>
    </row>
    <row r="66" ht="16.5" spans="1:18">
      <c r="A66" s="18">
        <v>399410</v>
      </c>
      <c r="B66" s="18" t="s">
        <v>483</v>
      </c>
      <c r="C66" s="18">
        <v>1462.893</v>
      </c>
      <c r="D66" s="18">
        <v>1689.39</v>
      </c>
      <c r="E66" s="18">
        <v>0</v>
      </c>
      <c r="F66" s="18">
        <v>1</v>
      </c>
      <c r="G66" s="17">
        <v>0</v>
      </c>
      <c r="H66" s="17">
        <v>0</v>
      </c>
      <c r="I66" s="17">
        <v>0</v>
      </c>
      <c r="J66" s="17">
        <v>3.585</v>
      </c>
      <c r="K66" s="21">
        <v>4</v>
      </c>
      <c r="L66" s="21">
        <v>2</v>
      </c>
      <c r="M66" s="21">
        <v>0</v>
      </c>
      <c r="N66" s="21">
        <v>0</v>
      </c>
      <c r="O66" s="21">
        <v>0</v>
      </c>
      <c r="P66" s="21">
        <v>29.223</v>
      </c>
      <c r="Q66" s="21">
        <v>0</v>
      </c>
      <c r="R66" s="21">
        <v>0</v>
      </c>
    </row>
    <row r="67" ht="16.5" spans="1:18">
      <c r="A67" s="18">
        <v>399435</v>
      </c>
      <c r="B67" s="18" t="s">
        <v>484</v>
      </c>
      <c r="C67" s="18">
        <v>3326.19</v>
      </c>
      <c r="D67" s="18">
        <v>4040.156</v>
      </c>
      <c r="E67" s="18">
        <v>0</v>
      </c>
      <c r="F67" s="18">
        <v>1</v>
      </c>
      <c r="G67" s="17">
        <v>0</v>
      </c>
      <c r="H67" s="17">
        <v>0</v>
      </c>
      <c r="I67" s="17">
        <v>0</v>
      </c>
      <c r="J67" s="17">
        <v>2.591</v>
      </c>
      <c r="K67" s="21">
        <v>4</v>
      </c>
      <c r="L67" s="21">
        <v>2</v>
      </c>
      <c r="M67" s="21">
        <v>-1</v>
      </c>
      <c r="N67" s="21">
        <v>0</v>
      </c>
      <c r="O67" s="21">
        <v>0</v>
      </c>
      <c r="P67" s="21">
        <v>13.169</v>
      </c>
      <c r="Q67" s="21">
        <v>1</v>
      </c>
      <c r="R67" s="21">
        <v>0</v>
      </c>
    </row>
    <row r="68" ht="16.5" spans="1:18">
      <c r="A68" s="18">
        <v>399438</v>
      </c>
      <c r="B68" s="18" t="s">
        <v>88</v>
      </c>
      <c r="C68" s="18">
        <v>1930.105</v>
      </c>
      <c r="D68" s="18">
        <v>2132.8</v>
      </c>
      <c r="E68" s="18">
        <v>0</v>
      </c>
      <c r="F68" s="18">
        <v>1</v>
      </c>
      <c r="G68" s="17">
        <v>0</v>
      </c>
      <c r="H68" s="17">
        <v>0</v>
      </c>
      <c r="I68" s="17">
        <v>0</v>
      </c>
      <c r="J68" s="17">
        <v>0.388</v>
      </c>
      <c r="K68" s="21">
        <v>3</v>
      </c>
      <c r="L68" s="21">
        <v>2</v>
      </c>
      <c r="M68" s="21">
        <v>0</v>
      </c>
      <c r="N68" s="21">
        <v>0</v>
      </c>
      <c r="O68" s="21">
        <v>0</v>
      </c>
      <c r="P68" s="21">
        <v>34.92</v>
      </c>
      <c r="Q68" s="21">
        <v>0</v>
      </c>
      <c r="R68" s="21">
        <v>0</v>
      </c>
    </row>
    <row r="69" ht="16.5" spans="1:18">
      <c r="A69" s="18">
        <v>399617</v>
      </c>
      <c r="B69" s="18" t="s">
        <v>485</v>
      </c>
      <c r="C69" s="18">
        <v>8734.409</v>
      </c>
      <c r="D69" s="18">
        <v>10970.797</v>
      </c>
      <c r="E69" s="18">
        <v>0</v>
      </c>
      <c r="F69" s="18">
        <v>1</v>
      </c>
      <c r="G69" s="17">
        <v>0</v>
      </c>
      <c r="H69" s="17">
        <v>0</v>
      </c>
      <c r="I69" s="17">
        <v>0</v>
      </c>
      <c r="J69" s="17">
        <v>4.913</v>
      </c>
      <c r="K69" s="21">
        <v>3</v>
      </c>
      <c r="L69" s="21">
        <v>2</v>
      </c>
      <c r="M69" s="21">
        <v>0</v>
      </c>
      <c r="N69" s="21">
        <v>0</v>
      </c>
      <c r="O69" s="21">
        <v>0</v>
      </c>
      <c r="P69" s="21">
        <v>15.532</v>
      </c>
      <c r="Q69" s="21">
        <v>0</v>
      </c>
      <c r="R69" s="21">
        <v>0</v>
      </c>
    </row>
    <row r="70" ht="16.5" spans="1:18">
      <c r="A70" s="18">
        <v>399618</v>
      </c>
      <c r="B70" s="18" t="s">
        <v>486</v>
      </c>
      <c r="C70" s="18">
        <v>7400.387</v>
      </c>
      <c r="D70" s="18">
        <v>8878.697</v>
      </c>
      <c r="E70" s="18">
        <v>0</v>
      </c>
      <c r="F70" s="18">
        <v>1</v>
      </c>
      <c r="G70" s="17">
        <v>0</v>
      </c>
      <c r="H70" s="17">
        <v>0</v>
      </c>
      <c r="I70" s="17">
        <v>0</v>
      </c>
      <c r="J70" s="17">
        <v>3.304</v>
      </c>
      <c r="K70" s="21">
        <v>2</v>
      </c>
      <c r="L70" s="21">
        <v>2</v>
      </c>
      <c r="M70" s="21">
        <v>-1</v>
      </c>
      <c r="N70" s="21">
        <v>0</v>
      </c>
      <c r="O70" s="21">
        <v>0</v>
      </c>
      <c r="P70" s="21">
        <v>18.325</v>
      </c>
      <c r="Q70" s="21">
        <v>0</v>
      </c>
      <c r="R70" s="21">
        <v>0</v>
      </c>
    </row>
    <row r="71" ht="16.5" spans="1:18">
      <c r="A71" s="18">
        <v>399639</v>
      </c>
      <c r="B71" s="18" t="s">
        <v>487</v>
      </c>
      <c r="C71" s="18">
        <v>1396.176</v>
      </c>
      <c r="D71" s="18">
        <v>1708.451</v>
      </c>
      <c r="E71" s="18">
        <v>0</v>
      </c>
      <c r="F71" s="18">
        <v>1</v>
      </c>
      <c r="G71" s="17">
        <v>0</v>
      </c>
      <c r="H71" s="17">
        <v>0</v>
      </c>
      <c r="I71" s="17">
        <v>0</v>
      </c>
      <c r="J71" s="17">
        <v>4.78</v>
      </c>
      <c r="K71" s="21">
        <v>2</v>
      </c>
      <c r="L71" s="21">
        <v>2</v>
      </c>
      <c r="M71" s="21">
        <v>0</v>
      </c>
      <c r="N71" s="21">
        <v>0</v>
      </c>
      <c r="O71" s="21">
        <v>0</v>
      </c>
      <c r="P71" s="21">
        <v>16.978</v>
      </c>
      <c r="Q71" s="21">
        <v>0</v>
      </c>
      <c r="R71" s="21">
        <v>0</v>
      </c>
    </row>
    <row r="72" ht="16.5" spans="1:18">
      <c r="A72" s="18">
        <v>399647</v>
      </c>
      <c r="B72" s="18" t="s">
        <v>488</v>
      </c>
      <c r="C72" s="18">
        <v>7143.021</v>
      </c>
      <c r="D72" s="18">
        <v>8545.837</v>
      </c>
      <c r="E72" s="18">
        <v>0</v>
      </c>
      <c r="F72" s="18">
        <v>1</v>
      </c>
      <c r="G72" s="17">
        <v>0</v>
      </c>
      <c r="H72" s="17">
        <v>0</v>
      </c>
      <c r="I72" s="17">
        <v>0</v>
      </c>
      <c r="J72" s="17">
        <v>3.85</v>
      </c>
      <c r="K72" s="21">
        <v>4</v>
      </c>
      <c r="L72" s="21">
        <v>2</v>
      </c>
      <c r="M72" s="21">
        <v>-1</v>
      </c>
      <c r="N72" s="21">
        <v>0</v>
      </c>
      <c r="O72" s="21">
        <v>0</v>
      </c>
      <c r="P72" s="21">
        <v>14.381</v>
      </c>
      <c r="Q72" s="21">
        <v>0</v>
      </c>
      <c r="R72" s="21">
        <v>0</v>
      </c>
    </row>
    <row r="73" ht="16.5" spans="1:18">
      <c r="A73" s="18">
        <v>399669</v>
      </c>
      <c r="B73" s="18" t="s">
        <v>489</v>
      </c>
      <c r="C73" s="18">
        <v>6893.468</v>
      </c>
      <c r="D73" s="18">
        <v>8510.152</v>
      </c>
      <c r="E73" s="18">
        <v>0</v>
      </c>
      <c r="F73" s="18">
        <v>1</v>
      </c>
      <c r="G73" s="17">
        <v>0</v>
      </c>
      <c r="H73" s="17">
        <v>0</v>
      </c>
      <c r="I73" s="17">
        <v>0</v>
      </c>
      <c r="J73" s="17">
        <v>5.882</v>
      </c>
      <c r="K73" s="21">
        <v>3</v>
      </c>
      <c r="L73" s="21">
        <v>2</v>
      </c>
      <c r="M73" s="21">
        <v>-1</v>
      </c>
      <c r="N73" s="21">
        <v>0</v>
      </c>
      <c r="O73" s="21">
        <v>0</v>
      </c>
      <c r="P73" s="21">
        <v>64.477</v>
      </c>
      <c r="Q73" s="21">
        <v>1</v>
      </c>
      <c r="R73" s="21">
        <v>0</v>
      </c>
    </row>
    <row r="74" ht="16.5" spans="1:18">
      <c r="A74" s="18">
        <v>399671</v>
      </c>
      <c r="B74" s="18" t="s">
        <v>490</v>
      </c>
      <c r="C74" s="18">
        <v>6200.543</v>
      </c>
      <c r="D74" s="18">
        <v>7385.254</v>
      </c>
      <c r="E74" s="18">
        <v>0</v>
      </c>
      <c r="F74" s="18">
        <v>1</v>
      </c>
      <c r="G74" s="17">
        <v>0</v>
      </c>
      <c r="H74" s="17">
        <v>0</v>
      </c>
      <c r="I74" s="17">
        <v>0</v>
      </c>
      <c r="J74" s="17">
        <v>4.789</v>
      </c>
      <c r="K74" s="21">
        <v>0</v>
      </c>
      <c r="L74" s="21">
        <v>2</v>
      </c>
      <c r="M74" s="21">
        <v>0</v>
      </c>
      <c r="N74" s="21">
        <v>0</v>
      </c>
      <c r="O74" s="21">
        <v>0</v>
      </c>
      <c r="P74" s="21">
        <v>44.522</v>
      </c>
      <c r="Q74" s="21">
        <v>0</v>
      </c>
      <c r="R74" s="21">
        <v>0</v>
      </c>
    </row>
    <row r="75" ht="16.5" spans="1:18">
      <c r="A75" s="18">
        <v>399678</v>
      </c>
      <c r="B75" s="18" t="s">
        <v>491</v>
      </c>
      <c r="C75" s="18">
        <v>382.417</v>
      </c>
      <c r="D75" s="18">
        <v>473.341</v>
      </c>
      <c r="E75" s="18">
        <v>0</v>
      </c>
      <c r="F75" s="18">
        <v>1</v>
      </c>
      <c r="G75" s="17">
        <v>0</v>
      </c>
      <c r="H75" s="17">
        <v>0</v>
      </c>
      <c r="I75" s="17">
        <v>0</v>
      </c>
      <c r="J75" s="17">
        <v>1.06</v>
      </c>
      <c r="K75" s="21">
        <v>4</v>
      </c>
      <c r="L75" s="21">
        <v>2</v>
      </c>
      <c r="M75" s="21">
        <v>-1</v>
      </c>
      <c r="N75" s="21">
        <v>1</v>
      </c>
      <c r="O75" s="21">
        <v>0</v>
      </c>
      <c r="P75" s="21">
        <v>30.525</v>
      </c>
      <c r="Q75" s="21">
        <v>0</v>
      </c>
      <c r="R75" s="21">
        <v>0</v>
      </c>
    </row>
    <row r="76" ht="16.5" spans="1:18">
      <c r="A76" s="18">
        <v>399684</v>
      </c>
      <c r="B76" s="18" t="s">
        <v>492</v>
      </c>
      <c r="C76" s="18">
        <v>1745.53</v>
      </c>
      <c r="D76" s="18">
        <v>2185.419</v>
      </c>
      <c r="E76" s="18">
        <v>0</v>
      </c>
      <c r="F76" s="18">
        <v>1</v>
      </c>
      <c r="G76" s="17">
        <v>0</v>
      </c>
      <c r="H76" s="17">
        <v>0</v>
      </c>
      <c r="I76" s="17">
        <v>0</v>
      </c>
      <c r="J76" s="17">
        <v>6.083</v>
      </c>
      <c r="K76" s="21">
        <v>1</v>
      </c>
      <c r="L76" s="21">
        <v>2</v>
      </c>
      <c r="M76" s="21">
        <v>0</v>
      </c>
      <c r="N76" s="21">
        <v>0</v>
      </c>
      <c r="O76" s="21">
        <v>0</v>
      </c>
      <c r="P76" s="21">
        <v>19.662</v>
      </c>
      <c r="Q76" s="21">
        <v>0</v>
      </c>
      <c r="R76" s="21">
        <v>0</v>
      </c>
    </row>
    <row r="77" ht="16.5" spans="1:18">
      <c r="A77" s="18">
        <v>399685</v>
      </c>
      <c r="B77" s="18" t="s">
        <v>493</v>
      </c>
      <c r="C77" s="18">
        <v>1498.515</v>
      </c>
      <c r="D77" s="18">
        <v>1796.49</v>
      </c>
      <c r="E77" s="18">
        <v>0</v>
      </c>
      <c r="F77" s="18">
        <v>1</v>
      </c>
      <c r="G77" s="17">
        <v>0</v>
      </c>
      <c r="H77" s="17">
        <v>0</v>
      </c>
      <c r="I77" s="17">
        <v>0</v>
      </c>
      <c r="J77" s="17">
        <v>3.465</v>
      </c>
      <c r="K77" s="21">
        <v>4</v>
      </c>
      <c r="L77" s="21">
        <v>2</v>
      </c>
      <c r="M77" s="21">
        <v>0</v>
      </c>
      <c r="N77" s="21">
        <v>0</v>
      </c>
      <c r="O77" s="21">
        <v>0</v>
      </c>
      <c r="P77" s="21">
        <v>11.29</v>
      </c>
      <c r="Q77" s="21">
        <v>0</v>
      </c>
      <c r="R77" s="21">
        <v>0</v>
      </c>
    </row>
    <row r="78" ht="16.5" spans="1:18">
      <c r="A78" s="18">
        <v>399932</v>
      </c>
      <c r="B78" s="18" t="s">
        <v>474</v>
      </c>
      <c r="C78" s="18">
        <v>14275.4</v>
      </c>
      <c r="D78" s="18">
        <v>17646.277</v>
      </c>
      <c r="E78" s="18">
        <v>0</v>
      </c>
      <c r="F78" s="18">
        <v>1</v>
      </c>
      <c r="G78" s="17">
        <v>0</v>
      </c>
      <c r="H78" s="17">
        <v>0</v>
      </c>
      <c r="I78" s="17">
        <v>0</v>
      </c>
      <c r="J78" s="17">
        <v>7.136</v>
      </c>
      <c r="K78" s="21">
        <v>2</v>
      </c>
      <c r="L78" s="21">
        <v>2</v>
      </c>
      <c r="M78" s="21">
        <v>0</v>
      </c>
      <c r="N78" s="21">
        <v>0</v>
      </c>
      <c r="O78" s="21">
        <v>0</v>
      </c>
      <c r="P78" s="21">
        <v>8</v>
      </c>
      <c r="Q78" s="21">
        <v>0</v>
      </c>
      <c r="R78" s="21">
        <v>0</v>
      </c>
    </row>
    <row r="79" ht="16.5" spans="1:18">
      <c r="A79" s="18">
        <v>399987</v>
      </c>
      <c r="B79" s="18" t="s">
        <v>494</v>
      </c>
      <c r="C79" s="18">
        <v>5109.102</v>
      </c>
      <c r="D79" s="18">
        <v>6691.434</v>
      </c>
      <c r="E79" s="18">
        <v>0</v>
      </c>
      <c r="F79" s="18">
        <v>1</v>
      </c>
      <c r="G79" s="17">
        <v>0</v>
      </c>
      <c r="H79" s="17">
        <v>0</v>
      </c>
      <c r="I79" s="17">
        <v>0</v>
      </c>
      <c r="J79" s="17">
        <v>8.988</v>
      </c>
      <c r="K79" s="21">
        <v>4</v>
      </c>
      <c r="L79" s="21">
        <v>2</v>
      </c>
      <c r="M79" s="21">
        <v>0</v>
      </c>
      <c r="N79" s="21">
        <v>0</v>
      </c>
      <c r="O79" s="21">
        <v>0</v>
      </c>
      <c r="P79" s="21">
        <v>6.904</v>
      </c>
      <c r="Q79" s="21">
        <v>0</v>
      </c>
      <c r="R79" s="21">
        <v>0</v>
      </c>
    </row>
    <row r="80" ht="16.5" spans="1:18">
      <c r="A80" s="18">
        <v>399997</v>
      </c>
      <c r="B80" s="18" t="s">
        <v>495</v>
      </c>
      <c r="C80" s="18">
        <v>9215.21</v>
      </c>
      <c r="D80" s="18">
        <v>12251.931</v>
      </c>
      <c r="E80" s="18">
        <v>0</v>
      </c>
      <c r="F80" s="18">
        <v>1</v>
      </c>
      <c r="G80" s="17">
        <v>0</v>
      </c>
      <c r="H80" s="17">
        <v>0</v>
      </c>
      <c r="I80" s="17">
        <v>0</v>
      </c>
      <c r="J80" s="17">
        <v>8.701</v>
      </c>
      <c r="K80" s="21">
        <v>3</v>
      </c>
      <c r="L80" s="21">
        <v>2</v>
      </c>
      <c r="M80" s="21">
        <v>-1</v>
      </c>
      <c r="N80" s="21">
        <v>0</v>
      </c>
      <c r="O80" s="21">
        <v>0</v>
      </c>
      <c r="P80" s="21">
        <v>52.814</v>
      </c>
      <c r="Q80" s="21">
        <v>1</v>
      </c>
      <c r="R80" s="21">
        <v>0</v>
      </c>
    </row>
    <row r="81" ht="16.5" spans="1:18">
      <c r="A81" s="22">
        <v>8</v>
      </c>
      <c r="B81" s="22" t="s">
        <v>496</v>
      </c>
      <c r="C81" s="22">
        <v>2612.548</v>
      </c>
      <c r="D81" s="22">
        <v>2779.223</v>
      </c>
      <c r="E81" s="22">
        <v>0</v>
      </c>
      <c r="F81" s="22">
        <v>0</v>
      </c>
      <c r="G81" s="22">
        <v>0</v>
      </c>
      <c r="H81" s="22">
        <v>1</v>
      </c>
      <c r="I81" s="17">
        <v>4.604</v>
      </c>
      <c r="J81" s="17">
        <v>10.325</v>
      </c>
      <c r="K81" s="21">
        <v>3</v>
      </c>
      <c r="L81" s="21">
        <v>2</v>
      </c>
      <c r="M81" s="21">
        <v>-1</v>
      </c>
      <c r="N81" s="21">
        <v>0</v>
      </c>
      <c r="O81" s="21">
        <v>0</v>
      </c>
      <c r="P81" s="21">
        <v>16.203</v>
      </c>
      <c r="Q81" s="21">
        <v>1</v>
      </c>
      <c r="R81" s="21">
        <v>0</v>
      </c>
    </row>
    <row r="82" ht="16.5" spans="1:18">
      <c r="A82" s="22">
        <v>12</v>
      </c>
      <c r="B82" s="22" t="s">
        <v>497</v>
      </c>
      <c r="C82" s="22">
        <v>212.761</v>
      </c>
      <c r="D82" s="22">
        <v>216.107</v>
      </c>
      <c r="E82" s="22">
        <v>0</v>
      </c>
      <c r="F82" s="22">
        <v>0</v>
      </c>
      <c r="G82" s="22">
        <v>0</v>
      </c>
      <c r="H82" s="22">
        <v>1</v>
      </c>
      <c r="I82" s="17">
        <v>0.931</v>
      </c>
      <c r="J82" s="17">
        <v>2.465</v>
      </c>
      <c r="K82" s="21">
        <v>4</v>
      </c>
      <c r="L82" s="21">
        <v>2</v>
      </c>
      <c r="M82" s="21">
        <v>-1</v>
      </c>
      <c r="N82" s="21">
        <v>0</v>
      </c>
      <c r="O82" s="21">
        <v>0</v>
      </c>
      <c r="P82" s="21">
        <v>60.859</v>
      </c>
      <c r="Q82" s="21">
        <v>1</v>
      </c>
      <c r="R82" s="21">
        <v>0</v>
      </c>
    </row>
    <row r="83" ht="16.5" spans="1:18">
      <c r="A83" s="22">
        <v>13</v>
      </c>
      <c r="B83" s="22" t="s">
        <v>498</v>
      </c>
      <c r="C83" s="22">
        <v>286.362</v>
      </c>
      <c r="D83" s="22">
        <v>289.527</v>
      </c>
      <c r="E83" s="22">
        <v>0</v>
      </c>
      <c r="F83" s="22">
        <v>0</v>
      </c>
      <c r="G83" s="22">
        <v>0</v>
      </c>
      <c r="H83" s="22">
        <v>1</v>
      </c>
      <c r="I83" s="17">
        <v>0.447</v>
      </c>
      <c r="J83" s="17">
        <v>1.535</v>
      </c>
      <c r="K83" s="21">
        <v>4</v>
      </c>
      <c r="L83" s="21">
        <v>2</v>
      </c>
      <c r="M83" s="21">
        <v>-1</v>
      </c>
      <c r="N83" s="21">
        <v>0</v>
      </c>
      <c r="O83" s="21">
        <v>0</v>
      </c>
      <c r="P83" s="21">
        <v>13.264</v>
      </c>
      <c r="Q83" s="21">
        <v>1</v>
      </c>
      <c r="R83" s="21">
        <v>0</v>
      </c>
    </row>
    <row r="84" ht="16.5" spans="1:18">
      <c r="A84" s="22">
        <v>18</v>
      </c>
      <c r="B84" s="22" t="s">
        <v>499</v>
      </c>
      <c r="C84" s="22">
        <v>4311.246</v>
      </c>
      <c r="D84" s="22">
        <v>4613.686</v>
      </c>
      <c r="E84" s="22">
        <v>0</v>
      </c>
      <c r="F84" s="22">
        <v>0</v>
      </c>
      <c r="G84" s="22">
        <v>0</v>
      </c>
      <c r="H84" s="22">
        <v>1</v>
      </c>
      <c r="I84" s="17">
        <v>5.863</v>
      </c>
      <c r="J84" s="17">
        <v>12.034</v>
      </c>
      <c r="K84" s="21">
        <v>2</v>
      </c>
      <c r="L84" s="21">
        <v>2</v>
      </c>
      <c r="M84" s="21">
        <v>0</v>
      </c>
      <c r="N84" s="21">
        <v>0</v>
      </c>
      <c r="O84" s="21">
        <v>0</v>
      </c>
      <c r="P84" s="21">
        <v>14.658</v>
      </c>
      <c r="Q84" s="21">
        <v>0</v>
      </c>
      <c r="R84" s="21">
        <v>0</v>
      </c>
    </row>
    <row r="85" ht="16.5" spans="1:18">
      <c r="A85" s="22">
        <v>22</v>
      </c>
      <c r="B85" s="22" t="s">
        <v>500</v>
      </c>
      <c r="C85" s="22">
        <v>240.234</v>
      </c>
      <c r="D85" s="22">
        <v>242.961</v>
      </c>
      <c r="E85" s="22">
        <v>0</v>
      </c>
      <c r="F85" s="22">
        <v>0</v>
      </c>
      <c r="G85" s="22">
        <v>0</v>
      </c>
      <c r="H85" s="22">
        <v>1</v>
      </c>
      <c r="I85" s="17">
        <v>0.453</v>
      </c>
      <c r="J85" s="17">
        <v>1.57</v>
      </c>
      <c r="K85" s="21">
        <v>3</v>
      </c>
      <c r="L85" s="21">
        <v>2</v>
      </c>
      <c r="M85" s="21">
        <v>0</v>
      </c>
      <c r="N85" s="21">
        <v>0</v>
      </c>
      <c r="O85" s="21">
        <v>0</v>
      </c>
      <c r="P85" s="21">
        <v>33.622</v>
      </c>
      <c r="Q85" s="21">
        <v>0</v>
      </c>
      <c r="R85" s="21">
        <v>0</v>
      </c>
    </row>
    <row r="86" ht="16.5" spans="1:18">
      <c r="A86" s="22">
        <v>38</v>
      </c>
      <c r="B86" s="22" t="s">
        <v>501</v>
      </c>
      <c r="C86" s="22">
        <v>4274.661</v>
      </c>
      <c r="D86" s="22">
        <v>4592.249</v>
      </c>
      <c r="E86" s="22">
        <v>0</v>
      </c>
      <c r="F86" s="22">
        <v>0</v>
      </c>
      <c r="G86" s="22">
        <v>0</v>
      </c>
      <c r="H86" s="22">
        <v>1</v>
      </c>
      <c r="I86" s="17">
        <v>5.567</v>
      </c>
      <c r="J86" s="17">
        <v>12.098</v>
      </c>
      <c r="K86" s="21">
        <v>3</v>
      </c>
      <c r="L86" s="21">
        <v>2</v>
      </c>
      <c r="M86" s="21">
        <v>0</v>
      </c>
      <c r="N86" s="21">
        <v>0</v>
      </c>
      <c r="O86" s="21">
        <v>0</v>
      </c>
      <c r="P86" s="21">
        <v>38.192</v>
      </c>
      <c r="Q86" s="21">
        <v>0</v>
      </c>
      <c r="R86" s="21">
        <v>0</v>
      </c>
    </row>
    <row r="87" ht="16.5" spans="1:18">
      <c r="A87" s="22">
        <v>61</v>
      </c>
      <c r="B87" s="22" t="s">
        <v>502</v>
      </c>
      <c r="C87" s="22">
        <v>169.654</v>
      </c>
      <c r="D87" s="22">
        <v>173.445</v>
      </c>
      <c r="E87" s="22">
        <v>0</v>
      </c>
      <c r="F87" s="22">
        <v>0</v>
      </c>
      <c r="G87" s="22">
        <v>0</v>
      </c>
      <c r="H87" s="22">
        <v>1</v>
      </c>
      <c r="I87" s="17">
        <v>0.869</v>
      </c>
      <c r="J87" s="17">
        <v>3.036</v>
      </c>
      <c r="K87" s="21">
        <v>4</v>
      </c>
      <c r="L87" s="21">
        <v>2</v>
      </c>
      <c r="M87" s="21">
        <v>-1</v>
      </c>
      <c r="N87" s="21">
        <v>0</v>
      </c>
      <c r="O87" s="21">
        <v>0</v>
      </c>
      <c r="P87" s="21">
        <v>33.587</v>
      </c>
      <c r="Q87" s="21">
        <v>0</v>
      </c>
      <c r="R87" s="21">
        <v>0</v>
      </c>
    </row>
    <row r="88" ht="16.5" spans="1:18">
      <c r="A88" s="22">
        <v>76</v>
      </c>
      <c r="B88" s="22" t="s">
        <v>503</v>
      </c>
      <c r="C88" s="22">
        <v>4167.081</v>
      </c>
      <c r="D88" s="22">
        <v>4465.635</v>
      </c>
      <c r="E88" s="22">
        <v>0</v>
      </c>
      <c r="F88" s="22">
        <v>0</v>
      </c>
      <c r="G88" s="22">
        <v>0</v>
      </c>
      <c r="H88" s="22">
        <v>1</v>
      </c>
      <c r="I88" s="17">
        <v>5.98</v>
      </c>
      <c r="J88" s="17">
        <v>12.266</v>
      </c>
      <c r="K88" s="21">
        <v>3</v>
      </c>
      <c r="L88" s="21">
        <v>2</v>
      </c>
      <c r="M88" s="21">
        <v>0</v>
      </c>
      <c r="N88" s="21">
        <v>0</v>
      </c>
      <c r="O88" s="21">
        <v>0</v>
      </c>
      <c r="P88" s="21">
        <v>46.668</v>
      </c>
      <c r="Q88" s="21">
        <v>0</v>
      </c>
      <c r="R88" s="21">
        <v>0</v>
      </c>
    </row>
    <row r="89" ht="16.5" spans="1:18">
      <c r="A89" s="22">
        <v>101</v>
      </c>
      <c r="B89" s="22" t="s">
        <v>504</v>
      </c>
      <c r="C89" s="22">
        <v>238.679</v>
      </c>
      <c r="D89" s="22">
        <v>241.165</v>
      </c>
      <c r="E89" s="22">
        <v>0</v>
      </c>
      <c r="F89" s="22">
        <v>0</v>
      </c>
      <c r="G89" s="22">
        <v>0</v>
      </c>
      <c r="H89" s="22">
        <v>1</v>
      </c>
      <c r="I89" s="17">
        <v>0.432</v>
      </c>
      <c r="J89" s="17">
        <v>1.458</v>
      </c>
      <c r="K89" s="21">
        <v>4</v>
      </c>
      <c r="L89" s="21">
        <v>2</v>
      </c>
      <c r="M89" s="21">
        <v>-1</v>
      </c>
      <c r="N89" s="21">
        <v>0</v>
      </c>
      <c r="O89" s="21">
        <v>0</v>
      </c>
      <c r="P89" s="21">
        <v>36.885</v>
      </c>
      <c r="Q89" s="21">
        <v>0</v>
      </c>
      <c r="R89" s="21">
        <v>0</v>
      </c>
    </row>
    <row r="90" ht="16.5" spans="1:18">
      <c r="A90" s="22">
        <v>116</v>
      </c>
      <c r="B90" s="22" t="s">
        <v>505</v>
      </c>
      <c r="C90" s="22">
        <v>190.289</v>
      </c>
      <c r="D90" s="22">
        <v>192.221</v>
      </c>
      <c r="E90" s="22">
        <v>0</v>
      </c>
      <c r="F90" s="22">
        <v>0</v>
      </c>
      <c r="G90" s="22">
        <v>0</v>
      </c>
      <c r="H90" s="22">
        <v>1</v>
      </c>
      <c r="I90" s="17">
        <v>0.256</v>
      </c>
      <c r="J90" s="17">
        <v>1.259</v>
      </c>
      <c r="K90" s="21">
        <v>4</v>
      </c>
      <c r="L90" s="21">
        <v>0</v>
      </c>
      <c r="M90" s="21">
        <v>-1</v>
      </c>
      <c r="N90" s="21">
        <v>1</v>
      </c>
      <c r="O90" s="21">
        <v>0</v>
      </c>
      <c r="P90" s="21">
        <v>0.002</v>
      </c>
      <c r="Q90" s="21">
        <v>0</v>
      </c>
      <c r="R90" s="21">
        <v>0</v>
      </c>
    </row>
    <row r="91" ht="16.5" spans="1:18">
      <c r="A91" s="22">
        <v>849</v>
      </c>
      <c r="B91" s="22" t="s">
        <v>506</v>
      </c>
      <c r="C91" s="22">
        <v>6799.621</v>
      </c>
      <c r="D91" s="22">
        <v>7663.141</v>
      </c>
      <c r="E91" s="22">
        <v>0</v>
      </c>
      <c r="F91" s="22">
        <v>0</v>
      </c>
      <c r="G91" s="22">
        <v>0</v>
      </c>
      <c r="H91" s="22">
        <v>1</v>
      </c>
      <c r="I91" s="17">
        <v>9.37</v>
      </c>
      <c r="J91" s="17">
        <v>19.583</v>
      </c>
      <c r="K91" s="21">
        <v>4</v>
      </c>
      <c r="L91" s="21">
        <v>2</v>
      </c>
      <c r="M91" s="21">
        <v>-1</v>
      </c>
      <c r="N91" s="21">
        <v>0</v>
      </c>
      <c r="O91" s="21">
        <v>0</v>
      </c>
      <c r="P91" s="21">
        <v>28.132</v>
      </c>
      <c r="Q91" s="21">
        <v>0</v>
      </c>
      <c r="R91" s="21">
        <v>0</v>
      </c>
    </row>
    <row r="92" ht="16.5" spans="1:18">
      <c r="A92" s="22">
        <v>914</v>
      </c>
      <c r="B92" s="22" t="s">
        <v>507</v>
      </c>
      <c r="C92" s="22">
        <v>4866.491</v>
      </c>
      <c r="D92" s="22">
        <v>5258.63</v>
      </c>
      <c r="E92" s="22">
        <v>0</v>
      </c>
      <c r="F92" s="22">
        <v>0</v>
      </c>
      <c r="G92" s="22">
        <v>0</v>
      </c>
      <c r="H92" s="22">
        <v>1</v>
      </c>
      <c r="I92" s="17">
        <v>5.242</v>
      </c>
      <c r="J92" s="17">
        <v>12.308</v>
      </c>
      <c r="K92" s="21">
        <v>1</v>
      </c>
      <c r="L92" s="21">
        <v>2</v>
      </c>
      <c r="M92" s="21">
        <v>0</v>
      </c>
      <c r="N92" s="21">
        <v>0</v>
      </c>
      <c r="O92" s="21">
        <v>0</v>
      </c>
      <c r="P92" s="21">
        <v>70.516</v>
      </c>
      <c r="Q92" s="21">
        <v>0</v>
      </c>
      <c r="R92" s="21">
        <v>0</v>
      </c>
    </row>
    <row r="93" ht="16.5" spans="1:18">
      <c r="A93" s="22">
        <v>923</v>
      </c>
      <c r="B93" s="22" t="s">
        <v>508</v>
      </c>
      <c r="C93" s="22">
        <v>240.882</v>
      </c>
      <c r="D93" s="22">
        <v>243.684</v>
      </c>
      <c r="E93" s="22">
        <v>0</v>
      </c>
      <c r="F93" s="22">
        <v>0</v>
      </c>
      <c r="G93" s="22">
        <v>0</v>
      </c>
      <c r="H93" s="22">
        <v>1</v>
      </c>
      <c r="I93" s="17">
        <v>0.429</v>
      </c>
      <c r="J93" s="17">
        <v>1.574</v>
      </c>
      <c r="K93" s="21">
        <v>3</v>
      </c>
      <c r="L93" s="21">
        <v>2</v>
      </c>
      <c r="M93" s="21">
        <v>0</v>
      </c>
      <c r="N93" s="21">
        <v>0</v>
      </c>
      <c r="O93" s="21">
        <v>0</v>
      </c>
      <c r="P93" s="21">
        <v>8.934</v>
      </c>
      <c r="Q93" s="21">
        <v>0</v>
      </c>
      <c r="R93" s="21">
        <v>0</v>
      </c>
    </row>
    <row r="94" ht="16.5" spans="1:18">
      <c r="A94" s="22">
        <v>934</v>
      </c>
      <c r="B94" s="22" t="s">
        <v>509</v>
      </c>
      <c r="C94" s="22">
        <v>4546.487</v>
      </c>
      <c r="D94" s="22">
        <v>4926.156</v>
      </c>
      <c r="E94" s="22">
        <v>0</v>
      </c>
      <c r="F94" s="22">
        <v>0</v>
      </c>
      <c r="G94" s="22">
        <v>0</v>
      </c>
      <c r="H94" s="22">
        <v>1</v>
      </c>
      <c r="I94" s="17">
        <v>5.278</v>
      </c>
      <c r="J94" s="17">
        <v>12.579</v>
      </c>
      <c r="K94" s="21">
        <v>1</v>
      </c>
      <c r="L94" s="21">
        <v>2</v>
      </c>
      <c r="M94" s="21">
        <v>0</v>
      </c>
      <c r="N94" s="21">
        <v>0</v>
      </c>
      <c r="O94" s="21">
        <v>0</v>
      </c>
      <c r="P94" s="21">
        <v>24.796</v>
      </c>
      <c r="Q94" s="21">
        <v>0</v>
      </c>
      <c r="R94" s="21">
        <v>0</v>
      </c>
    </row>
    <row r="95" ht="16.5" spans="1:18">
      <c r="A95" s="22">
        <v>974</v>
      </c>
      <c r="B95" s="22" t="s">
        <v>510</v>
      </c>
      <c r="C95" s="22">
        <v>5048.381</v>
      </c>
      <c r="D95" s="22">
        <v>5438.865</v>
      </c>
      <c r="E95" s="22">
        <v>0</v>
      </c>
      <c r="F95" s="22">
        <v>0</v>
      </c>
      <c r="G95" s="22">
        <v>0</v>
      </c>
      <c r="H95" s="22">
        <v>1</v>
      </c>
      <c r="I95" s="17">
        <v>5.7</v>
      </c>
      <c r="J95" s="17">
        <v>12.471</v>
      </c>
      <c r="K95" s="21">
        <v>2</v>
      </c>
      <c r="L95" s="21">
        <v>2</v>
      </c>
      <c r="M95" s="21">
        <v>0</v>
      </c>
      <c r="N95" s="21">
        <v>0</v>
      </c>
      <c r="O95" s="21">
        <v>0</v>
      </c>
      <c r="P95" s="21">
        <v>24.035</v>
      </c>
      <c r="Q95" s="21">
        <v>0</v>
      </c>
      <c r="R95" s="21">
        <v>0</v>
      </c>
    </row>
    <row r="96" ht="16.5" spans="1:18">
      <c r="A96" s="22">
        <v>992</v>
      </c>
      <c r="B96" s="22" t="s">
        <v>511</v>
      </c>
      <c r="C96" s="22">
        <v>4322.32</v>
      </c>
      <c r="D96" s="22">
        <v>4705.612</v>
      </c>
      <c r="E96" s="22">
        <v>0</v>
      </c>
      <c r="F96" s="22">
        <v>0</v>
      </c>
      <c r="G96" s="22">
        <v>0</v>
      </c>
      <c r="H96" s="22">
        <v>1</v>
      </c>
      <c r="I96" s="17">
        <v>5.069</v>
      </c>
      <c r="J96" s="17">
        <v>12.801</v>
      </c>
      <c r="K96" s="21">
        <v>3</v>
      </c>
      <c r="L96" s="21">
        <v>2</v>
      </c>
      <c r="M96" s="21">
        <v>-1</v>
      </c>
      <c r="N96" s="21">
        <v>0</v>
      </c>
      <c r="O96" s="21">
        <v>0</v>
      </c>
      <c r="P96" s="21">
        <v>27.7</v>
      </c>
      <c r="Q96" s="21">
        <v>0</v>
      </c>
      <c r="R96" s="21">
        <v>0</v>
      </c>
    </row>
    <row r="97" ht="16.5" spans="1:18">
      <c r="A97" s="22">
        <v>399289</v>
      </c>
      <c r="B97" s="22" t="s">
        <v>512</v>
      </c>
      <c r="C97" s="22">
        <v>114.262</v>
      </c>
      <c r="D97" s="22">
        <v>115.725</v>
      </c>
      <c r="E97" s="22">
        <v>0</v>
      </c>
      <c r="F97" s="22">
        <v>0</v>
      </c>
      <c r="G97" s="22">
        <v>0</v>
      </c>
      <c r="H97" s="22">
        <v>1</v>
      </c>
      <c r="I97" s="17">
        <v>0.656</v>
      </c>
      <c r="J97" s="17">
        <v>1.912</v>
      </c>
      <c r="K97" s="21">
        <v>2</v>
      </c>
      <c r="L97" s="21">
        <v>2</v>
      </c>
      <c r="M97" s="21">
        <v>-1</v>
      </c>
      <c r="N97" s="21">
        <v>0</v>
      </c>
      <c r="O97" s="21">
        <v>0</v>
      </c>
      <c r="P97" s="21">
        <v>101.656</v>
      </c>
      <c r="Q97" s="21">
        <v>0</v>
      </c>
      <c r="R97" s="21">
        <v>0</v>
      </c>
    </row>
    <row r="98" ht="16.5" spans="1:18">
      <c r="A98" s="22">
        <v>399298</v>
      </c>
      <c r="B98" s="22" t="s">
        <v>513</v>
      </c>
      <c r="C98" s="22">
        <v>203.089</v>
      </c>
      <c r="D98" s="22">
        <v>205.118</v>
      </c>
      <c r="E98" s="22">
        <v>0</v>
      </c>
      <c r="F98" s="22">
        <v>0</v>
      </c>
      <c r="G98" s="22">
        <v>0</v>
      </c>
      <c r="H98" s="22">
        <v>1</v>
      </c>
      <c r="I98" s="17">
        <v>0.346</v>
      </c>
      <c r="J98" s="17">
        <v>1.332</v>
      </c>
      <c r="K98" s="21">
        <v>0</v>
      </c>
      <c r="L98" s="21">
        <v>2</v>
      </c>
      <c r="M98" s="21">
        <v>0</v>
      </c>
      <c r="N98" s="21">
        <v>0</v>
      </c>
      <c r="O98" s="21">
        <v>0</v>
      </c>
      <c r="P98" s="21">
        <v>75.718</v>
      </c>
      <c r="Q98" s="21">
        <v>0</v>
      </c>
      <c r="R98" s="21">
        <v>0</v>
      </c>
    </row>
    <row r="99" ht="16.5" spans="1:18">
      <c r="A99" s="22">
        <v>399299</v>
      </c>
      <c r="B99" s="22" t="s">
        <v>514</v>
      </c>
      <c r="C99" s="22">
        <v>234.823</v>
      </c>
      <c r="D99" s="22">
        <v>236.872</v>
      </c>
      <c r="E99" s="22">
        <v>0</v>
      </c>
      <c r="F99" s="22">
        <v>0</v>
      </c>
      <c r="G99" s="22">
        <v>0</v>
      </c>
      <c r="H99" s="22">
        <v>1</v>
      </c>
      <c r="I99" s="17">
        <v>0.175</v>
      </c>
      <c r="J99" s="17">
        <v>1.039</v>
      </c>
      <c r="K99" s="21">
        <v>4</v>
      </c>
      <c r="L99" s="21">
        <v>2</v>
      </c>
      <c r="M99" s="21">
        <v>-1</v>
      </c>
      <c r="N99" s="21">
        <v>1</v>
      </c>
      <c r="O99" s="21">
        <v>0</v>
      </c>
      <c r="P99" s="21">
        <v>25.491</v>
      </c>
      <c r="Q99" s="21">
        <v>0</v>
      </c>
      <c r="R99" s="21">
        <v>0</v>
      </c>
    </row>
    <row r="100" ht="16.5" spans="1:18">
      <c r="A100" s="22">
        <v>399301</v>
      </c>
      <c r="B100" s="22" t="s">
        <v>515</v>
      </c>
      <c r="C100" s="22">
        <v>206.754</v>
      </c>
      <c r="D100" s="22">
        <v>208.82</v>
      </c>
      <c r="E100" s="22">
        <v>0</v>
      </c>
      <c r="F100" s="22">
        <v>0</v>
      </c>
      <c r="G100" s="22">
        <v>0</v>
      </c>
      <c r="H100" s="22">
        <v>1</v>
      </c>
      <c r="I100" s="17">
        <v>0.346</v>
      </c>
      <c r="J100" s="17">
        <v>1.332</v>
      </c>
      <c r="K100" s="21">
        <v>3</v>
      </c>
      <c r="L100" s="21">
        <v>2</v>
      </c>
      <c r="M100" s="21">
        <v>0</v>
      </c>
      <c r="N100" s="21">
        <v>0</v>
      </c>
      <c r="O100" s="21">
        <v>0</v>
      </c>
      <c r="P100" s="21">
        <v>33.565</v>
      </c>
      <c r="Q100" s="21">
        <v>0</v>
      </c>
      <c r="R100" s="21">
        <v>0</v>
      </c>
    </row>
    <row r="101" ht="16.5" spans="1:18">
      <c r="A101" s="22">
        <v>399302</v>
      </c>
      <c r="B101" s="22" t="s">
        <v>516</v>
      </c>
      <c r="C101" s="22">
        <v>210.708</v>
      </c>
      <c r="D101" s="22">
        <v>213.246</v>
      </c>
      <c r="E101" s="22">
        <v>0</v>
      </c>
      <c r="F101" s="22">
        <v>0</v>
      </c>
      <c r="G101" s="22">
        <v>0</v>
      </c>
      <c r="H101" s="22">
        <v>1</v>
      </c>
      <c r="I101" s="17">
        <v>0.281</v>
      </c>
      <c r="J101" s="17">
        <v>1.467</v>
      </c>
      <c r="K101" s="21">
        <v>4</v>
      </c>
      <c r="L101" s="21">
        <v>2</v>
      </c>
      <c r="M101" s="21">
        <v>0</v>
      </c>
      <c r="N101" s="21">
        <v>0</v>
      </c>
      <c r="O101" s="21">
        <v>0</v>
      </c>
      <c r="P101" s="21">
        <v>14.203</v>
      </c>
      <c r="Q101" s="21">
        <v>0</v>
      </c>
      <c r="R101" s="21">
        <v>0</v>
      </c>
    </row>
    <row r="102" ht="16.5" spans="1:18">
      <c r="A102" s="22">
        <v>399387</v>
      </c>
      <c r="B102" s="22" t="s">
        <v>517</v>
      </c>
      <c r="C102" s="22">
        <v>4015.331</v>
      </c>
      <c r="D102" s="22">
        <v>4329.29</v>
      </c>
      <c r="E102" s="22">
        <v>0</v>
      </c>
      <c r="F102" s="22">
        <v>0</v>
      </c>
      <c r="G102" s="22">
        <v>0</v>
      </c>
      <c r="H102" s="22">
        <v>1</v>
      </c>
      <c r="I102" s="17">
        <v>5.675</v>
      </c>
      <c r="J102" s="17">
        <v>12.516</v>
      </c>
      <c r="K102" s="21">
        <v>3</v>
      </c>
      <c r="L102" s="21">
        <v>2</v>
      </c>
      <c r="M102" s="21">
        <v>0</v>
      </c>
      <c r="N102" s="21">
        <v>0</v>
      </c>
      <c r="O102" s="21">
        <v>0</v>
      </c>
      <c r="P102" s="21">
        <v>5.085</v>
      </c>
      <c r="Q102" s="21">
        <v>0</v>
      </c>
      <c r="R102" s="21">
        <v>0</v>
      </c>
    </row>
    <row r="103" ht="16.5" spans="1:18">
      <c r="A103" s="22">
        <v>399420</v>
      </c>
      <c r="B103" s="22" t="s">
        <v>518</v>
      </c>
      <c r="C103" s="22">
        <v>964.052</v>
      </c>
      <c r="D103" s="22">
        <v>1098.555</v>
      </c>
      <c r="E103" s="22">
        <v>0</v>
      </c>
      <c r="F103" s="22">
        <v>0</v>
      </c>
      <c r="G103" s="22">
        <v>0</v>
      </c>
      <c r="H103" s="22">
        <v>1</v>
      </c>
      <c r="I103" s="17">
        <v>8.373</v>
      </c>
      <c r="J103" s="17">
        <v>19.592</v>
      </c>
      <c r="K103" s="21">
        <v>3</v>
      </c>
      <c r="L103" s="21">
        <v>2</v>
      </c>
      <c r="M103" s="21">
        <v>0</v>
      </c>
      <c r="N103" s="21">
        <v>0</v>
      </c>
      <c r="O103" s="21">
        <v>0</v>
      </c>
      <c r="P103" s="21">
        <v>4.682</v>
      </c>
      <c r="Q103" s="21">
        <v>0</v>
      </c>
      <c r="R103" s="21">
        <v>0</v>
      </c>
    </row>
    <row r="104" ht="16.5" spans="1:18">
      <c r="A104" s="22">
        <v>399427</v>
      </c>
      <c r="B104" s="22" t="s">
        <v>519</v>
      </c>
      <c r="C104" s="22">
        <v>2139.628</v>
      </c>
      <c r="D104" s="22">
        <v>2475.492</v>
      </c>
      <c r="E104" s="22">
        <v>0</v>
      </c>
      <c r="F104" s="22">
        <v>0</v>
      </c>
      <c r="G104" s="22">
        <v>0</v>
      </c>
      <c r="H104" s="22">
        <v>1</v>
      </c>
      <c r="I104" s="17">
        <v>1.685</v>
      </c>
      <c r="J104" s="17">
        <v>15.024</v>
      </c>
      <c r="K104" s="21">
        <v>1</v>
      </c>
      <c r="L104" s="21">
        <v>2</v>
      </c>
      <c r="M104" s="21">
        <v>0</v>
      </c>
      <c r="N104" s="21">
        <v>0</v>
      </c>
      <c r="O104" s="21">
        <v>0</v>
      </c>
      <c r="P104" s="21">
        <v>40.552</v>
      </c>
      <c r="Q104" s="21">
        <v>0</v>
      </c>
      <c r="R104" s="21">
        <v>0</v>
      </c>
    </row>
    <row r="105" ht="16.5" spans="1:18">
      <c r="A105" s="22">
        <v>399437</v>
      </c>
      <c r="B105" s="22" t="s">
        <v>520</v>
      </c>
      <c r="C105" s="22">
        <v>4161.584</v>
      </c>
      <c r="D105" s="22">
        <v>4846.227</v>
      </c>
      <c r="E105" s="22">
        <v>0</v>
      </c>
      <c r="F105" s="22">
        <v>0</v>
      </c>
      <c r="G105" s="22">
        <v>0</v>
      </c>
      <c r="H105" s="22">
        <v>1</v>
      </c>
      <c r="I105" s="17">
        <v>6.077</v>
      </c>
      <c r="J105" s="17">
        <v>19.346</v>
      </c>
      <c r="K105" s="21">
        <v>4</v>
      </c>
      <c r="L105" s="21">
        <v>0</v>
      </c>
      <c r="M105" s="21">
        <v>0</v>
      </c>
      <c r="N105" s="21">
        <v>1</v>
      </c>
      <c r="O105" s="21">
        <v>0</v>
      </c>
      <c r="P105" s="21">
        <v>-0.003</v>
      </c>
      <c r="Q105" s="21">
        <v>0</v>
      </c>
      <c r="R105" s="21">
        <v>0</v>
      </c>
    </row>
    <row r="106" ht="16.5" spans="1:18">
      <c r="A106" s="22">
        <v>399481</v>
      </c>
      <c r="B106" s="22" t="s">
        <v>498</v>
      </c>
      <c r="C106" s="22">
        <v>127.217</v>
      </c>
      <c r="D106" s="22">
        <v>127.576</v>
      </c>
      <c r="E106" s="22">
        <v>0</v>
      </c>
      <c r="F106" s="22">
        <v>0</v>
      </c>
      <c r="G106" s="22">
        <v>0</v>
      </c>
      <c r="H106" s="22">
        <v>1</v>
      </c>
      <c r="I106" s="17">
        <v>0.056</v>
      </c>
      <c r="J106" s="17">
        <v>0.337</v>
      </c>
      <c r="K106" s="21">
        <v>1</v>
      </c>
      <c r="L106" s="21">
        <v>2</v>
      </c>
      <c r="M106" s="21">
        <v>0</v>
      </c>
      <c r="N106" s="21">
        <v>0</v>
      </c>
      <c r="O106" s="21">
        <v>0</v>
      </c>
      <c r="P106" s="21">
        <v>19.608</v>
      </c>
      <c r="Q106" s="21">
        <v>0</v>
      </c>
      <c r="R106" s="21">
        <v>0</v>
      </c>
    </row>
    <row r="107" ht="16.5" spans="1:18">
      <c r="A107" s="22">
        <v>399707</v>
      </c>
      <c r="B107" s="22" t="s">
        <v>521</v>
      </c>
      <c r="C107" s="22">
        <v>4116.637</v>
      </c>
      <c r="D107" s="22">
        <v>4798.038</v>
      </c>
      <c r="E107" s="22">
        <v>0</v>
      </c>
      <c r="F107" s="22">
        <v>0</v>
      </c>
      <c r="G107" s="22">
        <v>0</v>
      </c>
      <c r="H107" s="22">
        <v>1</v>
      </c>
      <c r="I107" s="17">
        <v>6.221</v>
      </c>
      <c r="J107" s="17">
        <v>19.539</v>
      </c>
      <c r="K107" s="21">
        <v>3</v>
      </c>
      <c r="L107" s="21">
        <v>2</v>
      </c>
      <c r="M107" s="21">
        <v>-1</v>
      </c>
      <c r="N107" s="21">
        <v>0</v>
      </c>
      <c r="O107" s="21">
        <v>0</v>
      </c>
      <c r="P107" s="21">
        <v>53.781</v>
      </c>
      <c r="Q107" s="21">
        <v>0</v>
      </c>
      <c r="R107" s="21">
        <v>0</v>
      </c>
    </row>
    <row r="108" ht="16.5" spans="1:18">
      <c r="A108" s="22">
        <v>399809</v>
      </c>
      <c r="B108" s="22" t="s">
        <v>522</v>
      </c>
      <c r="C108" s="22">
        <v>1657.832</v>
      </c>
      <c r="D108" s="22">
        <v>1835.759</v>
      </c>
      <c r="E108" s="22">
        <v>0</v>
      </c>
      <c r="F108" s="22">
        <v>0</v>
      </c>
      <c r="G108" s="22">
        <v>0</v>
      </c>
      <c r="H108" s="22">
        <v>1</v>
      </c>
      <c r="I108" s="17">
        <v>11.442</v>
      </c>
      <c r="J108" s="17">
        <v>20.025</v>
      </c>
      <c r="K108" s="21">
        <v>1</v>
      </c>
      <c r="L108" s="21">
        <v>2</v>
      </c>
      <c r="M108" s="21">
        <v>0</v>
      </c>
      <c r="N108" s="21">
        <v>0</v>
      </c>
      <c r="O108" s="21">
        <v>0</v>
      </c>
      <c r="P108" s="21">
        <v>19.05</v>
      </c>
      <c r="Q108" s="21">
        <v>0</v>
      </c>
      <c r="R108" s="21">
        <v>0</v>
      </c>
    </row>
    <row r="109" ht="16.5" spans="1:18">
      <c r="A109" s="22">
        <v>399914</v>
      </c>
      <c r="B109" s="22" t="s">
        <v>523</v>
      </c>
      <c r="C109" s="22">
        <v>4866.49</v>
      </c>
      <c r="D109" s="22">
        <v>5258.629</v>
      </c>
      <c r="E109" s="22">
        <v>0</v>
      </c>
      <c r="F109" s="22">
        <v>0</v>
      </c>
      <c r="G109" s="22">
        <v>0</v>
      </c>
      <c r="H109" s="22">
        <v>1</v>
      </c>
      <c r="I109" s="17">
        <v>5.242</v>
      </c>
      <c r="J109" s="17">
        <v>12.308</v>
      </c>
      <c r="K109" s="21">
        <v>3</v>
      </c>
      <c r="L109" s="21">
        <v>2</v>
      </c>
      <c r="M109" s="21">
        <v>0</v>
      </c>
      <c r="N109" s="21">
        <v>0</v>
      </c>
      <c r="O109" s="21">
        <v>0</v>
      </c>
      <c r="P109" s="21">
        <v>48.304</v>
      </c>
      <c r="Q109" s="21">
        <v>0</v>
      </c>
      <c r="R109" s="21">
        <v>0</v>
      </c>
    </row>
    <row r="110" ht="16.5" spans="1:18">
      <c r="A110" s="22">
        <v>399934</v>
      </c>
      <c r="B110" s="22" t="s">
        <v>509</v>
      </c>
      <c r="C110" s="22">
        <v>4546.487</v>
      </c>
      <c r="D110" s="22">
        <v>4926.156</v>
      </c>
      <c r="E110" s="22">
        <v>0</v>
      </c>
      <c r="F110" s="22">
        <v>0</v>
      </c>
      <c r="G110" s="22">
        <v>0</v>
      </c>
      <c r="H110" s="22">
        <v>1</v>
      </c>
      <c r="I110" s="17">
        <v>5.278</v>
      </c>
      <c r="J110" s="17">
        <v>12.579</v>
      </c>
      <c r="K110" s="21">
        <v>0</v>
      </c>
      <c r="L110" s="21">
        <v>2</v>
      </c>
      <c r="M110" s="21">
        <v>0</v>
      </c>
      <c r="N110" s="21">
        <v>0</v>
      </c>
      <c r="O110" s="21">
        <v>0</v>
      </c>
      <c r="P110" s="21">
        <v>56.938</v>
      </c>
      <c r="Q110" s="21">
        <v>0</v>
      </c>
      <c r="R110" s="21">
        <v>0</v>
      </c>
    </row>
    <row r="111" ht="16.5" spans="1:18">
      <c r="A111" s="22">
        <v>399966</v>
      </c>
      <c r="B111" s="22" t="s">
        <v>524</v>
      </c>
      <c r="C111" s="22">
        <v>4102.364</v>
      </c>
      <c r="D111" s="22">
        <v>4680.085</v>
      </c>
      <c r="E111" s="22">
        <v>0</v>
      </c>
      <c r="F111" s="22">
        <v>0</v>
      </c>
      <c r="G111" s="22">
        <v>0</v>
      </c>
      <c r="H111" s="22">
        <v>1</v>
      </c>
      <c r="I111" s="17">
        <v>8.434</v>
      </c>
      <c r="J111" s="17">
        <v>19.737</v>
      </c>
      <c r="K111" s="21">
        <v>1</v>
      </c>
      <c r="L111" s="21">
        <v>2</v>
      </c>
      <c r="M111" s="21">
        <v>0</v>
      </c>
      <c r="N111" s="21">
        <v>0</v>
      </c>
      <c r="O111" s="21">
        <v>0</v>
      </c>
      <c r="P111" s="21">
        <v>8.026</v>
      </c>
      <c r="Q111" s="21">
        <v>0</v>
      </c>
      <c r="R111" s="21">
        <v>0</v>
      </c>
    </row>
    <row r="112" ht="16.5" spans="1:18">
      <c r="A112" s="22">
        <v>399975</v>
      </c>
      <c r="B112" s="22" t="s">
        <v>525</v>
      </c>
      <c r="C112" s="22">
        <v>537.233</v>
      </c>
      <c r="D112" s="22">
        <v>626.75</v>
      </c>
      <c r="E112" s="22">
        <v>0</v>
      </c>
      <c r="F112" s="22">
        <v>0</v>
      </c>
      <c r="G112" s="22">
        <v>0</v>
      </c>
      <c r="H112" s="22">
        <v>1</v>
      </c>
      <c r="I112" s="17">
        <v>6.172</v>
      </c>
      <c r="J112" s="17">
        <v>19.573</v>
      </c>
      <c r="K112" s="21">
        <v>4</v>
      </c>
      <c r="L112" s="21">
        <v>2</v>
      </c>
      <c r="M112" s="21">
        <v>0</v>
      </c>
      <c r="N112" s="21">
        <v>0</v>
      </c>
      <c r="O112" s="21">
        <v>0</v>
      </c>
      <c r="P112" s="21">
        <v>33.288</v>
      </c>
      <c r="Q112" s="21">
        <v>1</v>
      </c>
      <c r="R112" s="21">
        <v>0</v>
      </c>
    </row>
    <row r="113" ht="16.5" spans="1:18">
      <c r="A113" s="23">
        <v>963</v>
      </c>
      <c r="B113" s="23" t="s">
        <v>526</v>
      </c>
      <c r="C113" s="23">
        <v>5968.856</v>
      </c>
      <c r="D113" s="23">
        <v>6657.234</v>
      </c>
      <c r="E113" s="23">
        <v>0</v>
      </c>
      <c r="F113" s="23">
        <v>0</v>
      </c>
      <c r="G113" s="23">
        <v>1</v>
      </c>
      <c r="H113" s="17">
        <v>0</v>
      </c>
      <c r="I113" s="17">
        <v>0</v>
      </c>
      <c r="J113" s="17">
        <v>0</v>
      </c>
      <c r="K113" s="21">
        <v>4</v>
      </c>
      <c r="L113" s="21">
        <v>2</v>
      </c>
      <c r="M113" s="21">
        <v>0</v>
      </c>
      <c r="N113" s="21">
        <v>0</v>
      </c>
      <c r="O113" s="21">
        <v>0</v>
      </c>
      <c r="P113" s="21">
        <v>68.974</v>
      </c>
      <c r="Q113" s="21">
        <v>0</v>
      </c>
      <c r="R113" s="21">
        <v>0</v>
      </c>
    </row>
    <row r="114" ht="16.5" spans="1:18">
      <c r="A114" s="23">
        <v>399622</v>
      </c>
      <c r="B114" s="23" t="s">
        <v>527</v>
      </c>
      <c r="C114" s="23">
        <v>1601.342</v>
      </c>
      <c r="D114" s="23">
        <v>1851.625</v>
      </c>
      <c r="E114" s="23">
        <v>0</v>
      </c>
      <c r="F114" s="23">
        <v>0</v>
      </c>
      <c r="G114" s="23">
        <v>1</v>
      </c>
      <c r="H114" s="17">
        <v>0</v>
      </c>
      <c r="I114" s="17">
        <v>0</v>
      </c>
      <c r="J114" s="17">
        <v>0</v>
      </c>
      <c r="K114" s="21">
        <v>3</v>
      </c>
      <c r="L114" s="21">
        <v>2</v>
      </c>
      <c r="M114" s="21">
        <v>-1</v>
      </c>
      <c r="N114" s="21">
        <v>0</v>
      </c>
      <c r="O114" s="21">
        <v>0</v>
      </c>
      <c r="P114" s="21">
        <v>59.694</v>
      </c>
      <c r="Q114" s="21">
        <v>0</v>
      </c>
      <c r="R114" s="21">
        <v>0</v>
      </c>
    </row>
    <row r="115" ht="16.5" spans="1:18">
      <c r="A115" s="23">
        <v>399689</v>
      </c>
      <c r="B115" s="23" t="s">
        <v>528</v>
      </c>
      <c r="C115" s="23">
        <v>830.278</v>
      </c>
      <c r="D115" s="23">
        <v>957.874</v>
      </c>
      <c r="E115" s="23">
        <v>0</v>
      </c>
      <c r="F115" s="23">
        <v>0</v>
      </c>
      <c r="G115" s="23">
        <v>1</v>
      </c>
      <c r="H115" s="17">
        <v>0</v>
      </c>
      <c r="I115" s="17">
        <v>0</v>
      </c>
      <c r="J115" s="17">
        <v>0</v>
      </c>
      <c r="K115" s="21">
        <v>3</v>
      </c>
      <c r="L115" s="21">
        <v>2</v>
      </c>
      <c r="M115" s="21">
        <v>0</v>
      </c>
      <c r="N115" s="21">
        <v>0</v>
      </c>
      <c r="O115" s="21">
        <v>0</v>
      </c>
      <c r="P115" s="21">
        <v>50.699</v>
      </c>
      <c r="Q115" s="21">
        <v>0</v>
      </c>
      <c r="R115" s="21">
        <v>0</v>
      </c>
    </row>
    <row r="117" ht="16.5" spans="1:18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5"/>
      <c r="L118" s="25"/>
      <c r="M118" s="25"/>
      <c r="N118" s="25"/>
      <c r="O118" s="25"/>
      <c r="P118" s="25"/>
      <c r="Q118" s="25"/>
      <c r="R118" s="25"/>
    </row>
    <row r="119" ht="16.5" spans="1:18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5"/>
      <c r="L119" s="25"/>
      <c r="M119" s="25"/>
      <c r="N119" s="25"/>
      <c r="O119" s="25"/>
      <c r="P119" s="25"/>
      <c r="Q119" s="25"/>
      <c r="R119" s="25"/>
    </row>
    <row r="120" ht="16.5" spans="1:18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5"/>
      <c r="L120" s="25"/>
      <c r="M120" s="25"/>
      <c r="N120" s="25"/>
      <c r="O120" s="25"/>
      <c r="P120" s="25"/>
      <c r="Q120" s="25"/>
      <c r="R120" s="25"/>
    </row>
    <row r="121" ht="16.5" spans="1:18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5"/>
      <c r="L121" s="25"/>
      <c r="M121" s="25"/>
      <c r="N121" s="25"/>
      <c r="O121" s="25"/>
      <c r="P121" s="25"/>
      <c r="Q121" s="25"/>
      <c r="R121" s="25"/>
    </row>
    <row r="122" ht="16.5" spans="1:18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5"/>
      <c r="L122" s="25"/>
      <c r="M122" s="25"/>
      <c r="N122" s="25"/>
      <c r="O122" s="25"/>
      <c r="P122" s="25"/>
      <c r="Q122" s="25"/>
      <c r="R122" s="25"/>
    </row>
    <row r="123" ht="16.5" spans="1:18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5"/>
      <c r="L123" s="25"/>
      <c r="M123" s="25"/>
      <c r="N123" s="25"/>
      <c r="O123" s="25"/>
      <c r="P123" s="25"/>
      <c r="Q123" s="25"/>
      <c r="R123" s="25"/>
    </row>
    <row r="124" ht="16.5" spans="1:18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5"/>
      <c r="L124" s="25"/>
      <c r="M124" s="25"/>
      <c r="N124" s="25"/>
      <c r="O124" s="25"/>
      <c r="P124" s="25"/>
      <c r="Q124" s="25"/>
      <c r="R124" s="25"/>
    </row>
    <row r="125" ht="16.5" spans="1:18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5"/>
      <c r="L125" s="25"/>
      <c r="M125" s="25"/>
      <c r="N125" s="25"/>
      <c r="O125" s="25"/>
      <c r="P125" s="25"/>
      <c r="Q125" s="25"/>
      <c r="R125" s="25"/>
    </row>
    <row r="126" ht="16.5" spans="1:18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5"/>
      <c r="L126" s="25"/>
      <c r="M126" s="25"/>
      <c r="N126" s="25"/>
      <c r="O126" s="25"/>
      <c r="P126" s="25"/>
      <c r="Q126" s="25"/>
      <c r="R126" s="25"/>
    </row>
    <row r="127" ht="16.5" spans="1:18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5"/>
      <c r="L127" s="25"/>
      <c r="M127" s="25"/>
      <c r="N127" s="25"/>
      <c r="O127" s="25"/>
      <c r="P127" s="25"/>
      <c r="Q127" s="25"/>
      <c r="R127" s="25"/>
    </row>
    <row r="128" ht="16.5" spans="1:1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5"/>
      <c r="L128" s="25"/>
      <c r="M128" s="25"/>
      <c r="N128" s="25"/>
      <c r="O128" s="25"/>
      <c r="P128" s="25"/>
      <c r="Q128" s="25"/>
      <c r="R128" s="25"/>
    </row>
    <row r="129" ht="16.5" spans="1:18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5"/>
      <c r="L129" s="25"/>
      <c r="M129" s="25"/>
      <c r="N129" s="25"/>
      <c r="O129" s="25"/>
      <c r="P129" s="25"/>
      <c r="Q129" s="25"/>
      <c r="R129" s="25"/>
    </row>
    <row r="130" ht="16.5" spans="1:18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5"/>
      <c r="L130" s="25"/>
      <c r="M130" s="25"/>
      <c r="N130" s="25"/>
      <c r="O130" s="25"/>
      <c r="P130" s="25"/>
      <c r="Q130" s="25"/>
      <c r="R130" s="25"/>
    </row>
    <row r="131" ht="16.5" spans="1:18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5"/>
      <c r="L131" s="25"/>
      <c r="M131" s="25"/>
      <c r="N131" s="25"/>
      <c r="O131" s="25"/>
      <c r="P131" s="25"/>
      <c r="Q131" s="25"/>
      <c r="R131" s="25"/>
    </row>
    <row r="132" ht="16.5" spans="1:18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5"/>
      <c r="L132" s="25"/>
      <c r="M132" s="25"/>
      <c r="N132" s="25"/>
      <c r="O132" s="25"/>
      <c r="P132" s="25"/>
      <c r="Q132" s="25"/>
      <c r="R132" s="25"/>
    </row>
    <row r="133" ht="16.5" spans="1:18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5"/>
      <c r="L133" s="25"/>
      <c r="M133" s="25"/>
      <c r="N133" s="25"/>
      <c r="O133" s="25"/>
      <c r="P133" s="25"/>
      <c r="Q133" s="25"/>
      <c r="R133" s="25"/>
    </row>
    <row r="134" ht="16.5" spans="1:18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5"/>
      <c r="L134" s="25"/>
      <c r="M134" s="25"/>
      <c r="N134" s="25"/>
      <c r="O134" s="25"/>
      <c r="P134" s="25"/>
      <c r="Q134" s="25"/>
      <c r="R134" s="25"/>
    </row>
    <row r="135" ht="16.5" spans="1:18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5"/>
      <c r="L135" s="25"/>
      <c r="M135" s="25"/>
      <c r="N135" s="25"/>
      <c r="O135" s="25"/>
      <c r="P135" s="25"/>
      <c r="Q135" s="25"/>
      <c r="R135" s="25"/>
    </row>
    <row r="136" ht="16.5" spans="1:18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5"/>
      <c r="L136" s="25"/>
      <c r="M136" s="25"/>
      <c r="N136" s="25"/>
      <c r="O136" s="25"/>
      <c r="P136" s="25"/>
      <c r="Q136" s="25"/>
      <c r="R136" s="25"/>
    </row>
    <row r="137" ht="16.5" spans="1:18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5"/>
      <c r="L137" s="25"/>
      <c r="M137" s="25"/>
      <c r="N137" s="25"/>
      <c r="O137" s="25"/>
      <c r="P137" s="25"/>
      <c r="Q137" s="25"/>
      <c r="R137" s="25"/>
    </row>
    <row r="138" ht="16.5" spans="1:1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5"/>
      <c r="L138" s="25"/>
      <c r="M138" s="25"/>
      <c r="N138" s="25"/>
      <c r="O138" s="25"/>
      <c r="P138" s="25"/>
      <c r="Q138" s="25"/>
      <c r="R138" s="25"/>
    </row>
    <row r="139" ht="16.5" spans="1:18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5"/>
      <c r="L139" s="25"/>
      <c r="M139" s="25"/>
      <c r="N139" s="25"/>
      <c r="O139" s="25"/>
      <c r="P139" s="25"/>
      <c r="Q139" s="25"/>
      <c r="R139" s="25"/>
    </row>
    <row r="140" ht="16.5" spans="1:18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5"/>
      <c r="L140" s="25"/>
      <c r="M140" s="25"/>
      <c r="N140" s="25"/>
      <c r="O140" s="25"/>
      <c r="P140" s="25"/>
      <c r="Q140" s="25"/>
      <c r="R140" s="25"/>
    </row>
    <row r="141" ht="16.5" spans="1:18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5"/>
      <c r="L141" s="25"/>
      <c r="M141" s="25"/>
      <c r="N141" s="25"/>
      <c r="O141" s="25"/>
      <c r="P141" s="25"/>
      <c r="Q141" s="25"/>
      <c r="R141" s="25"/>
    </row>
    <row r="142" ht="16.5" spans="1:18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5"/>
      <c r="L142" s="25"/>
      <c r="M142" s="25"/>
      <c r="N142" s="25"/>
      <c r="O142" s="25"/>
      <c r="P142" s="25"/>
      <c r="Q142" s="25"/>
      <c r="R142" s="25"/>
    </row>
    <row r="143" ht="16.5" spans="1:18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5"/>
      <c r="L143" s="25"/>
      <c r="M143" s="25"/>
      <c r="N143" s="25"/>
      <c r="O143" s="25"/>
      <c r="P143" s="25"/>
      <c r="Q143" s="25"/>
      <c r="R143" s="25"/>
    </row>
    <row r="144" ht="16.5" spans="1:18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5"/>
      <c r="L144" s="25"/>
      <c r="M144" s="25"/>
      <c r="N144" s="25"/>
      <c r="O144" s="25"/>
      <c r="P144" s="25"/>
      <c r="Q144" s="25"/>
      <c r="R144" s="25"/>
    </row>
    <row r="145" ht="16.5" spans="1:18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5"/>
      <c r="L145" s="25"/>
      <c r="M145" s="25"/>
      <c r="N145" s="25"/>
      <c r="O145" s="25"/>
      <c r="P145" s="25"/>
      <c r="Q145" s="25"/>
      <c r="R145" s="25"/>
    </row>
    <row r="146" ht="16.5" spans="1:18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5"/>
      <c r="L146" s="25"/>
      <c r="M146" s="25"/>
      <c r="N146" s="25"/>
      <c r="O146" s="25"/>
      <c r="P146" s="25"/>
      <c r="Q146" s="25"/>
      <c r="R146" s="25"/>
    </row>
    <row r="147" ht="16.5" spans="1:18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5"/>
      <c r="L147" s="25"/>
      <c r="M147" s="25"/>
      <c r="N147" s="25"/>
      <c r="O147" s="25"/>
      <c r="P147" s="25"/>
      <c r="Q147" s="25"/>
      <c r="R147" s="25"/>
    </row>
    <row r="148" ht="16.5" spans="1:1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5"/>
      <c r="L148" s="25"/>
      <c r="M148" s="25"/>
      <c r="N148" s="25"/>
      <c r="O148" s="25"/>
      <c r="P148" s="25"/>
      <c r="Q148" s="25"/>
      <c r="R148" s="25"/>
    </row>
    <row r="149" ht="16.5" spans="1:18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5"/>
      <c r="L149" s="25"/>
      <c r="M149" s="25"/>
      <c r="N149" s="25"/>
      <c r="O149" s="25"/>
      <c r="P149" s="25"/>
      <c r="Q149" s="25"/>
      <c r="R149" s="25"/>
    </row>
    <row r="150" ht="16.5" spans="1:18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5"/>
      <c r="L150" s="25"/>
      <c r="M150" s="25"/>
      <c r="N150" s="25"/>
      <c r="O150" s="25"/>
      <c r="P150" s="25"/>
      <c r="Q150" s="25"/>
      <c r="R150" s="25"/>
    </row>
    <row r="151" ht="16.5" spans="1:18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5"/>
      <c r="L151" s="25"/>
      <c r="M151" s="25"/>
      <c r="N151" s="25"/>
      <c r="O151" s="25"/>
      <c r="P151" s="25"/>
      <c r="Q151" s="25"/>
      <c r="R151" s="25"/>
    </row>
    <row r="152" ht="16.5" spans="1:18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5"/>
      <c r="L152" s="25"/>
      <c r="M152" s="25"/>
      <c r="N152" s="25"/>
      <c r="O152" s="25"/>
      <c r="P152" s="25"/>
      <c r="Q152" s="25"/>
      <c r="R152" s="25"/>
    </row>
    <row r="153" ht="16.5" spans="1:18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5"/>
      <c r="L153" s="25"/>
      <c r="M153" s="25"/>
      <c r="N153" s="25"/>
      <c r="O153" s="25"/>
      <c r="P153" s="25"/>
      <c r="Q153" s="25"/>
      <c r="R153" s="25"/>
    </row>
    <row r="154" ht="16.5" spans="1:18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5"/>
      <c r="L154" s="25"/>
      <c r="M154" s="25"/>
      <c r="N154" s="25"/>
      <c r="O154" s="25"/>
      <c r="P154" s="25"/>
      <c r="Q154" s="25"/>
      <c r="R154" s="25"/>
    </row>
    <row r="155" ht="16.5" spans="1:18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5"/>
      <c r="L155" s="25"/>
      <c r="M155" s="25"/>
      <c r="N155" s="25"/>
      <c r="O155" s="25"/>
      <c r="P155" s="25"/>
      <c r="Q155" s="25"/>
      <c r="R155" s="25"/>
    </row>
    <row r="156" ht="16.5" spans="1:18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5"/>
      <c r="L156" s="25"/>
      <c r="M156" s="25"/>
      <c r="N156" s="25"/>
      <c r="O156" s="25"/>
      <c r="P156" s="25"/>
      <c r="Q156" s="25"/>
      <c r="R156" s="25"/>
    </row>
    <row r="157" ht="16.5" spans="1:18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5"/>
      <c r="L157" s="25"/>
      <c r="M157" s="25"/>
      <c r="N157" s="25"/>
      <c r="O157" s="25"/>
      <c r="P157" s="25"/>
      <c r="Q157" s="25"/>
      <c r="R157" s="25"/>
    </row>
    <row r="158" ht="16.5" spans="1:1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5"/>
      <c r="L158" s="25"/>
      <c r="M158" s="25"/>
      <c r="N158" s="25"/>
      <c r="O158" s="25"/>
      <c r="P158" s="25"/>
      <c r="Q158" s="25"/>
      <c r="R158" s="25"/>
    </row>
    <row r="159" ht="16.5" spans="1:18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5"/>
      <c r="L159" s="25"/>
      <c r="M159" s="25"/>
      <c r="N159" s="25"/>
      <c r="O159" s="25"/>
      <c r="P159" s="25"/>
      <c r="Q159" s="25"/>
      <c r="R159" s="25"/>
    </row>
    <row r="160" ht="16.5" spans="1:18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5"/>
      <c r="L160" s="25"/>
      <c r="M160" s="25"/>
      <c r="N160" s="25"/>
      <c r="O160" s="25"/>
      <c r="P160" s="25"/>
      <c r="Q160" s="25"/>
      <c r="R160" s="25"/>
    </row>
    <row r="161" ht="16.5" spans="1:18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5"/>
      <c r="L161" s="25"/>
      <c r="M161" s="25"/>
      <c r="N161" s="25"/>
      <c r="O161" s="25"/>
      <c r="P161" s="25"/>
      <c r="Q161" s="25"/>
      <c r="R161" s="25"/>
    </row>
    <row r="162" ht="16.5" spans="1:18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5"/>
      <c r="L162" s="25"/>
      <c r="M162" s="25"/>
      <c r="N162" s="25"/>
      <c r="O162" s="25"/>
      <c r="P162" s="25"/>
      <c r="Q162" s="25"/>
      <c r="R162" s="25"/>
    </row>
    <row r="163" ht="16.5" spans="1:18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5"/>
      <c r="L163" s="25"/>
      <c r="M163" s="25"/>
      <c r="N163" s="25"/>
      <c r="O163" s="25"/>
      <c r="P163" s="25"/>
      <c r="Q163" s="25"/>
      <c r="R163" s="25"/>
    </row>
    <row r="164" ht="16.5" spans="1:18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5"/>
      <c r="L164" s="25"/>
      <c r="M164" s="25"/>
      <c r="N164" s="25"/>
      <c r="O164" s="25"/>
      <c r="P164" s="25"/>
      <c r="Q164" s="25"/>
      <c r="R164" s="25"/>
    </row>
    <row r="165" ht="16.5" spans="1:18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5"/>
      <c r="L165" s="25"/>
      <c r="M165" s="25"/>
      <c r="N165" s="25"/>
      <c r="O165" s="25"/>
      <c r="P165" s="25"/>
      <c r="Q165" s="25"/>
      <c r="R165" s="25"/>
    </row>
    <row r="166" ht="16.5" spans="1:18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5"/>
      <c r="L166" s="25"/>
      <c r="M166" s="25"/>
      <c r="N166" s="25"/>
      <c r="O166" s="25"/>
      <c r="P166" s="25"/>
      <c r="Q166" s="25"/>
      <c r="R166" s="25"/>
    </row>
    <row r="167" ht="16.5" spans="1:18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5"/>
      <c r="L167" s="25"/>
      <c r="M167" s="25"/>
      <c r="N167" s="25"/>
      <c r="O167" s="25"/>
      <c r="P167" s="25"/>
      <c r="Q167" s="25"/>
      <c r="R167" s="25"/>
    </row>
    <row r="168" ht="16.5" spans="1:1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5"/>
      <c r="L168" s="25"/>
      <c r="M168" s="25"/>
      <c r="N168" s="25"/>
      <c r="O168" s="25"/>
      <c r="P168" s="25"/>
      <c r="Q168" s="25"/>
      <c r="R168" s="25"/>
    </row>
    <row r="169" ht="16.5" spans="1:18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5"/>
      <c r="L169" s="25"/>
      <c r="M169" s="25"/>
      <c r="N169" s="25"/>
      <c r="O169" s="25"/>
      <c r="P169" s="25"/>
      <c r="Q169" s="25"/>
      <c r="R169" s="25"/>
    </row>
    <row r="170" ht="16.5" spans="1:18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5"/>
      <c r="L170" s="25"/>
      <c r="M170" s="25"/>
      <c r="N170" s="25"/>
      <c r="O170" s="25"/>
      <c r="P170" s="25"/>
      <c r="Q170" s="25"/>
      <c r="R170" s="25"/>
    </row>
    <row r="171" ht="16.5" spans="1:18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5"/>
      <c r="L171" s="25"/>
      <c r="M171" s="25"/>
      <c r="N171" s="25"/>
      <c r="O171" s="25"/>
      <c r="P171" s="25"/>
      <c r="Q171" s="25"/>
      <c r="R171" s="25"/>
    </row>
    <row r="172" ht="16.5" spans="1:18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5"/>
      <c r="L172" s="25"/>
      <c r="M172" s="25"/>
      <c r="N172" s="25"/>
      <c r="O172" s="25"/>
      <c r="P172" s="25"/>
      <c r="Q172" s="25"/>
      <c r="R172" s="25"/>
    </row>
    <row r="173" ht="16.5" spans="1:18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5"/>
      <c r="L173" s="25"/>
      <c r="M173" s="25"/>
      <c r="N173" s="25"/>
      <c r="O173" s="25"/>
      <c r="P173" s="25"/>
      <c r="Q173" s="25"/>
      <c r="R173" s="25"/>
    </row>
    <row r="174" ht="16.5" spans="1:18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5"/>
      <c r="L174" s="25"/>
      <c r="M174" s="25"/>
      <c r="N174" s="25"/>
      <c r="O174" s="25"/>
      <c r="P174" s="25"/>
      <c r="Q174" s="25"/>
      <c r="R174" s="25"/>
    </row>
    <row r="175" ht="16.5" spans="1:18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5"/>
      <c r="L175" s="25"/>
      <c r="M175" s="25"/>
      <c r="N175" s="25"/>
      <c r="O175" s="25"/>
      <c r="P175" s="25"/>
      <c r="Q175" s="25"/>
      <c r="R175" s="25"/>
    </row>
    <row r="176" ht="16.5" spans="1:18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5"/>
      <c r="L176" s="25"/>
      <c r="M176" s="25"/>
      <c r="N176" s="25"/>
      <c r="O176" s="25"/>
      <c r="P176" s="25"/>
      <c r="Q176" s="25"/>
      <c r="R176" s="25"/>
    </row>
    <row r="177" ht="16.5" spans="1:18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5"/>
      <c r="L177" s="25"/>
      <c r="M177" s="25"/>
      <c r="N177" s="25"/>
      <c r="O177" s="25"/>
      <c r="P177" s="25"/>
      <c r="Q177" s="25"/>
      <c r="R177" s="25"/>
    </row>
    <row r="178" ht="16.5" spans="1:1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5"/>
      <c r="L178" s="25"/>
      <c r="M178" s="25"/>
      <c r="N178" s="25"/>
      <c r="O178" s="25"/>
      <c r="P178" s="25"/>
      <c r="Q178" s="25"/>
      <c r="R178" s="25"/>
    </row>
    <row r="179" ht="16.5" spans="1:18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5"/>
      <c r="L179" s="25"/>
      <c r="M179" s="25"/>
      <c r="N179" s="25"/>
      <c r="O179" s="25"/>
      <c r="P179" s="25"/>
      <c r="Q179" s="25"/>
      <c r="R179" s="25"/>
    </row>
    <row r="180" ht="16.5" spans="1:18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5"/>
      <c r="L180" s="25"/>
      <c r="M180" s="25"/>
      <c r="N180" s="25"/>
      <c r="O180" s="25"/>
      <c r="P180" s="25"/>
      <c r="Q180" s="25"/>
      <c r="R180" s="25"/>
    </row>
    <row r="181" ht="16.5" spans="1:18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5"/>
      <c r="L181" s="25"/>
      <c r="M181" s="25"/>
      <c r="N181" s="25"/>
      <c r="O181" s="25"/>
      <c r="P181" s="25"/>
      <c r="Q181" s="25"/>
      <c r="R181" s="25"/>
    </row>
    <row r="182" ht="16.5" spans="1:18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5"/>
      <c r="L182" s="25"/>
      <c r="M182" s="25"/>
      <c r="N182" s="25"/>
      <c r="O182" s="25"/>
      <c r="P182" s="25"/>
      <c r="Q182" s="25"/>
      <c r="R182" s="25"/>
    </row>
    <row r="183" ht="16.5" spans="1:18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5"/>
      <c r="L183" s="25"/>
      <c r="M183" s="25"/>
      <c r="N183" s="25"/>
      <c r="O183" s="25"/>
      <c r="P183" s="25"/>
      <c r="Q183" s="25"/>
      <c r="R183" s="25"/>
    </row>
    <row r="184" ht="16.5" spans="1:18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5"/>
      <c r="L184" s="25"/>
      <c r="M184" s="25"/>
      <c r="N184" s="25"/>
      <c r="O184" s="25"/>
      <c r="P184" s="25"/>
      <c r="Q184" s="25"/>
      <c r="R184" s="25"/>
    </row>
    <row r="185" ht="16.5" spans="1:18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5"/>
      <c r="L185" s="25"/>
      <c r="M185" s="25"/>
      <c r="N185" s="25"/>
      <c r="O185" s="25"/>
      <c r="P185" s="25"/>
      <c r="Q185" s="25"/>
      <c r="R185" s="25"/>
    </row>
    <row r="186" ht="16.5" spans="1:18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5"/>
      <c r="L186" s="25"/>
      <c r="M186" s="25"/>
      <c r="N186" s="25"/>
      <c r="O186" s="25"/>
      <c r="P186" s="25"/>
      <c r="Q186" s="25"/>
      <c r="R186" s="25"/>
    </row>
    <row r="187" ht="16.5" spans="1:18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5"/>
      <c r="L187" s="25"/>
      <c r="M187" s="25"/>
      <c r="N187" s="25"/>
      <c r="O187" s="25"/>
      <c r="P187" s="25"/>
      <c r="Q187" s="25"/>
      <c r="R187" s="25"/>
    </row>
    <row r="188" ht="16.5" spans="1:1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5"/>
      <c r="L188" s="25"/>
      <c r="M188" s="25"/>
      <c r="N188" s="25"/>
      <c r="O188" s="25"/>
      <c r="P188" s="25"/>
      <c r="Q188" s="25"/>
      <c r="R188" s="25"/>
    </row>
    <row r="189" ht="16.5" spans="1:18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5"/>
      <c r="L189" s="25"/>
      <c r="M189" s="25"/>
      <c r="N189" s="25"/>
      <c r="O189" s="25"/>
      <c r="P189" s="25"/>
      <c r="Q189" s="25"/>
      <c r="R189" s="25"/>
    </row>
    <row r="190" ht="16.5" spans="1:18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5"/>
      <c r="L190" s="25"/>
      <c r="M190" s="25"/>
      <c r="N190" s="25"/>
      <c r="O190" s="25"/>
      <c r="P190" s="25"/>
      <c r="Q190" s="25"/>
      <c r="R190" s="25"/>
    </row>
    <row r="191" ht="16.5" spans="1:18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5"/>
      <c r="L191" s="25"/>
      <c r="M191" s="25"/>
      <c r="N191" s="25"/>
      <c r="O191" s="25"/>
      <c r="P191" s="25"/>
      <c r="Q191" s="25"/>
      <c r="R191" s="25"/>
    </row>
    <row r="192" ht="16.5" spans="1:18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5"/>
      <c r="L192" s="25"/>
      <c r="M192" s="25"/>
      <c r="N192" s="25"/>
      <c r="O192" s="25"/>
      <c r="P192" s="25"/>
      <c r="Q192" s="25"/>
      <c r="R192" s="25"/>
    </row>
    <row r="193" ht="16.5" spans="1:18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5"/>
      <c r="L193" s="25"/>
      <c r="M193" s="25"/>
      <c r="N193" s="25"/>
      <c r="O193" s="25"/>
      <c r="P193" s="25"/>
      <c r="Q193" s="25"/>
      <c r="R193" s="25"/>
    </row>
    <row r="194" ht="16.5" spans="1:18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5"/>
      <c r="L194" s="25"/>
      <c r="M194" s="25"/>
      <c r="N194" s="25"/>
      <c r="O194" s="25"/>
      <c r="P194" s="25"/>
      <c r="Q194" s="25"/>
      <c r="R194" s="25"/>
    </row>
    <row r="195" ht="16.5" spans="1:18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5"/>
      <c r="L195" s="25"/>
      <c r="M195" s="25"/>
      <c r="N195" s="25"/>
      <c r="O195" s="25"/>
      <c r="P195" s="25"/>
      <c r="Q195" s="25"/>
      <c r="R195" s="25"/>
    </row>
    <row r="196" ht="16.5" spans="1:18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5"/>
      <c r="L196" s="25"/>
      <c r="M196" s="25"/>
      <c r="N196" s="25"/>
      <c r="O196" s="25"/>
      <c r="P196" s="25"/>
      <c r="Q196" s="25"/>
      <c r="R196" s="25"/>
    </row>
    <row r="197" ht="16.5" spans="1:18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5"/>
      <c r="L197" s="25"/>
      <c r="M197" s="25"/>
      <c r="N197" s="25"/>
      <c r="O197" s="25"/>
      <c r="P197" s="25"/>
      <c r="Q197" s="25"/>
      <c r="R197" s="25"/>
    </row>
    <row r="198" ht="16.5" spans="1:1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5"/>
      <c r="L198" s="25"/>
      <c r="M198" s="25"/>
      <c r="N198" s="25"/>
      <c r="O198" s="25"/>
      <c r="P198" s="25"/>
      <c r="Q198" s="25"/>
      <c r="R198" s="25"/>
    </row>
    <row r="199" ht="16.5" spans="1:18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5"/>
      <c r="L199" s="25"/>
      <c r="M199" s="25"/>
      <c r="N199" s="25"/>
      <c r="O199" s="25"/>
      <c r="P199" s="25"/>
      <c r="Q199" s="25"/>
      <c r="R199" s="25"/>
    </row>
    <row r="200" ht="16.5" spans="1:18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5"/>
      <c r="L200" s="25"/>
      <c r="M200" s="25"/>
      <c r="N200" s="25"/>
      <c r="O200" s="25"/>
      <c r="P200" s="25"/>
      <c r="Q200" s="25"/>
      <c r="R200" s="25"/>
    </row>
    <row r="201" ht="16.5" spans="1:18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5"/>
      <c r="L201" s="25"/>
      <c r="M201" s="25"/>
      <c r="N201" s="25"/>
      <c r="O201" s="25"/>
      <c r="P201" s="25"/>
      <c r="Q201" s="25"/>
      <c r="R201" s="25"/>
    </row>
    <row r="202" ht="16.5" spans="1:18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5"/>
      <c r="L202" s="25"/>
      <c r="M202" s="25"/>
      <c r="N202" s="25"/>
      <c r="O202" s="25"/>
      <c r="P202" s="25"/>
      <c r="Q202" s="25"/>
      <c r="R202" s="25"/>
    </row>
    <row r="203" ht="16.5" spans="1:18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5"/>
      <c r="L203" s="25"/>
      <c r="M203" s="25"/>
      <c r="N203" s="25"/>
      <c r="O203" s="25"/>
      <c r="P203" s="25"/>
      <c r="Q203" s="25"/>
      <c r="R203" s="25"/>
    </row>
    <row r="204" ht="16.5" spans="1:18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5"/>
      <c r="L204" s="25"/>
      <c r="M204" s="25"/>
      <c r="N204" s="25"/>
      <c r="O204" s="25"/>
      <c r="P204" s="25"/>
      <c r="Q204" s="25"/>
      <c r="R204" s="25"/>
    </row>
    <row r="205" ht="16.5" spans="1:18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5"/>
      <c r="L205" s="25"/>
      <c r="M205" s="25"/>
      <c r="N205" s="25"/>
      <c r="O205" s="25"/>
      <c r="P205" s="25"/>
      <c r="Q205" s="25"/>
      <c r="R205" s="25"/>
    </row>
    <row r="206" ht="16.5" spans="1:18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5"/>
      <c r="L206" s="25"/>
      <c r="M206" s="25"/>
      <c r="N206" s="25"/>
      <c r="O206" s="25"/>
      <c r="P206" s="25"/>
      <c r="Q206" s="25"/>
      <c r="R206" s="25"/>
    </row>
    <row r="207" ht="16.5" spans="1:18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5"/>
      <c r="L207" s="25"/>
      <c r="M207" s="25"/>
      <c r="N207" s="25"/>
      <c r="O207" s="25"/>
      <c r="P207" s="25"/>
      <c r="Q207" s="25"/>
      <c r="R207" s="25"/>
    </row>
    <row r="208" ht="16.5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5"/>
      <c r="L208" s="25"/>
      <c r="M208" s="25"/>
      <c r="N208" s="25"/>
      <c r="O208" s="25"/>
      <c r="P208" s="25"/>
      <c r="Q208" s="25"/>
      <c r="R208" s="25"/>
    </row>
    <row r="209" ht="16.5" spans="1:18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5"/>
      <c r="L209" s="25"/>
      <c r="M209" s="25"/>
      <c r="N209" s="25"/>
      <c r="O209" s="25"/>
      <c r="P209" s="25"/>
      <c r="Q209" s="25"/>
      <c r="R209" s="25"/>
    </row>
    <row r="210" ht="16.5" spans="1:18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5"/>
      <c r="L210" s="25"/>
      <c r="M210" s="25"/>
      <c r="N210" s="25"/>
      <c r="O210" s="25"/>
      <c r="P210" s="25"/>
      <c r="Q210" s="25"/>
      <c r="R210" s="25"/>
    </row>
    <row r="211" ht="16.5" spans="1:18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5"/>
      <c r="L211" s="25"/>
      <c r="M211" s="25"/>
      <c r="N211" s="25"/>
      <c r="O211" s="25"/>
      <c r="P211" s="25"/>
      <c r="Q211" s="25"/>
      <c r="R211" s="25"/>
    </row>
    <row r="212" ht="16.5" spans="1:18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5"/>
      <c r="L212" s="25"/>
      <c r="M212" s="25"/>
      <c r="N212" s="25"/>
      <c r="O212" s="25"/>
      <c r="P212" s="25"/>
      <c r="Q212" s="25"/>
      <c r="R212" s="25"/>
    </row>
    <row r="213" ht="16.5" spans="1:18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5"/>
      <c r="L213" s="25"/>
      <c r="M213" s="25"/>
      <c r="N213" s="25"/>
      <c r="O213" s="25"/>
      <c r="P213" s="25"/>
      <c r="Q213" s="25"/>
      <c r="R213" s="25"/>
    </row>
    <row r="214" ht="16.5" spans="1:18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5"/>
      <c r="L214" s="25"/>
      <c r="M214" s="25"/>
      <c r="N214" s="25"/>
      <c r="O214" s="25"/>
      <c r="P214" s="25"/>
      <c r="Q214" s="25"/>
      <c r="R214" s="25"/>
    </row>
    <row r="215" ht="16.5" spans="1:18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5"/>
      <c r="L215" s="25"/>
      <c r="M215" s="25"/>
      <c r="N215" s="25"/>
      <c r="O215" s="25"/>
      <c r="P215" s="25"/>
      <c r="Q215" s="25"/>
      <c r="R215" s="25"/>
    </row>
    <row r="216" ht="16.5" spans="1:18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5"/>
      <c r="L216" s="25"/>
      <c r="M216" s="25"/>
      <c r="N216" s="25"/>
      <c r="O216" s="25"/>
      <c r="P216" s="25"/>
      <c r="Q216" s="25"/>
      <c r="R216" s="25"/>
    </row>
    <row r="217" ht="16.5" spans="1:18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5"/>
      <c r="L217" s="25"/>
      <c r="M217" s="25"/>
      <c r="N217" s="25"/>
      <c r="O217" s="25"/>
      <c r="P217" s="25"/>
      <c r="Q217" s="25"/>
      <c r="R217" s="25"/>
    </row>
    <row r="218" ht="16.5" spans="1: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5"/>
      <c r="L218" s="25"/>
      <c r="M218" s="25"/>
      <c r="N218" s="25"/>
      <c r="O218" s="25"/>
      <c r="P218" s="25"/>
      <c r="Q218" s="25"/>
      <c r="R218" s="25"/>
    </row>
    <row r="219" ht="16.5" spans="1:18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5"/>
      <c r="L219" s="25"/>
      <c r="M219" s="25"/>
      <c r="N219" s="25"/>
      <c r="O219" s="25"/>
      <c r="P219" s="25"/>
      <c r="Q219" s="25"/>
      <c r="R219" s="25"/>
    </row>
    <row r="220" ht="16.5" spans="1:18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5"/>
      <c r="L220" s="25"/>
      <c r="M220" s="25"/>
      <c r="N220" s="25"/>
      <c r="O220" s="25"/>
      <c r="P220" s="25"/>
      <c r="Q220" s="25"/>
      <c r="R220" s="25"/>
    </row>
    <row r="221" ht="16.5" spans="1:18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5"/>
      <c r="L221" s="25"/>
      <c r="M221" s="25"/>
      <c r="N221" s="25"/>
      <c r="O221" s="25"/>
      <c r="P221" s="25"/>
      <c r="Q221" s="25"/>
      <c r="R221" s="25"/>
    </row>
    <row r="222" ht="16.5" spans="1:18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5"/>
      <c r="L222" s="25"/>
      <c r="M222" s="25"/>
      <c r="N222" s="25"/>
      <c r="O222" s="25"/>
      <c r="P222" s="25"/>
      <c r="Q222" s="25"/>
      <c r="R222" s="25"/>
    </row>
    <row r="223" ht="16.5" spans="1:18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5"/>
      <c r="L223" s="25"/>
      <c r="M223" s="25"/>
      <c r="N223" s="25"/>
      <c r="O223" s="25"/>
      <c r="P223" s="25"/>
      <c r="Q223" s="25"/>
      <c r="R223" s="25"/>
    </row>
    <row r="224" ht="16.5" spans="1:18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5"/>
      <c r="L224" s="25"/>
      <c r="M224" s="25"/>
      <c r="N224" s="25"/>
      <c r="O224" s="25"/>
      <c r="P224" s="25"/>
      <c r="Q224" s="25"/>
      <c r="R224" s="25"/>
    </row>
    <row r="225" ht="16.5" spans="1:18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5"/>
      <c r="L225" s="25"/>
      <c r="M225" s="25"/>
      <c r="N225" s="25"/>
      <c r="O225" s="25"/>
      <c r="P225" s="25"/>
      <c r="Q225" s="25"/>
      <c r="R225" s="25"/>
    </row>
    <row r="226" ht="16.5" spans="1:18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5"/>
      <c r="L226" s="25"/>
      <c r="M226" s="25"/>
      <c r="N226" s="25"/>
      <c r="O226" s="25"/>
      <c r="P226" s="25"/>
      <c r="Q226" s="25"/>
      <c r="R226" s="25"/>
    </row>
    <row r="227" ht="16.5" spans="1:18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5"/>
      <c r="L227" s="25"/>
      <c r="M227" s="25"/>
      <c r="N227" s="25"/>
      <c r="O227" s="25"/>
      <c r="P227" s="25"/>
      <c r="Q227" s="25"/>
      <c r="R227" s="25"/>
    </row>
    <row r="228" ht="16.5" spans="1:1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5"/>
      <c r="L228" s="25"/>
      <c r="M228" s="25"/>
      <c r="N228" s="25"/>
      <c r="O228" s="25"/>
      <c r="P228" s="25"/>
      <c r="Q228" s="25"/>
      <c r="R228" s="25"/>
    </row>
    <row r="229" ht="16.5" spans="1:18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5"/>
      <c r="L229" s="25"/>
      <c r="M229" s="25"/>
      <c r="N229" s="25"/>
      <c r="O229" s="25"/>
      <c r="P229" s="25"/>
      <c r="Q229" s="25"/>
      <c r="R229" s="25"/>
    </row>
    <row r="230" ht="16.5" spans="1:18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5"/>
      <c r="L230" s="25"/>
      <c r="M230" s="25"/>
      <c r="N230" s="25"/>
      <c r="O230" s="25"/>
      <c r="P230" s="25"/>
      <c r="Q230" s="25"/>
      <c r="R230" s="25"/>
    </row>
    <row r="231" ht="16.5" spans="1:18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5"/>
      <c r="L231" s="25"/>
      <c r="M231" s="25"/>
      <c r="N231" s="25"/>
      <c r="O231" s="25"/>
      <c r="P231" s="25"/>
      <c r="Q231" s="25"/>
      <c r="R231" s="25"/>
    </row>
    <row r="232" ht="16.5" spans="1:18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5"/>
      <c r="L232" s="25"/>
      <c r="M232" s="25"/>
      <c r="N232" s="25"/>
      <c r="O232" s="25"/>
      <c r="P232" s="25"/>
      <c r="Q232" s="25"/>
      <c r="R232" s="25"/>
    </row>
    <row r="233" ht="16.5" spans="1:18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5"/>
      <c r="L233" s="25"/>
      <c r="M233" s="25"/>
      <c r="N233" s="25"/>
      <c r="O233" s="25"/>
      <c r="P233" s="25"/>
      <c r="Q233" s="25"/>
      <c r="R233" s="25"/>
    </row>
    <row r="234" ht="16.5" spans="1:18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5"/>
      <c r="L234" s="25"/>
      <c r="M234" s="25"/>
      <c r="N234" s="25"/>
      <c r="O234" s="25"/>
      <c r="P234" s="25"/>
      <c r="Q234" s="25"/>
      <c r="R234" s="25"/>
    </row>
    <row r="235" ht="16.5" spans="1:18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5"/>
      <c r="L235" s="25"/>
      <c r="M235" s="25"/>
      <c r="N235" s="25"/>
      <c r="O235" s="25"/>
      <c r="P235" s="25"/>
      <c r="Q235" s="25"/>
      <c r="R235" s="25"/>
    </row>
    <row r="236" ht="16.5" spans="1:18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5"/>
      <c r="L236" s="25"/>
      <c r="M236" s="25"/>
      <c r="N236" s="25"/>
      <c r="O236" s="25"/>
      <c r="P236" s="25"/>
      <c r="Q236" s="25"/>
      <c r="R236" s="25"/>
    </row>
    <row r="237" ht="16.5" spans="1:18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5"/>
      <c r="L237" s="25"/>
      <c r="M237" s="25"/>
      <c r="N237" s="25"/>
      <c r="O237" s="25"/>
      <c r="P237" s="25"/>
      <c r="Q237" s="25"/>
      <c r="R237" s="25"/>
    </row>
    <row r="238" ht="16.5" spans="1:1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5"/>
      <c r="L238" s="25"/>
      <c r="M238" s="25"/>
      <c r="N238" s="25"/>
      <c r="O238" s="25"/>
      <c r="P238" s="25"/>
      <c r="Q238" s="25"/>
      <c r="R238" s="25"/>
    </row>
    <row r="239" ht="16.5" spans="1:18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5"/>
      <c r="L239" s="25"/>
      <c r="M239" s="25"/>
      <c r="N239" s="25"/>
      <c r="O239" s="25"/>
      <c r="P239" s="25"/>
      <c r="Q239" s="25"/>
      <c r="R239" s="25"/>
    </row>
    <row r="240" ht="16.5" spans="1:18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5"/>
      <c r="L240" s="25"/>
      <c r="M240" s="25"/>
      <c r="N240" s="25"/>
      <c r="O240" s="25"/>
      <c r="P240" s="25"/>
      <c r="Q240" s="25"/>
      <c r="R240" s="25"/>
    </row>
    <row r="241" ht="16.5" spans="1:18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5"/>
      <c r="L241" s="25"/>
      <c r="M241" s="25"/>
      <c r="N241" s="25"/>
      <c r="O241" s="25"/>
      <c r="P241" s="25"/>
      <c r="Q241" s="25"/>
      <c r="R241" s="25"/>
    </row>
    <row r="242" ht="16.5" spans="1:18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5"/>
      <c r="L242" s="25"/>
      <c r="M242" s="25"/>
      <c r="N242" s="25"/>
      <c r="O242" s="25"/>
      <c r="P242" s="25"/>
      <c r="Q242" s="25"/>
      <c r="R242" s="25"/>
    </row>
    <row r="243" ht="16.5" spans="1:18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5"/>
      <c r="L243" s="25"/>
      <c r="M243" s="25"/>
      <c r="N243" s="25"/>
      <c r="O243" s="25"/>
      <c r="P243" s="25"/>
      <c r="Q243" s="25"/>
      <c r="R243" s="25"/>
    </row>
    <row r="244" ht="16.5" spans="1:18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5"/>
      <c r="L244" s="25"/>
      <c r="M244" s="25"/>
      <c r="N244" s="25"/>
      <c r="O244" s="25"/>
      <c r="P244" s="25"/>
      <c r="Q244" s="25"/>
      <c r="R244" s="25"/>
    </row>
    <row r="245" ht="16.5" spans="1:18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5"/>
      <c r="L245" s="25"/>
      <c r="M245" s="25"/>
      <c r="N245" s="25"/>
      <c r="O245" s="25"/>
      <c r="P245" s="25"/>
      <c r="Q245" s="25"/>
      <c r="R245" s="25"/>
    </row>
    <row r="246" ht="16.5" spans="1:18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5"/>
      <c r="L246" s="25"/>
      <c r="M246" s="25"/>
      <c r="N246" s="25"/>
      <c r="O246" s="25"/>
      <c r="P246" s="25"/>
      <c r="Q246" s="25"/>
      <c r="R246" s="25"/>
    </row>
    <row r="247" ht="16.5" spans="1:18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5"/>
      <c r="L247" s="25"/>
      <c r="M247" s="25"/>
      <c r="N247" s="25"/>
      <c r="O247" s="25"/>
      <c r="P247" s="25"/>
      <c r="Q247" s="25"/>
      <c r="R247" s="25"/>
    </row>
    <row r="248" ht="16.5" spans="1:1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5"/>
      <c r="L248" s="25"/>
      <c r="M248" s="25"/>
      <c r="N248" s="25"/>
      <c r="O248" s="25"/>
      <c r="P248" s="25"/>
      <c r="Q248" s="25"/>
      <c r="R248" s="25"/>
    </row>
    <row r="249" ht="16.5" spans="1:18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5"/>
      <c r="L249" s="25"/>
      <c r="M249" s="25"/>
      <c r="N249" s="25"/>
      <c r="O249" s="25"/>
      <c r="P249" s="25"/>
      <c r="Q249" s="25"/>
      <c r="R249" s="25"/>
    </row>
    <row r="250" ht="16.5" spans="1:18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5"/>
      <c r="L250" s="25"/>
      <c r="M250" s="25"/>
      <c r="N250" s="25"/>
      <c r="O250" s="25"/>
      <c r="P250" s="25"/>
      <c r="Q250" s="25"/>
      <c r="R250" s="25"/>
    </row>
    <row r="251" ht="16.5" spans="1:18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5"/>
      <c r="L251" s="25"/>
      <c r="M251" s="25"/>
      <c r="N251" s="25"/>
      <c r="O251" s="25"/>
      <c r="P251" s="25"/>
      <c r="Q251" s="25"/>
      <c r="R251" s="25"/>
    </row>
    <row r="252" ht="16.5" spans="1:18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5"/>
      <c r="L252" s="25"/>
      <c r="M252" s="25"/>
      <c r="N252" s="25"/>
      <c r="O252" s="25"/>
      <c r="P252" s="25"/>
      <c r="Q252" s="25"/>
      <c r="R252" s="25"/>
    </row>
    <row r="253" ht="16.5" spans="1:18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5"/>
      <c r="L253" s="25"/>
      <c r="M253" s="25"/>
      <c r="N253" s="25"/>
      <c r="O253" s="25"/>
      <c r="P253" s="25"/>
      <c r="Q253" s="25"/>
      <c r="R253" s="25"/>
    </row>
    <row r="254" ht="16.5" spans="1:18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5"/>
      <c r="L254" s="25"/>
      <c r="M254" s="25"/>
      <c r="N254" s="25"/>
      <c r="O254" s="25"/>
      <c r="P254" s="25"/>
      <c r="Q254" s="25"/>
      <c r="R254" s="25"/>
    </row>
    <row r="255" ht="16.5" spans="1:18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5"/>
      <c r="L255" s="25"/>
      <c r="M255" s="25"/>
      <c r="N255" s="25"/>
      <c r="O255" s="25"/>
      <c r="P255" s="25"/>
      <c r="Q255" s="25"/>
      <c r="R255" s="25"/>
    </row>
    <row r="256" ht="16.5" spans="1:18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5"/>
      <c r="L256" s="25"/>
      <c r="M256" s="25"/>
      <c r="N256" s="25"/>
      <c r="O256" s="25"/>
      <c r="P256" s="25"/>
      <c r="Q256" s="25"/>
      <c r="R256" s="25"/>
    </row>
    <row r="257" ht="16.5" spans="1:18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5"/>
      <c r="O275" s="25"/>
      <c r="P275" s="25"/>
      <c r="Q275" s="25"/>
      <c r="R275" s="25"/>
    </row>
    <row r="276" ht="16.5" spans="1:18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5"/>
      <c r="O276" s="25"/>
      <c r="P276" s="25"/>
      <c r="Q276" s="25"/>
      <c r="R276" s="25"/>
    </row>
    <row r="277" ht="16.5" spans="1:18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5"/>
      <c r="O277" s="25"/>
      <c r="P277" s="25"/>
      <c r="Q277" s="25"/>
      <c r="R277" s="25"/>
    </row>
    <row r="278" ht="16.5" spans="1:1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5"/>
      <c r="O278" s="25"/>
      <c r="P278" s="25"/>
      <c r="Q278" s="25"/>
      <c r="R278" s="25"/>
    </row>
    <row r="279" ht="16.5" spans="1:18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5"/>
      <c r="O279" s="25"/>
      <c r="P279" s="25"/>
      <c r="Q279" s="25"/>
      <c r="R279" s="25"/>
    </row>
    <row r="280" ht="16.5" spans="1:18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5"/>
      <c r="O280" s="25"/>
      <c r="P280" s="25"/>
      <c r="Q280" s="25"/>
      <c r="R280" s="25"/>
    </row>
    <row r="281" ht="16.5" spans="1:18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5"/>
      <c r="O281" s="25"/>
      <c r="P281" s="25"/>
      <c r="Q281" s="25"/>
      <c r="R281" s="25"/>
    </row>
    <row r="282" ht="16.5" spans="1:18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5"/>
      <c r="O282" s="25"/>
      <c r="P282" s="25"/>
      <c r="Q282" s="25"/>
      <c r="R282" s="25"/>
    </row>
    <row r="283" ht="16.5" spans="1:18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</row>
    <row r="284" ht="16.5" spans="1:18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</row>
    <row r="285" ht="16.5" spans="1:18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</row>
    <row r="286" ht="16.5" spans="1:18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</row>
    <row r="287" ht="16.5" spans="1:18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</row>
    <row r="288" ht="16.5" spans="1:1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</row>
    <row r="289" ht="16.5" spans="1:18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</row>
    <row r="290" ht="16.5" spans="1:18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</row>
    <row r="291" ht="16.5" spans="1:18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</row>
    <row r="292" ht="16.5" spans="1:18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</row>
    <row r="293" ht="16.5" spans="1:18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</row>
    <row r="294" ht="16.5" spans="1:18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</row>
    <row r="295" ht="16.5" spans="1:18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</row>
    <row r="296" ht="16.5" spans="1:18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</row>
    <row r="297" ht="16.5" spans="1:18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</row>
    <row r="298" ht="16.5" spans="1:1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</row>
    <row r="299" ht="16.5" spans="1:18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</row>
    <row r="300" ht="16.5" spans="1:18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</row>
    <row r="301" ht="16.5" spans="1:18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</row>
    <row r="302" ht="16.5" spans="1:18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</row>
    <row r="303" ht="16.5" spans="1:18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</row>
    <row r="304" ht="16.5" spans="1:18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</row>
    <row r="305" ht="16.5" spans="1:18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</row>
    <row r="306" ht="16.5" spans="1:18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</row>
    <row r="307" ht="16.5" spans="1:18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</row>
    <row r="308" ht="16.5" spans="1:1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</row>
    <row r="309" ht="16.5" spans="1:18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</row>
    <row r="310" ht="16.5" spans="1:18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</row>
    <row r="311" ht="16.5" spans="1:18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</row>
    <row r="312" ht="16.5" spans="1:18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</row>
    <row r="313" ht="16.5" spans="1:18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</row>
    <row r="314" ht="16.5" spans="1:18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</row>
    <row r="315" ht="16.5" spans="1:18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</row>
    <row r="316" ht="16.5" spans="1:18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</row>
    <row r="317" ht="16.5" spans="1:18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</row>
    <row r="318" ht="16.5" spans="1: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</row>
    <row r="319" ht="16.5" spans="1:18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</row>
    <row r="320" ht="16.5" spans="1:18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</row>
    <row r="321" ht="16.5" spans="1:18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</row>
    <row r="322" ht="16.5" spans="1:18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</row>
    <row r="323" ht="16.5" spans="1:18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</row>
    <row r="324" ht="16.5" spans="1:18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</row>
    <row r="325" ht="16.5" spans="1:18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</row>
    <row r="326" ht="16.5" spans="1:18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</row>
    <row r="327" ht="16.5" spans="1:18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</row>
    <row r="328" ht="16.5" spans="1:1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</row>
    <row r="329" ht="16.5" spans="1:18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</row>
    <row r="330" ht="16.5" spans="1:18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</row>
    <row r="331" ht="16.5" spans="1:18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</row>
    <row r="332" ht="16.5" spans="1:18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</row>
    <row r="333" ht="16.5" spans="1:18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</row>
    <row r="334" ht="16.5" spans="1:18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</row>
    <row r="335" ht="16.5" spans="1:18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</row>
    <row r="336" ht="16.5" spans="1:18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</row>
    <row r="337" ht="16.5" spans="1:18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</row>
    <row r="338" ht="16.5" spans="1:1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</row>
    <row r="339" ht="16.5" spans="1:18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</row>
    <row r="340" ht="16.5" spans="1:18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</row>
    <row r="341" ht="16.5" spans="1:18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</row>
    <row r="342" ht="16.5" spans="1:18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</row>
    <row r="343" ht="16.5" spans="1:18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</row>
    <row r="344" ht="16.5" spans="1:18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</row>
    <row r="345" ht="16.5" spans="1:18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</row>
    <row r="346" ht="16.5" spans="1:18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</row>
    <row r="347" ht="16.5" spans="1:18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</row>
    <row r="348" ht="16.5" spans="1:1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</row>
    <row r="349" ht="16.5" spans="1:18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</row>
    <row r="350" ht="16.5" spans="1:18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</row>
    <row r="351" ht="16.5" spans="1:18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</row>
    <row r="352" ht="16.5" spans="1:18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</row>
    <row r="353" ht="16.5" spans="1:18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</row>
    <row r="354" ht="16.5" spans="1:18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</row>
    <row r="355" ht="16.5" spans="1:18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</row>
    <row r="356" ht="16.5" spans="1:18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</row>
    <row r="357" ht="16.5" spans="1:18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</row>
    <row r="358" ht="16.5" spans="1:1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</row>
    <row r="359" ht="16.5" spans="1:18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</row>
    <row r="360" ht="16.5" spans="1:18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</row>
    <row r="361" ht="16.5" spans="1:18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</row>
    <row r="362" ht="16.5" spans="1:18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</row>
    <row r="363" ht="16.5" spans="1:18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</row>
    <row r="364" ht="16.5" spans="1:18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</row>
    <row r="365" ht="16.5" spans="1:18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</row>
    <row r="366" ht="16.5" spans="1:18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</row>
    <row r="367" ht="16.5" spans="1:18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</row>
    <row r="368" ht="16.5" spans="1:18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</row>
    <row r="369" ht="16.5" spans="1:18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</row>
    <row r="370" ht="16.5" spans="1:18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</row>
    <row r="371" ht="16.5" spans="1:18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</row>
    <row r="372" ht="16.5" spans="1:18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</row>
    <row r="373" ht="16.5" spans="1:18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</row>
    <row r="374" ht="16.5" spans="1:18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</row>
    <row r="375" ht="16.5" spans="1:18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</row>
    <row r="376" ht="16.5" spans="1:18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</row>
    <row r="377" ht="16.5" spans="1:18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</row>
    <row r="378" ht="16.5" spans="1:18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</row>
    <row r="379" ht="16.5" spans="1:18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</row>
    <row r="380" ht="16.5" spans="1:18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</row>
    <row r="381" ht="16.5" spans="1:18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</row>
    <row r="382" ht="16.5" spans="1:18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</row>
    <row r="383" ht="16.5" spans="1:18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</row>
    <row r="384" ht="16.5" spans="1:18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</row>
    <row r="385" ht="16.5" spans="1:18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</row>
    <row r="386" ht="16.5" spans="1:18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</row>
    <row r="387" ht="16.5" spans="1:18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</row>
    <row r="388" ht="16.5" spans="1:18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</row>
    <row r="389" ht="16.5" spans="1:18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</row>
    <row r="390" ht="16.5" spans="1:18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</row>
    <row r="391" ht="16.5" spans="1:18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</row>
    <row r="392" ht="16.5" spans="1:18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</row>
    <row r="393" ht="16.5" spans="1:18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</row>
    <row r="394" ht="16.5" spans="1:18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</row>
    <row r="395" ht="16.5" spans="1:18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</row>
    <row r="396" ht="16.5" spans="1:18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</row>
    <row r="397" ht="16.5" spans="1:18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</row>
    <row r="398" ht="16.5" spans="1:1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</row>
    <row r="399" ht="16.5" spans="1:18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</row>
    <row r="476" ht="16.5" spans="1:18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</row>
    <row r="477" ht="16.5" spans="1:18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</row>
    <row r="478" ht="16.5" spans="1:1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</row>
    <row r="479" ht="16.5" spans="1:18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</row>
    <row r="480" ht="16.5" spans="1:18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</row>
    <row r="481" ht="16.5" spans="1:18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</row>
    <row r="482" ht="16.5" spans="1:18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</row>
    <row r="483" ht="16.5" spans="1:18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</row>
    <row r="484" ht="16.5" spans="1:18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</row>
    <row r="485" ht="16.5" spans="1:18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</row>
    <row r="486" ht="16.5" spans="1:18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</row>
    <row r="487" ht="16.5" spans="1:18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</row>
    <row r="488" ht="16.5" spans="1:1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</row>
    <row r="489" ht="16.5" spans="1:18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</row>
    <row r="490" ht="16.5" spans="1:18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</row>
    <row r="491" ht="16.5" spans="1:18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</row>
    <row r="492" ht="16.5" spans="1:18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</row>
    <row r="493" ht="16.5" spans="1:18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</row>
    <row r="494" ht="16.5" spans="1:18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</row>
    <row r="495" ht="16.5" spans="1:18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</row>
    <row r="496" ht="16.5" spans="1:18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</row>
    <row r="497" ht="16.5" spans="1:18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</row>
    <row r="498" ht="16.5" spans="1:1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</row>
    <row r="499" ht="16.5" spans="1:18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</row>
    <row r="500" ht="16.5" spans="1:18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</row>
    <row r="501" ht="16.5" spans="1:18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</row>
    <row r="502" ht="16.5" spans="1:18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</row>
    <row r="503" ht="16.5" spans="1:18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</row>
    <row r="504" ht="16.5" spans="1:18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</row>
    <row r="505" ht="16.5" spans="1:18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</row>
    <row r="506" ht="16.5" spans="1:18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</row>
    <row r="507" ht="16.5" spans="1:18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</row>
    <row r="508" ht="16.5" spans="1:1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5"/>
      <c r="L508" s="25"/>
      <c r="M508" s="25"/>
      <c r="N508" s="25"/>
      <c r="O508" s="25"/>
      <c r="P508" s="25"/>
      <c r="Q508" s="25"/>
      <c r="R508" s="25"/>
    </row>
    <row r="509" ht="16.5" spans="1:18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5"/>
      <c r="L509" s="25"/>
      <c r="M509" s="25"/>
      <c r="N509" s="25"/>
      <c r="O509" s="25"/>
      <c r="P509" s="25"/>
      <c r="Q509" s="25"/>
      <c r="R509" s="25"/>
    </row>
    <row r="510" ht="16.5" spans="1:18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5"/>
      <c r="L510" s="25"/>
      <c r="M510" s="25"/>
      <c r="N510" s="25"/>
      <c r="O510" s="25"/>
      <c r="P510" s="25"/>
      <c r="Q510" s="25"/>
      <c r="R510" s="25"/>
    </row>
    <row r="511" ht="16.5" spans="1:18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5"/>
      <c r="L511" s="25"/>
      <c r="M511" s="25"/>
      <c r="N511" s="25"/>
      <c r="O511" s="25"/>
      <c r="P511" s="25"/>
      <c r="Q511" s="25"/>
      <c r="R511" s="25"/>
    </row>
    <row r="512" ht="16.5" spans="1:18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5"/>
      <c r="L512" s="25"/>
      <c r="M512" s="25"/>
      <c r="N512" s="25"/>
      <c r="O512" s="25"/>
      <c r="P512" s="25"/>
      <c r="Q512" s="25"/>
      <c r="R512" s="25"/>
    </row>
    <row r="513" ht="16.5" spans="1:18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5"/>
      <c r="L513" s="25"/>
      <c r="M513" s="25"/>
      <c r="N513" s="25"/>
      <c r="O513" s="25"/>
      <c r="P513" s="25"/>
      <c r="Q513" s="25"/>
      <c r="R513" s="25"/>
    </row>
    <row r="514" ht="16.5" spans="1:18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5"/>
      <c r="L514" s="25"/>
      <c r="M514" s="25"/>
      <c r="N514" s="25"/>
      <c r="O514" s="25"/>
      <c r="P514" s="25"/>
      <c r="Q514" s="25"/>
      <c r="R514" s="25"/>
    </row>
    <row r="515" ht="16.5" spans="1:18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5"/>
      <c r="L515" s="25"/>
      <c r="M515" s="25"/>
      <c r="N515" s="25"/>
      <c r="O515" s="25"/>
      <c r="P515" s="25"/>
      <c r="Q515" s="25"/>
      <c r="R515" s="25"/>
    </row>
    <row r="516" ht="16.5" spans="1:18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5"/>
      <c r="L516" s="25"/>
      <c r="M516" s="25"/>
      <c r="N516" s="25"/>
      <c r="O516" s="25"/>
      <c r="P516" s="25"/>
      <c r="Q516" s="25"/>
      <c r="R516" s="25"/>
    </row>
    <row r="517" ht="16.5" spans="1:18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5"/>
      <c r="L517" s="25"/>
      <c r="M517" s="25"/>
      <c r="N517" s="25"/>
      <c r="O517" s="25"/>
      <c r="P517" s="25"/>
      <c r="Q517" s="25"/>
      <c r="R517" s="25"/>
    </row>
    <row r="518" ht="16.5" spans="1: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5"/>
      <c r="L518" s="25"/>
      <c r="M518" s="25"/>
      <c r="N518" s="25"/>
      <c r="O518" s="25"/>
      <c r="P518" s="25"/>
      <c r="Q518" s="25"/>
      <c r="R518" s="25"/>
    </row>
    <row r="519" ht="16.5" spans="1:18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5"/>
      <c r="L519" s="25"/>
      <c r="M519" s="25"/>
      <c r="N519" s="25"/>
      <c r="O519" s="25"/>
      <c r="P519" s="25"/>
      <c r="Q519" s="25"/>
      <c r="R519" s="25"/>
    </row>
    <row r="520" ht="16.5" spans="1:18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5"/>
      <c r="L520" s="25"/>
      <c r="M520" s="25"/>
      <c r="N520" s="25"/>
      <c r="O520" s="25"/>
      <c r="P520" s="25"/>
      <c r="Q520" s="25"/>
      <c r="R520" s="25"/>
    </row>
    <row r="521" ht="16.5" spans="1:18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5"/>
      <c r="L521" s="25"/>
      <c r="M521" s="25"/>
      <c r="N521" s="25"/>
      <c r="O521" s="25"/>
      <c r="P521" s="25"/>
      <c r="Q521" s="25"/>
      <c r="R521" s="25"/>
    </row>
    <row r="522" ht="16.5" spans="1:18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5"/>
      <c r="L522" s="25"/>
      <c r="M522" s="25"/>
      <c r="N522" s="25"/>
      <c r="O522" s="25"/>
      <c r="P522" s="25"/>
      <c r="Q522" s="25"/>
      <c r="R522" s="25"/>
    </row>
    <row r="523" ht="16.5" spans="1:18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5"/>
      <c r="L523" s="25"/>
      <c r="M523" s="25"/>
      <c r="N523" s="25"/>
      <c r="O523" s="25"/>
      <c r="P523" s="25"/>
      <c r="Q523" s="25"/>
      <c r="R523" s="25"/>
    </row>
    <row r="524" ht="16.5" spans="1:18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5"/>
      <c r="L524" s="25"/>
      <c r="M524" s="25"/>
      <c r="N524" s="25"/>
      <c r="O524" s="25"/>
      <c r="P524" s="25"/>
      <c r="Q524" s="25"/>
      <c r="R524" s="25"/>
    </row>
    <row r="525" ht="16.5" spans="1:18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5"/>
      <c r="L525" s="25"/>
      <c r="M525" s="25"/>
      <c r="N525" s="25"/>
      <c r="O525" s="25"/>
      <c r="P525" s="25"/>
      <c r="Q525" s="25"/>
      <c r="R525" s="25"/>
    </row>
    <row r="526" ht="16.5" spans="1:18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5"/>
      <c r="L526" s="25"/>
      <c r="M526" s="25"/>
      <c r="N526" s="25"/>
      <c r="O526" s="25"/>
      <c r="P526" s="25"/>
      <c r="Q526" s="25"/>
      <c r="R526" s="25"/>
    </row>
    <row r="527" ht="16.5" spans="1:18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5"/>
      <c r="L527" s="25"/>
      <c r="M527" s="25"/>
      <c r="N527" s="25"/>
      <c r="O527" s="25"/>
      <c r="P527" s="25"/>
      <c r="Q527" s="25"/>
      <c r="R527" s="25"/>
    </row>
    <row r="528" ht="16.5" spans="1:1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5"/>
      <c r="L528" s="25"/>
      <c r="M528" s="25"/>
      <c r="N528" s="25"/>
      <c r="O528" s="25"/>
      <c r="P528" s="25"/>
      <c r="Q528" s="25"/>
      <c r="R528" s="25"/>
    </row>
    <row r="529" ht="16.5" spans="1:18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5"/>
      <c r="L529" s="25"/>
      <c r="M529" s="25"/>
      <c r="N529" s="25"/>
      <c r="O529" s="25"/>
      <c r="P529" s="25"/>
      <c r="Q529" s="25"/>
      <c r="R529" s="25"/>
    </row>
    <row r="530" ht="16.5" spans="1:18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5"/>
      <c r="L530" s="25"/>
      <c r="M530" s="25"/>
      <c r="N530" s="25"/>
      <c r="O530" s="25"/>
      <c r="P530" s="25"/>
      <c r="Q530" s="25"/>
      <c r="R530" s="25"/>
    </row>
    <row r="531" ht="16.5" spans="1:18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5"/>
      <c r="L531" s="25"/>
      <c r="M531" s="25"/>
      <c r="N531" s="25"/>
      <c r="O531" s="25"/>
      <c r="P531" s="25"/>
      <c r="Q531" s="25"/>
      <c r="R531" s="25"/>
    </row>
    <row r="532" ht="16.5" spans="1:18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5"/>
      <c r="L532" s="25"/>
      <c r="M532" s="25"/>
      <c r="N532" s="25"/>
      <c r="O532" s="25"/>
      <c r="P532" s="25"/>
      <c r="Q532" s="25"/>
      <c r="R532" s="25"/>
    </row>
    <row r="533" ht="16.5" spans="1:18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5"/>
      <c r="L533" s="25"/>
      <c r="M533" s="25"/>
      <c r="N533" s="25"/>
      <c r="O533" s="25"/>
      <c r="P533" s="25"/>
      <c r="Q533" s="25"/>
      <c r="R533" s="25"/>
    </row>
    <row r="534" ht="16.5" spans="1:18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5"/>
      <c r="L534" s="25"/>
      <c r="M534" s="25"/>
      <c r="N534" s="25"/>
      <c r="O534" s="25"/>
      <c r="P534" s="25"/>
      <c r="Q534" s="25"/>
      <c r="R534" s="25"/>
    </row>
    <row r="535" ht="16.5" spans="1:18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5"/>
      <c r="L535" s="25"/>
      <c r="M535" s="25"/>
      <c r="N535" s="25"/>
      <c r="O535" s="25"/>
      <c r="P535" s="25"/>
      <c r="Q535" s="25"/>
      <c r="R535" s="25"/>
    </row>
    <row r="536" ht="16.5" spans="1:18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5"/>
      <c r="L536" s="25"/>
      <c r="M536" s="25"/>
      <c r="N536" s="25"/>
      <c r="O536" s="25"/>
      <c r="P536" s="25"/>
      <c r="Q536" s="25"/>
      <c r="R536" s="25"/>
    </row>
    <row r="537" ht="16.5" spans="1:18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5"/>
      <c r="L537" s="25"/>
      <c r="M537" s="25"/>
      <c r="N537" s="25"/>
      <c r="O537" s="25"/>
      <c r="P537" s="25"/>
      <c r="Q537" s="25"/>
      <c r="R537" s="25"/>
    </row>
    <row r="538" ht="16.5" spans="1:1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5"/>
      <c r="L538" s="25"/>
      <c r="M538" s="25"/>
      <c r="N538" s="25"/>
      <c r="O538" s="25"/>
      <c r="P538" s="25"/>
      <c r="Q538" s="25"/>
      <c r="R538" s="25"/>
    </row>
    <row r="539" ht="16.5" spans="1:18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5"/>
      <c r="L539" s="25"/>
      <c r="M539" s="25"/>
      <c r="N539" s="25"/>
      <c r="O539" s="25"/>
      <c r="P539" s="25"/>
      <c r="Q539" s="25"/>
      <c r="R539" s="25"/>
    </row>
    <row r="540" ht="16.5" spans="1:18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5"/>
      <c r="L540" s="25"/>
      <c r="M540" s="25"/>
      <c r="N540" s="25"/>
      <c r="O540" s="25"/>
      <c r="P540" s="25"/>
      <c r="Q540" s="25"/>
      <c r="R540" s="25"/>
    </row>
    <row r="541" ht="16.5" spans="1:18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5"/>
      <c r="L541" s="25"/>
      <c r="M541" s="25"/>
      <c r="N541" s="25"/>
      <c r="O541" s="25"/>
      <c r="P541" s="25"/>
      <c r="Q541" s="25"/>
      <c r="R541" s="25"/>
    </row>
    <row r="542" ht="16.5" spans="1:18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5"/>
      <c r="L542" s="25"/>
      <c r="M542" s="25"/>
      <c r="N542" s="25"/>
      <c r="O542" s="25"/>
      <c r="P542" s="25"/>
      <c r="Q542" s="25"/>
      <c r="R542" s="25"/>
    </row>
    <row r="543" ht="16.5" spans="1:18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5"/>
      <c r="L543" s="25"/>
      <c r="M543" s="25"/>
      <c r="N543" s="25"/>
      <c r="O543" s="25"/>
      <c r="P543" s="25"/>
      <c r="Q543" s="25"/>
      <c r="R543" s="25"/>
    </row>
    <row r="544" ht="16.5" spans="1:18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5"/>
      <c r="L544" s="25"/>
      <c r="M544" s="25"/>
      <c r="N544" s="25"/>
      <c r="O544" s="25"/>
      <c r="P544" s="25"/>
      <c r="Q544" s="25"/>
      <c r="R544" s="25"/>
    </row>
    <row r="545" ht="16.5" spans="1:18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5"/>
      <c r="L545" s="25"/>
      <c r="M545" s="25"/>
      <c r="N545" s="25"/>
      <c r="O545" s="25"/>
      <c r="P545" s="25"/>
      <c r="Q545" s="25"/>
      <c r="R545" s="25"/>
    </row>
    <row r="546" ht="16.5" spans="1:18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5"/>
      <c r="L546" s="25"/>
      <c r="M546" s="25"/>
      <c r="N546" s="25"/>
      <c r="O546" s="25"/>
      <c r="P546" s="25"/>
      <c r="Q546" s="25"/>
      <c r="R546" s="25"/>
    </row>
    <row r="547" ht="16.5" spans="1:18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5"/>
      <c r="L547" s="25"/>
      <c r="M547" s="25"/>
      <c r="N547" s="25"/>
      <c r="O547" s="25"/>
      <c r="P547" s="25"/>
      <c r="Q547" s="25"/>
      <c r="R547" s="25"/>
    </row>
    <row r="548" ht="16.5" spans="1:1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5"/>
      <c r="L548" s="25"/>
      <c r="M548" s="25"/>
      <c r="N548" s="25"/>
      <c r="O548" s="25"/>
      <c r="P548" s="25"/>
      <c r="Q548" s="25"/>
      <c r="R548" s="25"/>
    </row>
    <row r="549" ht="16.5" spans="1:18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5"/>
      <c r="L549" s="25"/>
      <c r="M549" s="25"/>
      <c r="N549" s="25"/>
      <c r="O549" s="25"/>
      <c r="P549" s="25"/>
      <c r="Q549" s="25"/>
      <c r="R549" s="25"/>
    </row>
    <row r="550" ht="16.5" spans="1:18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5"/>
      <c r="L550" s="25"/>
      <c r="M550" s="25"/>
      <c r="N550" s="25"/>
      <c r="O550" s="25"/>
      <c r="P550" s="25"/>
      <c r="Q550" s="25"/>
      <c r="R550" s="25"/>
    </row>
    <row r="551" ht="16.5" spans="1:18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5"/>
      <c r="L551" s="25"/>
      <c r="M551" s="25"/>
      <c r="N551" s="25"/>
      <c r="O551" s="25"/>
      <c r="P551" s="25"/>
      <c r="Q551" s="25"/>
      <c r="R551" s="25"/>
    </row>
    <row r="552" ht="16.5" spans="1:18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5"/>
      <c r="L552" s="25"/>
      <c r="M552" s="25"/>
      <c r="N552" s="25"/>
      <c r="O552" s="25"/>
      <c r="P552" s="25"/>
      <c r="Q552" s="25"/>
      <c r="R552" s="25"/>
    </row>
    <row r="553" ht="16.5" spans="1:18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5"/>
      <c r="L553" s="25"/>
      <c r="M553" s="25"/>
      <c r="N553" s="25"/>
      <c r="O553" s="25"/>
      <c r="P553" s="25"/>
      <c r="Q553" s="25"/>
      <c r="R553" s="25"/>
    </row>
    <row r="554" ht="16.5" spans="1:18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5"/>
      <c r="L554" s="25"/>
      <c r="M554" s="25"/>
      <c r="N554" s="25"/>
      <c r="O554" s="25"/>
      <c r="P554" s="25"/>
      <c r="Q554" s="25"/>
      <c r="R554" s="25"/>
    </row>
    <row r="555" ht="16.5" spans="1:18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5"/>
      <c r="L555" s="25"/>
      <c r="M555" s="25"/>
      <c r="N555" s="25"/>
      <c r="O555" s="25"/>
      <c r="P555" s="25"/>
      <c r="Q555" s="25"/>
      <c r="R555" s="25"/>
    </row>
    <row r="556" ht="16.5" spans="1:18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5"/>
      <c r="L556" s="25"/>
      <c r="M556" s="25"/>
      <c r="N556" s="25"/>
      <c r="O556" s="25"/>
      <c r="P556" s="25"/>
      <c r="Q556" s="25"/>
      <c r="R556" s="25"/>
    </row>
    <row r="557" ht="16.5" spans="1:18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5"/>
      <c r="L557" s="25"/>
      <c r="M557" s="25"/>
      <c r="N557" s="25"/>
      <c r="O557" s="25"/>
      <c r="P557" s="25"/>
      <c r="Q557" s="25"/>
      <c r="R557" s="25"/>
    </row>
    <row r="558" ht="16.5" spans="1:1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5"/>
      <c r="L558" s="25"/>
      <c r="M558" s="25"/>
      <c r="N558" s="25"/>
      <c r="O558" s="25"/>
      <c r="P558" s="25"/>
      <c r="Q558" s="25"/>
      <c r="R558" s="25"/>
    </row>
    <row r="559" ht="16.5" spans="1:18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5"/>
      <c r="L559" s="25"/>
      <c r="M559" s="25"/>
      <c r="N559" s="25"/>
      <c r="O559" s="25"/>
      <c r="P559" s="25"/>
      <c r="Q559" s="25"/>
      <c r="R559" s="25"/>
    </row>
    <row r="560" ht="16.5" spans="1:18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5"/>
      <c r="L560" s="25"/>
      <c r="M560" s="25"/>
      <c r="N560" s="25"/>
      <c r="O560" s="25"/>
      <c r="P560" s="25"/>
      <c r="Q560" s="25"/>
      <c r="R560" s="25"/>
    </row>
    <row r="561" ht="16.5" spans="1:18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5"/>
      <c r="L561" s="25"/>
      <c r="M561" s="25"/>
      <c r="N561" s="25"/>
      <c r="O561" s="25"/>
      <c r="P561" s="25"/>
      <c r="Q561" s="25"/>
      <c r="R561" s="25"/>
    </row>
    <row r="562" ht="16.5" spans="1:18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5"/>
      <c r="L562" s="25"/>
      <c r="M562" s="25"/>
      <c r="N562" s="25"/>
      <c r="O562" s="25"/>
      <c r="P562" s="25"/>
      <c r="Q562" s="25"/>
      <c r="R562" s="25"/>
    </row>
    <row r="563" ht="16.5" spans="1:18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5"/>
      <c r="L563" s="25"/>
      <c r="M563" s="25"/>
      <c r="N563" s="25"/>
      <c r="O563" s="25"/>
      <c r="P563" s="25"/>
      <c r="Q563" s="25"/>
      <c r="R563" s="25"/>
    </row>
    <row r="564" ht="16.5" spans="1:18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5"/>
      <c r="L564" s="25"/>
      <c r="M564" s="25"/>
      <c r="N564" s="25"/>
      <c r="O564" s="25"/>
      <c r="P564" s="25"/>
      <c r="Q564" s="25"/>
      <c r="R564" s="25"/>
    </row>
    <row r="565" ht="16.5" spans="1:18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5"/>
      <c r="L565" s="25"/>
      <c r="M565" s="25"/>
      <c r="N565" s="25"/>
      <c r="O565" s="25"/>
      <c r="P565" s="25"/>
      <c r="Q565" s="25"/>
      <c r="R565" s="25"/>
    </row>
    <row r="566" ht="16.5" spans="1:18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5"/>
      <c r="L566" s="25"/>
      <c r="M566" s="25"/>
      <c r="N566" s="25"/>
      <c r="O566" s="25"/>
      <c r="P566" s="25"/>
      <c r="Q566" s="25"/>
      <c r="R566" s="25"/>
    </row>
    <row r="567" ht="16.5" spans="1:18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5"/>
      <c r="L567" s="25"/>
      <c r="M567" s="25"/>
      <c r="N567" s="25"/>
      <c r="O567" s="25"/>
      <c r="P567" s="25"/>
      <c r="Q567" s="25"/>
      <c r="R567" s="25"/>
    </row>
    <row r="568" ht="16.5" spans="1:1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5"/>
      <c r="L568" s="25"/>
      <c r="M568" s="25"/>
      <c r="N568" s="25"/>
      <c r="O568" s="25"/>
      <c r="P568" s="25"/>
      <c r="Q568" s="25"/>
      <c r="R568" s="25"/>
    </row>
    <row r="569" ht="16.5" spans="1:18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5"/>
      <c r="L569" s="25"/>
      <c r="M569" s="25"/>
      <c r="N569" s="25"/>
      <c r="O569" s="25"/>
      <c r="P569" s="25"/>
      <c r="Q569" s="25"/>
      <c r="R569" s="25"/>
    </row>
    <row r="570" ht="16.5" spans="1:18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5"/>
      <c r="L570" s="25"/>
      <c r="M570" s="25"/>
      <c r="N570" s="25"/>
      <c r="O570" s="25"/>
      <c r="P570" s="25"/>
      <c r="Q570" s="25"/>
      <c r="R570" s="25"/>
    </row>
    <row r="571" ht="16.5" spans="1:18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5"/>
      <c r="L571" s="25"/>
      <c r="M571" s="25"/>
      <c r="N571" s="25"/>
      <c r="O571" s="25"/>
      <c r="P571" s="25"/>
      <c r="Q571" s="25"/>
      <c r="R571" s="25"/>
    </row>
    <row r="572" ht="16.5" spans="1:18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5"/>
      <c r="L572" s="25"/>
      <c r="M572" s="25"/>
      <c r="N572" s="25"/>
      <c r="O572" s="25"/>
      <c r="P572" s="25"/>
      <c r="Q572" s="25"/>
      <c r="R572" s="25"/>
    </row>
    <row r="573" ht="16.5" spans="1:18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5"/>
      <c r="L573" s="25"/>
      <c r="M573" s="25"/>
      <c r="N573" s="25"/>
      <c r="O573" s="25"/>
      <c r="P573" s="25"/>
      <c r="Q573" s="25"/>
      <c r="R573" s="25"/>
    </row>
    <row r="574" ht="16.5" spans="1:18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5"/>
      <c r="L574" s="25"/>
      <c r="M574" s="25"/>
      <c r="N574" s="25"/>
      <c r="O574" s="25"/>
      <c r="P574" s="25"/>
      <c r="Q574" s="25"/>
      <c r="R574" s="25"/>
    </row>
    <row r="575" ht="16.5" spans="1:18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5"/>
      <c r="L575" s="25"/>
      <c r="M575" s="25"/>
      <c r="N575" s="25"/>
      <c r="O575" s="25"/>
      <c r="P575" s="25"/>
      <c r="Q575" s="25"/>
      <c r="R575" s="25"/>
    </row>
    <row r="576" ht="16.5" spans="1:18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5"/>
      <c r="L576" s="25"/>
      <c r="M576" s="25"/>
      <c r="N576" s="25"/>
      <c r="O576" s="25"/>
      <c r="P576" s="25"/>
      <c r="Q576" s="25"/>
      <c r="R576" s="25"/>
    </row>
    <row r="577" ht="16.5" spans="1:18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5"/>
      <c r="L577" s="25"/>
      <c r="M577" s="25"/>
      <c r="N577" s="25"/>
      <c r="O577" s="25"/>
      <c r="P577" s="25"/>
      <c r="Q577" s="25"/>
      <c r="R577" s="25"/>
    </row>
    <row r="578" ht="16.5" spans="1:1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5"/>
      <c r="L578" s="25"/>
      <c r="M578" s="25"/>
      <c r="N578" s="25"/>
      <c r="O578" s="25"/>
      <c r="P578" s="25"/>
      <c r="Q578" s="25"/>
      <c r="R578" s="25"/>
    </row>
    <row r="579" ht="16.5" spans="1:18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5"/>
      <c r="L579" s="25"/>
      <c r="M579" s="25"/>
      <c r="N579" s="25"/>
      <c r="O579" s="25"/>
      <c r="P579" s="25"/>
      <c r="Q579" s="25"/>
      <c r="R579" s="25"/>
    </row>
    <row r="580" ht="16.5" spans="1:18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5"/>
      <c r="L580" s="25"/>
      <c r="M580" s="25"/>
      <c r="N580" s="25"/>
      <c r="O580" s="25"/>
      <c r="P580" s="25"/>
      <c r="Q580" s="25"/>
      <c r="R580" s="25"/>
    </row>
    <row r="581" ht="16.5" spans="1:18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5"/>
      <c r="L581" s="25"/>
      <c r="M581" s="25"/>
      <c r="N581" s="25"/>
      <c r="O581" s="25"/>
      <c r="P581" s="25"/>
      <c r="Q581" s="25"/>
      <c r="R581" s="25"/>
    </row>
    <row r="582" ht="16.5" spans="1:18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5"/>
      <c r="L582" s="25"/>
      <c r="M582" s="25"/>
      <c r="N582" s="25"/>
      <c r="O582" s="25"/>
      <c r="P582" s="25"/>
      <c r="Q582" s="25"/>
      <c r="R582" s="25"/>
    </row>
    <row r="583" ht="16.5" spans="1:18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5"/>
      <c r="L583" s="25"/>
      <c r="M583" s="25"/>
      <c r="N583" s="25"/>
      <c r="O583" s="25"/>
      <c r="P583" s="25"/>
      <c r="Q583" s="25"/>
      <c r="R583" s="25"/>
    </row>
    <row r="584" ht="16.5" spans="1:18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5"/>
      <c r="L584" s="25"/>
      <c r="M584" s="25"/>
      <c r="N584" s="25"/>
      <c r="O584" s="25"/>
      <c r="P584" s="25"/>
      <c r="Q584" s="25"/>
      <c r="R584" s="25"/>
    </row>
    <row r="585" ht="16.5" spans="1:18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5"/>
      <c r="L585" s="25"/>
      <c r="M585" s="25"/>
      <c r="N585" s="25"/>
      <c r="O585" s="25"/>
      <c r="P585" s="25"/>
      <c r="Q585" s="25"/>
      <c r="R585" s="25"/>
    </row>
    <row r="586" ht="16.5" spans="1:18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5"/>
      <c r="L586" s="25"/>
      <c r="M586" s="25"/>
      <c r="N586" s="25"/>
      <c r="O586" s="25"/>
      <c r="P586" s="25"/>
      <c r="Q586" s="25"/>
      <c r="R586" s="25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402</v>
      </c>
      <c r="B1" s="2"/>
      <c r="C1" s="2"/>
      <c r="D1" s="2"/>
      <c r="E1" s="2"/>
      <c r="F1" s="2"/>
      <c r="G1" s="2"/>
      <c r="H1" s="2"/>
      <c r="I1" s="2"/>
      <c r="J1" s="2"/>
      <c r="K1" s="11" t="s">
        <v>529</v>
      </c>
      <c r="L1" s="12"/>
      <c r="M1" s="12"/>
      <c r="N1" s="12"/>
      <c r="O1" s="12"/>
      <c r="P1" s="12"/>
      <c r="Q1" s="12"/>
      <c r="R1" s="15"/>
    </row>
    <row r="2" ht="45" spans="1:18">
      <c r="A2" s="3" t="s">
        <v>404</v>
      </c>
      <c r="B2" s="4" t="s">
        <v>405</v>
      </c>
      <c r="C2" s="4" t="s">
        <v>406</v>
      </c>
      <c r="D2" s="4" t="s">
        <v>407</v>
      </c>
      <c r="E2" s="4" t="s">
        <v>408</v>
      </c>
      <c r="F2" s="4" t="s">
        <v>409</v>
      </c>
      <c r="G2" s="4" t="s">
        <v>410</v>
      </c>
      <c r="H2" s="4" t="s">
        <v>411</v>
      </c>
      <c r="I2" s="4" t="s">
        <v>412</v>
      </c>
      <c r="J2" s="4" t="s">
        <v>413</v>
      </c>
      <c r="K2" s="13" t="s">
        <v>414</v>
      </c>
      <c r="L2" s="13" t="s">
        <v>415</v>
      </c>
      <c r="M2" s="13" t="s">
        <v>416</v>
      </c>
      <c r="N2" s="13" t="s">
        <v>417</v>
      </c>
      <c r="O2" s="13" t="s">
        <v>418</v>
      </c>
      <c r="P2" s="13" t="s">
        <v>419</v>
      </c>
      <c r="Q2" s="13" t="s">
        <v>420</v>
      </c>
      <c r="R2" s="13" t="s">
        <v>421</v>
      </c>
    </row>
    <row r="3" ht="20.25" spans="1:18">
      <c r="A3" s="5" t="s">
        <v>530</v>
      </c>
      <c r="B3" s="5" t="s">
        <v>531</v>
      </c>
      <c r="C3" s="5">
        <v>21859.762</v>
      </c>
      <c r="D3" s="5">
        <v>24995.354</v>
      </c>
      <c r="E3" s="5">
        <v>1</v>
      </c>
      <c r="F3" s="6">
        <v>0</v>
      </c>
      <c r="G3" s="6">
        <v>0</v>
      </c>
      <c r="H3" s="6">
        <v>1</v>
      </c>
      <c r="I3" s="6">
        <v>0.357</v>
      </c>
      <c r="J3" s="6">
        <v>12.857</v>
      </c>
      <c r="K3" s="14">
        <v>4</v>
      </c>
      <c r="L3" s="14">
        <v>2</v>
      </c>
      <c r="M3" s="14">
        <v>-1</v>
      </c>
      <c r="N3" s="14">
        <v>1</v>
      </c>
      <c r="O3" s="14">
        <v>0</v>
      </c>
      <c r="P3" s="14">
        <v>37.915</v>
      </c>
      <c r="Q3" s="14">
        <v>0</v>
      </c>
      <c r="R3" s="14">
        <v>0</v>
      </c>
    </row>
    <row r="4" ht="20.25" spans="1:18">
      <c r="A4" s="5" t="s">
        <v>532</v>
      </c>
      <c r="B4" s="5" t="s">
        <v>533</v>
      </c>
      <c r="C4" s="5">
        <v>7348.555</v>
      </c>
      <c r="D4" s="5">
        <v>8178.744</v>
      </c>
      <c r="E4" s="5">
        <v>1</v>
      </c>
      <c r="F4" s="6">
        <v>0</v>
      </c>
      <c r="G4" s="6">
        <v>0</v>
      </c>
      <c r="H4" s="6">
        <v>1</v>
      </c>
      <c r="I4" s="6">
        <v>0.381</v>
      </c>
      <c r="J4" s="6">
        <v>10.493</v>
      </c>
      <c r="K4" s="14">
        <v>4</v>
      </c>
      <c r="L4" s="14">
        <v>2</v>
      </c>
      <c r="M4" s="14">
        <v>-1</v>
      </c>
      <c r="N4" s="14">
        <v>1</v>
      </c>
      <c r="O4" s="14">
        <v>0</v>
      </c>
      <c r="P4" s="14">
        <v>12.155</v>
      </c>
      <c r="Q4" s="14">
        <v>0</v>
      </c>
      <c r="R4" s="14">
        <v>0</v>
      </c>
    </row>
    <row r="5" ht="20.25" spans="1:18">
      <c r="A5" s="5" t="s">
        <v>534</v>
      </c>
      <c r="B5" s="5" t="s">
        <v>535</v>
      </c>
      <c r="C5" s="5">
        <v>3263.87</v>
      </c>
      <c r="D5" s="5">
        <v>3562.788</v>
      </c>
      <c r="E5" s="5">
        <v>1</v>
      </c>
      <c r="F5" s="6">
        <v>0</v>
      </c>
      <c r="G5" s="6">
        <v>0</v>
      </c>
      <c r="H5" s="6">
        <v>1</v>
      </c>
      <c r="I5" s="6">
        <v>0.703</v>
      </c>
      <c r="J5" s="6">
        <v>9.034</v>
      </c>
      <c r="K5" s="14">
        <v>3</v>
      </c>
      <c r="L5" s="14">
        <v>2</v>
      </c>
      <c r="M5" s="14">
        <v>0</v>
      </c>
      <c r="N5" s="14">
        <v>0</v>
      </c>
      <c r="O5" s="14">
        <v>0</v>
      </c>
      <c r="P5" s="14">
        <v>29.192</v>
      </c>
      <c r="Q5" s="14">
        <v>0</v>
      </c>
      <c r="R5" s="14">
        <v>0</v>
      </c>
    </row>
    <row r="6" ht="20.25" spans="1:18">
      <c r="A6" s="5" t="s">
        <v>536</v>
      </c>
      <c r="B6" s="5" t="s">
        <v>537</v>
      </c>
      <c r="C6" s="5">
        <v>2271.381</v>
      </c>
      <c r="D6" s="5">
        <v>2450.585</v>
      </c>
      <c r="E6" s="5">
        <v>1</v>
      </c>
      <c r="F6" s="6">
        <v>0</v>
      </c>
      <c r="G6" s="6">
        <v>0</v>
      </c>
      <c r="H6" s="6">
        <v>1</v>
      </c>
      <c r="I6" s="6">
        <v>2.862</v>
      </c>
      <c r="J6" s="6">
        <v>9.966</v>
      </c>
      <c r="K6" s="14">
        <v>3</v>
      </c>
      <c r="L6" s="14">
        <v>2</v>
      </c>
      <c r="M6" s="14">
        <v>0</v>
      </c>
      <c r="N6" s="14">
        <v>0</v>
      </c>
      <c r="O6" s="14">
        <v>0</v>
      </c>
      <c r="P6" s="14">
        <v>21.242</v>
      </c>
      <c r="Q6" s="14">
        <v>0</v>
      </c>
      <c r="R6" s="14">
        <v>0</v>
      </c>
    </row>
    <row r="7" ht="20.25" spans="1:18">
      <c r="A7" s="7" t="s">
        <v>538</v>
      </c>
      <c r="B7" s="7" t="s">
        <v>539</v>
      </c>
      <c r="C7" s="7">
        <v>4221.558</v>
      </c>
      <c r="D7" s="7">
        <v>4500.298</v>
      </c>
      <c r="E7" s="7">
        <v>0</v>
      </c>
      <c r="F7" s="7">
        <v>1</v>
      </c>
      <c r="G7" s="6">
        <v>0</v>
      </c>
      <c r="H7" s="6">
        <v>0</v>
      </c>
      <c r="I7" s="6">
        <v>0</v>
      </c>
      <c r="J7" s="6">
        <v>0.058</v>
      </c>
      <c r="K7" s="14">
        <v>0</v>
      </c>
      <c r="L7" s="14">
        <v>2</v>
      </c>
      <c r="M7" s="14">
        <v>0</v>
      </c>
      <c r="N7" s="14">
        <v>0</v>
      </c>
      <c r="O7" s="14">
        <v>0</v>
      </c>
      <c r="P7" s="14">
        <v>10.015</v>
      </c>
      <c r="Q7" s="14">
        <v>0</v>
      </c>
      <c r="R7" s="14">
        <v>0</v>
      </c>
    </row>
    <row r="8" ht="20.25" spans="1:18">
      <c r="A8" s="7" t="s">
        <v>540</v>
      </c>
      <c r="B8" s="7" t="s">
        <v>541</v>
      </c>
      <c r="C8" s="7">
        <v>8408.602</v>
      </c>
      <c r="D8" s="7">
        <v>9205.154</v>
      </c>
      <c r="E8" s="7">
        <v>0</v>
      </c>
      <c r="F8" s="7">
        <v>1</v>
      </c>
      <c r="G8" s="6">
        <v>0</v>
      </c>
      <c r="H8" s="6">
        <v>0</v>
      </c>
      <c r="I8" s="6">
        <v>0</v>
      </c>
      <c r="J8" s="6">
        <v>0.254</v>
      </c>
      <c r="K8" s="14">
        <v>0</v>
      </c>
      <c r="L8" s="14">
        <v>2</v>
      </c>
      <c r="M8" s="14">
        <v>1</v>
      </c>
      <c r="N8" s="14">
        <v>-1</v>
      </c>
      <c r="O8" s="14">
        <v>0</v>
      </c>
      <c r="P8" s="14">
        <v>19.012</v>
      </c>
      <c r="Q8" s="14">
        <v>0</v>
      </c>
      <c r="R8" s="14">
        <v>0</v>
      </c>
    </row>
    <row r="9" ht="20.25" spans="1:18">
      <c r="A9" s="7" t="s">
        <v>542</v>
      </c>
      <c r="B9" s="7" t="s">
        <v>543</v>
      </c>
      <c r="C9" s="7">
        <v>6939.429</v>
      </c>
      <c r="D9" s="7">
        <v>7718.052</v>
      </c>
      <c r="E9" s="7">
        <v>0</v>
      </c>
      <c r="F9" s="7">
        <v>1</v>
      </c>
      <c r="G9" s="6">
        <v>0</v>
      </c>
      <c r="H9" s="6">
        <v>0</v>
      </c>
      <c r="I9" s="6">
        <v>0</v>
      </c>
      <c r="J9" s="6">
        <v>0.008</v>
      </c>
      <c r="K9" s="14">
        <v>0</v>
      </c>
      <c r="L9" s="14">
        <v>1</v>
      </c>
      <c r="M9" s="14">
        <v>0</v>
      </c>
      <c r="N9" s="14">
        <v>0</v>
      </c>
      <c r="O9" s="14">
        <v>0</v>
      </c>
      <c r="P9" s="14">
        <v>7.227</v>
      </c>
      <c r="Q9" s="14">
        <v>0</v>
      </c>
      <c r="R9" s="14">
        <v>0</v>
      </c>
    </row>
    <row r="10" ht="20.25" spans="1:18">
      <c r="A10" s="7" t="s">
        <v>544</v>
      </c>
      <c r="B10" s="7" t="s">
        <v>545</v>
      </c>
      <c r="C10" s="7">
        <v>2375.198</v>
      </c>
      <c r="D10" s="7">
        <v>2878.051</v>
      </c>
      <c r="E10" s="7">
        <v>0</v>
      </c>
      <c r="F10" s="7">
        <v>1</v>
      </c>
      <c r="G10" s="6">
        <v>0</v>
      </c>
      <c r="H10" s="6">
        <v>0</v>
      </c>
      <c r="I10" s="6">
        <v>0</v>
      </c>
      <c r="J10" s="6">
        <v>0.992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7.869</v>
      </c>
      <c r="Q10" s="14">
        <v>0</v>
      </c>
      <c r="R10" s="14">
        <v>1</v>
      </c>
    </row>
    <row r="11" ht="20.25" spans="1:18">
      <c r="A11" s="7" t="s">
        <v>546</v>
      </c>
      <c r="B11" s="7" t="s">
        <v>547</v>
      </c>
      <c r="C11" s="7">
        <v>76550.813</v>
      </c>
      <c r="D11" s="7">
        <v>109167.492</v>
      </c>
      <c r="E11" s="7">
        <v>0</v>
      </c>
      <c r="F11" s="7">
        <v>1</v>
      </c>
      <c r="G11" s="8">
        <v>0</v>
      </c>
      <c r="H11" s="8">
        <v>0</v>
      </c>
      <c r="I11" s="8">
        <v>0</v>
      </c>
      <c r="J11" s="8">
        <v>0.648</v>
      </c>
      <c r="K11" s="14">
        <v>0</v>
      </c>
      <c r="L11" s="14">
        <v>2</v>
      </c>
      <c r="M11" s="14">
        <v>0</v>
      </c>
      <c r="N11" s="14">
        <v>-1</v>
      </c>
      <c r="O11" s="14">
        <v>0</v>
      </c>
      <c r="P11" s="14">
        <v>-31.507</v>
      </c>
      <c r="Q11" s="14">
        <v>0</v>
      </c>
      <c r="R11" s="14">
        <v>0</v>
      </c>
    </row>
    <row r="12" ht="20.25" spans="1:18">
      <c r="A12" s="9" t="s">
        <v>548</v>
      </c>
      <c r="B12" s="9" t="s">
        <v>549</v>
      </c>
      <c r="C12" s="9">
        <v>3497.675</v>
      </c>
      <c r="D12" s="9">
        <v>4133.593</v>
      </c>
      <c r="E12" s="9">
        <v>0</v>
      </c>
      <c r="F12" s="9">
        <v>0</v>
      </c>
      <c r="G12" s="9">
        <v>0</v>
      </c>
      <c r="H12" s="9">
        <v>1</v>
      </c>
      <c r="I12" s="6">
        <v>0.849</v>
      </c>
      <c r="J12" s="6">
        <v>16.103</v>
      </c>
      <c r="K12" s="14">
        <v>4</v>
      </c>
      <c r="L12" s="14">
        <v>2</v>
      </c>
      <c r="M12" s="14">
        <v>0</v>
      </c>
      <c r="N12" s="14">
        <v>0</v>
      </c>
      <c r="O12" s="14">
        <v>0</v>
      </c>
      <c r="P12" s="14">
        <v>0.821</v>
      </c>
      <c r="Q12" s="14">
        <v>0</v>
      </c>
      <c r="R12" s="14">
        <v>0</v>
      </c>
    </row>
    <row r="13" ht="20.25" spans="1:18">
      <c r="A13" s="9" t="s">
        <v>550</v>
      </c>
      <c r="B13" s="9" t="s">
        <v>551</v>
      </c>
      <c r="C13" s="9">
        <v>546.922</v>
      </c>
      <c r="D13" s="9">
        <v>588.679</v>
      </c>
      <c r="E13" s="9">
        <v>0</v>
      </c>
      <c r="F13" s="9">
        <v>0</v>
      </c>
      <c r="G13" s="9">
        <v>0</v>
      </c>
      <c r="H13" s="9">
        <v>1</v>
      </c>
      <c r="I13" s="6">
        <v>1.743</v>
      </c>
      <c r="J13" s="6">
        <v>8.712</v>
      </c>
      <c r="K13" s="14">
        <v>4</v>
      </c>
      <c r="L13" s="14">
        <v>1</v>
      </c>
      <c r="M13" s="14">
        <v>0</v>
      </c>
      <c r="N13" s="14">
        <v>1</v>
      </c>
      <c r="O13" s="14">
        <v>0</v>
      </c>
      <c r="P13" s="14">
        <v>-0.364</v>
      </c>
      <c r="Q13" s="14">
        <v>0</v>
      </c>
      <c r="R13" s="14">
        <v>0</v>
      </c>
    </row>
    <row r="14" ht="20.25" spans="1:18">
      <c r="A14" s="9" t="s">
        <v>552</v>
      </c>
      <c r="B14" s="9" t="s">
        <v>553</v>
      </c>
      <c r="C14" s="9">
        <v>15208.964</v>
      </c>
      <c r="D14" s="9">
        <v>17504.281</v>
      </c>
      <c r="E14" s="9">
        <v>0</v>
      </c>
      <c r="F14" s="9">
        <v>0</v>
      </c>
      <c r="G14" s="9">
        <v>0</v>
      </c>
      <c r="H14" s="9">
        <v>1</v>
      </c>
      <c r="I14" s="6">
        <v>4.635</v>
      </c>
      <c r="J14" s="6">
        <v>17.14</v>
      </c>
      <c r="K14" s="14">
        <v>4</v>
      </c>
      <c r="L14" s="14">
        <v>2</v>
      </c>
      <c r="M14" s="14">
        <v>0</v>
      </c>
      <c r="N14" s="14">
        <v>1</v>
      </c>
      <c r="O14" s="14">
        <v>0</v>
      </c>
      <c r="P14" s="14">
        <v>-21.05</v>
      </c>
      <c r="Q14" s="14">
        <v>0</v>
      </c>
      <c r="R14" s="14">
        <v>0</v>
      </c>
    </row>
    <row r="15" ht="20.25" spans="1:18">
      <c r="A15" s="9" t="s">
        <v>554</v>
      </c>
      <c r="B15" s="9" t="s">
        <v>555</v>
      </c>
      <c r="C15" s="9">
        <v>7266.358</v>
      </c>
      <c r="D15" s="9">
        <v>8057.553</v>
      </c>
      <c r="E15" s="9">
        <v>0</v>
      </c>
      <c r="F15" s="9">
        <v>0</v>
      </c>
      <c r="G15" s="9">
        <v>0</v>
      </c>
      <c r="H15" s="9">
        <v>1</v>
      </c>
      <c r="I15" s="6">
        <v>6.655</v>
      </c>
      <c r="J15" s="6">
        <v>15.821</v>
      </c>
      <c r="K15" s="14">
        <v>4</v>
      </c>
      <c r="L15" s="14">
        <v>2</v>
      </c>
      <c r="M15" s="14">
        <v>-1</v>
      </c>
      <c r="N15" s="14">
        <v>1</v>
      </c>
      <c r="O15" s="14">
        <v>0</v>
      </c>
      <c r="P15" s="14">
        <v>9.895</v>
      </c>
      <c r="Q15" s="14">
        <v>0</v>
      </c>
      <c r="R15" s="14">
        <v>0</v>
      </c>
    </row>
    <row r="16" ht="20.25" spans="1:18">
      <c r="A16" s="9" t="s">
        <v>556</v>
      </c>
      <c r="B16" s="9" t="s">
        <v>557</v>
      </c>
      <c r="C16" s="9">
        <v>8038.033</v>
      </c>
      <c r="D16" s="9">
        <v>9117.185</v>
      </c>
      <c r="E16" s="9">
        <v>0</v>
      </c>
      <c r="F16" s="9">
        <v>0</v>
      </c>
      <c r="G16" s="9">
        <v>0</v>
      </c>
      <c r="H16" s="9">
        <v>1</v>
      </c>
      <c r="I16" s="6">
        <v>4.532</v>
      </c>
      <c r="J16" s="6">
        <v>15.832</v>
      </c>
      <c r="K16" s="14">
        <v>4</v>
      </c>
      <c r="L16" s="14">
        <v>2</v>
      </c>
      <c r="M16" s="14">
        <v>-1</v>
      </c>
      <c r="N16" s="14">
        <v>1</v>
      </c>
      <c r="O16" s="14">
        <v>0</v>
      </c>
      <c r="P16" s="14">
        <v>15.736</v>
      </c>
      <c r="Q16" s="14">
        <v>0</v>
      </c>
      <c r="R16" s="14">
        <v>0</v>
      </c>
    </row>
    <row r="17" ht="20.25" spans="1:18">
      <c r="A17" s="9" t="s">
        <v>558</v>
      </c>
      <c r="B17" s="9" t="s">
        <v>559</v>
      </c>
      <c r="C17" s="9">
        <v>104.279</v>
      </c>
      <c r="D17" s="9">
        <v>106.367</v>
      </c>
      <c r="E17" s="9">
        <v>0</v>
      </c>
      <c r="F17" s="9">
        <v>0</v>
      </c>
      <c r="G17" s="9">
        <v>0</v>
      </c>
      <c r="H17" s="9">
        <v>1</v>
      </c>
      <c r="I17" s="6">
        <v>0.223</v>
      </c>
      <c r="J17" s="6">
        <v>2.182</v>
      </c>
      <c r="K17" s="14">
        <v>4</v>
      </c>
      <c r="L17" s="14">
        <v>1</v>
      </c>
      <c r="M17" s="14">
        <v>0</v>
      </c>
      <c r="N17" s="14">
        <v>0</v>
      </c>
      <c r="O17" s="14">
        <v>0</v>
      </c>
      <c r="P17" s="14">
        <v>-0.058</v>
      </c>
      <c r="Q17" s="14">
        <v>0</v>
      </c>
      <c r="R17" s="14">
        <v>1</v>
      </c>
    </row>
    <row r="18" ht="20.25" spans="1:18">
      <c r="A18" s="9" t="s">
        <v>560</v>
      </c>
      <c r="B18" s="9" t="s">
        <v>561</v>
      </c>
      <c r="C18" s="9">
        <v>103.349</v>
      </c>
      <c r="D18" s="9">
        <v>104.743</v>
      </c>
      <c r="E18" s="9">
        <v>0</v>
      </c>
      <c r="F18" s="9">
        <v>0</v>
      </c>
      <c r="G18" s="9">
        <v>0</v>
      </c>
      <c r="H18" s="9">
        <v>1</v>
      </c>
      <c r="I18" s="6">
        <v>0.406</v>
      </c>
      <c r="J18" s="6">
        <v>1.731</v>
      </c>
      <c r="K18" s="14">
        <v>4</v>
      </c>
      <c r="L18" s="14">
        <v>2</v>
      </c>
      <c r="M18" s="14">
        <v>0</v>
      </c>
      <c r="N18" s="14">
        <v>0</v>
      </c>
      <c r="O18" s="14">
        <v>0</v>
      </c>
      <c r="P18" s="14">
        <v>-0.021</v>
      </c>
      <c r="Q18" s="14">
        <v>0</v>
      </c>
      <c r="R18" s="14">
        <v>1</v>
      </c>
    </row>
    <row r="19" ht="20.25" spans="1:18">
      <c r="A19" s="9" t="s">
        <v>562</v>
      </c>
      <c r="B19" s="9" t="s">
        <v>563</v>
      </c>
      <c r="C19" s="9">
        <v>105.874</v>
      </c>
      <c r="D19" s="9">
        <v>112.186</v>
      </c>
      <c r="E19" s="9">
        <v>0</v>
      </c>
      <c r="F19" s="9">
        <v>0</v>
      </c>
      <c r="G19" s="9">
        <v>0</v>
      </c>
      <c r="H19" s="9">
        <v>1</v>
      </c>
      <c r="I19" s="6">
        <v>1.227</v>
      </c>
      <c r="J19" s="6">
        <v>6.785</v>
      </c>
      <c r="K19" s="14">
        <v>4</v>
      </c>
      <c r="L19" s="14">
        <v>1</v>
      </c>
      <c r="M19" s="14">
        <v>0</v>
      </c>
      <c r="N19" s="14">
        <v>0</v>
      </c>
      <c r="O19" s="14">
        <v>0</v>
      </c>
      <c r="P19" s="14">
        <v>-0.25</v>
      </c>
      <c r="Q19" s="14">
        <v>0</v>
      </c>
      <c r="R19" s="14">
        <v>0</v>
      </c>
    </row>
    <row r="20" ht="20.25" spans="1:18">
      <c r="A20" s="9" t="s">
        <v>564</v>
      </c>
      <c r="B20" s="9" t="s">
        <v>565</v>
      </c>
      <c r="C20" s="9">
        <v>101.675</v>
      </c>
      <c r="D20" s="9">
        <v>102.268</v>
      </c>
      <c r="E20" s="9">
        <v>0</v>
      </c>
      <c r="F20" s="9">
        <v>0</v>
      </c>
      <c r="G20" s="9">
        <v>0</v>
      </c>
      <c r="H20" s="9">
        <v>1</v>
      </c>
      <c r="I20" s="6">
        <v>0.162</v>
      </c>
      <c r="J20" s="6">
        <v>0.741</v>
      </c>
      <c r="K20" s="14">
        <v>4</v>
      </c>
      <c r="L20" s="14">
        <v>2</v>
      </c>
      <c r="M20" s="14">
        <v>0</v>
      </c>
      <c r="N20" s="14">
        <v>0</v>
      </c>
      <c r="O20" s="14">
        <v>0</v>
      </c>
      <c r="P20" s="14">
        <v>-0.005</v>
      </c>
      <c r="Q20" s="14">
        <v>0</v>
      </c>
      <c r="R20" s="14">
        <v>1</v>
      </c>
    </row>
    <row r="21" ht="20.25" spans="1:18">
      <c r="A21" s="9" t="s">
        <v>566</v>
      </c>
      <c r="B21" s="9" t="s">
        <v>567</v>
      </c>
      <c r="C21" s="9">
        <v>11936.083</v>
      </c>
      <c r="D21" s="9">
        <v>13961.855</v>
      </c>
      <c r="E21" s="9">
        <v>0</v>
      </c>
      <c r="F21" s="9">
        <v>0</v>
      </c>
      <c r="G21" s="9">
        <v>0</v>
      </c>
      <c r="H21" s="9">
        <v>1</v>
      </c>
      <c r="I21" s="8">
        <v>1.365</v>
      </c>
      <c r="J21" s="8">
        <v>15.676</v>
      </c>
      <c r="K21" s="14">
        <v>4</v>
      </c>
      <c r="L21" s="14">
        <v>2</v>
      </c>
      <c r="M21" s="14">
        <v>0</v>
      </c>
      <c r="N21" s="14">
        <v>0</v>
      </c>
      <c r="O21" s="14">
        <v>0</v>
      </c>
      <c r="P21" s="14">
        <v>-22.518</v>
      </c>
      <c r="Q21" s="14">
        <v>0</v>
      </c>
      <c r="R21" s="14">
        <v>0</v>
      </c>
    </row>
    <row r="22" ht="20.25" spans="1:18">
      <c r="A22" s="10" t="s">
        <v>568</v>
      </c>
      <c r="B22" s="10" t="s">
        <v>569</v>
      </c>
      <c r="C22" s="10">
        <v>967.581</v>
      </c>
      <c r="D22" s="10">
        <v>1188.864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4</v>
      </c>
      <c r="L22" s="14">
        <v>0</v>
      </c>
      <c r="M22" s="14">
        <v>0</v>
      </c>
      <c r="N22" s="14">
        <v>0</v>
      </c>
      <c r="O22" s="14">
        <v>0</v>
      </c>
      <c r="P22" s="14">
        <v>3.163</v>
      </c>
      <c r="Q22" s="14">
        <v>0</v>
      </c>
      <c r="R22" s="14">
        <v>1</v>
      </c>
    </row>
    <row r="23" ht="20.25" spans="1:18">
      <c r="A23" s="10" t="s">
        <v>570</v>
      </c>
      <c r="B23" s="10" t="s">
        <v>571</v>
      </c>
      <c r="C23" s="10">
        <v>3224.314</v>
      </c>
      <c r="D23" s="10">
        <v>3557.222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0</v>
      </c>
      <c r="N23" s="14">
        <v>0</v>
      </c>
      <c r="O23" s="14">
        <v>0</v>
      </c>
      <c r="P23" s="14">
        <v>3.182</v>
      </c>
      <c r="Q23" s="14">
        <v>0</v>
      </c>
      <c r="R23" s="14">
        <v>0</v>
      </c>
    </row>
    <row r="24" ht="20.25" spans="1:18">
      <c r="A24" s="10" t="s">
        <v>572</v>
      </c>
      <c r="B24" s="10" t="s">
        <v>573</v>
      </c>
      <c r="C24" s="10">
        <v>2878.757</v>
      </c>
      <c r="D24" s="10">
        <v>3424.462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-11.343</v>
      </c>
      <c r="Q24" s="14">
        <v>0</v>
      </c>
      <c r="R24" s="14">
        <v>-1</v>
      </c>
    </row>
    <row r="25" ht="20.25" spans="1:18">
      <c r="A25" s="10" t="s">
        <v>574</v>
      </c>
      <c r="B25" s="10" t="s">
        <v>575</v>
      </c>
      <c r="C25" s="10">
        <v>16825.777</v>
      </c>
      <c r="D25" s="10">
        <v>19531.641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0</v>
      </c>
      <c r="L25" s="14">
        <v>2</v>
      </c>
      <c r="M25" s="14">
        <v>0</v>
      </c>
      <c r="N25" s="14">
        <v>0</v>
      </c>
      <c r="O25" s="14">
        <v>0</v>
      </c>
      <c r="P25" s="14">
        <v>12.307</v>
      </c>
      <c r="Q25" s="14">
        <v>0</v>
      </c>
      <c r="R25" s="14">
        <v>0</v>
      </c>
    </row>
    <row r="26" ht="20.25" spans="1:18">
      <c r="A26" s="10" t="s">
        <v>576</v>
      </c>
      <c r="B26" s="10" t="s">
        <v>577</v>
      </c>
      <c r="C26" s="10">
        <v>13497.929</v>
      </c>
      <c r="D26" s="10">
        <v>14683.217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0</v>
      </c>
      <c r="L26" s="14">
        <v>2</v>
      </c>
      <c r="M26" s="14">
        <v>0</v>
      </c>
      <c r="N26" s="14">
        <v>0</v>
      </c>
      <c r="O26" s="14">
        <v>0</v>
      </c>
      <c r="P26" s="14">
        <v>9.415</v>
      </c>
      <c r="Q26" s="14">
        <v>0</v>
      </c>
      <c r="R26" s="14">
        <v>0</v>
      </c>
    </row>
    <row r="27" ht="20.25" spans="1:18">
      <c r="A27" s="10" t="s">
        <v>578</v>
      </c>
      <c r="B27" s="10" t="s">
        <v>579</v>
      </c>
      <c r="C27" s="10">
        <v>180.937</v>
      </c>
      <c r="D27" s="10">
        <v>321.415</v>
      </c>
      <c r="E27" s="10">
        <v>0</v>
      </c>
      <c r="F27" s="10">
        <v>0</v>
      </c>
      <c r="G27" s="10">
        <v>1</v>
      </c>
      <c r="H27" s="6">
        <v>0</v>
      </c>
      <c r="I27" s="6">
        <v>0</v>
      </c>
      <c r="J27" s="6">
        <v>0</v>
      </c>
      <c r="K27" s="14">
        <v>4</v>
      </c>
      <c r="L27" s="14">
        <v>0</v>
      </c>
      <c r="M27" s="14">
        <v>0</v>
      </c>
      <c r="N27" s="14">
        <v>0</v>
      </c>
      <c r="O27" s="14">
        <v>0</v>
      </c>
      <c r="P27" s="14">
        <v>-0.222</v>
      </c>
      <c r="Q27" s="14">
        <v>0</v>
      </c>
      <c r="R27" s="14">
        <v>0</v>
      </c>
    </row>
    <row r="28" ht="20.25" spans="1:18">
      <c r="A28" s="10" t="s">
        <v>580</v>
      </c>
      <c r="B28" s="10" t="s">
        <v>581</v>
      </c>
      <c r="C28" s="10">
        <v>2241.18</v>
      </c>
      <c r="D28" s="10">
        <v>2487.15</v>
      </c>
      <c r="E28" s="10">
        <v>0</v>
      </c>
      <c r="F28" s="10">
        <v>0</v>
      </c>
      <c r="G28" s="10">
        <v>1</v>
      </c>
      <c r="H28" s="6">
        <v>0</v>
      </c>
      <c r="I28" s="6">
        <v>0</v>
      </c>
      <c r="J28" s="6">
        <v>0</v>
      </c>
      <c r="K28" s="14">
        <v>0</v>
      </c>
      <c r="L28" s="14">
        <v>2</v>
      </c>
      <c r="M28" s="14">
        <v>0</v>
      </c>
      <c r="N28" s="14">
        <v>0</v>
      </c>
      <c r="O28" s="14">
        <v>0</v>
      </c>
      <c r="P28" s="14">
        <v>5.479</v>
      </c>
      <c r="Q28" s="14">
        <v>0</v>
      </c>
      <c r="R28" s="14">
        <v>0</v>
      </c>
    </row>
    <row r="29" ht="20.25" spans="1:18">
      <c r="A29" s="10" t="s">
        <v>582</v>
      </c>
      <c r="B29" s="10" t="s">
        <v>583</v>
      </c>
      <c r="C29" s="10">
        <v>2622.659</v>
      </c>
      <c r="D29" s="10">
        <v>2868.382</v>
      </c>
      <c r="E29" s="10">
        <v>0</v>
      </c>
      <c r="F29" s="10">
        <v>0</v>
      </c>
      <c r="G29" s="10">
        <v>1</v>
      </c>
      <c r="H29" s="6">
        <v>0</v>
      </c>
      <c r="I29" s="6">
        <v>0</v>
      </c>
      <c r="J29" s="6">
        <v>0</v>
      </c>
      <c r="K29" s="14">
        <v>0</v>
      </c>
      <c r="L29" s="14">
        <v>2</v>
      </c>
      <c r="M29" s="14">
        <v>0</v>
      </c>
      <c r="N29" s="14">
        <v>0</v>
      </c>
      <c r="O29" s="14">
        <v>0</v>
      </c>
      <c r="P29" s="14">
        <v>2.254</v>
      </c>
      <c r="Q29" s="14">
        <v>0</v>
      </c>
      <c r="R29" s="14">
        <v>0</v>
      </c>
    </row>
    <row r="30" ht="20.25" spans="1:18">
      <c r="A30" s="10" t="s">
        <v>584</v>
      </c>
      <c r="B30" s="10" t="s">
        <v>585</v>
      </c>
      <c r="C30" s="10">
        <v>1315.48</v>
      </c>
      <c r="D30" s="10">
        <v>1462.981</v>
      </c>
      <c r="E30" s="10">
        <v>0</v>
      </c>
      <c r="F30" s="10">
        <v>0</v>
      </c>
      <c r="G30" s="10">
        <v>1</v>
      </c>
      <c r="H30" s="6">
        <v>0</v>
      </c>
      <c r="I30" s="6">
        <v>0</v>
      </c>
      <c r="J30" s="6">
        <v>0</v>
      </c>
      <c r="K30" s="14">
        <v>1</v>
      </c>
      <c r="L30" s="14">
        <v>2</v>
      </c>
      <c r="M30" s="14">
        <v>0</v>
      </c>
      <c r="N30" s="14">
        <v>0</v>
      </c>
      <c r="O30" s="14">
        <v>0</v>
      </c>
      <c r="P30" s="14">
        <v>2.068</v>
      </c>
      <c r="Q30" s="14">
        <v>0</v>
      </c>
      <c r="R30" s="14">
        <v>1</v>
      </c>
    </row>
    <row r="31" ht="20.25" spans="1:18">
      <c r="A31" s="10" t="s">
        <v>586</v>
      </c>
      <c r="B31" s="10" t="s">
        <v>587</v>
      </c>
      <c r="C31" s="10">
        <v>8010.465</v>
      </c>
      <c r="D31" s="10">
        <v>8601.558</v>
      </c>
      <c r="E31" s="10">
        <v>0</v>
      </c>
      <c r="F31" s="10">
        <v>0</v>
      </c>
      <c r="G31" s="10">
        <v>1</v>
      </c>
      <c r="H31" s="6">
        <v>0</v>
      </c>
      <c r="I31" s="6">
        <v>0</v>
      </c>
      <c r="J31" s="6">
        <v>0</v>
      </c>
      <c r="K31" s="14">
        <v>0</v>
      </c>
      <c r="L31" s="14">
        <v>2</v>
      </c>
      <c r="M31" s="14">
        <v>0</v>
      </c>
      <c r="N31" s="14">
        <v>0</v>
      </c>
      <c r="O31" s="14">
        <v>0</v>
      </c>
      <c r="P31" s="14">
        <v>5.737</v>
      </c>
      <c r="Q31" s="14">
        <v>0</v>
      </c>
      <c r="R31" s="14">
        <v>0</v>
      </c>
    </row>
    <row r="32" ht="20.25" spans="1:18">
      <c r="A32" s="10" t="s">
        <v>588</v>
      </c>
      <c r="B32" s="10" t="s">
        <v>589</v>
      </c>
      <c r="C32" s="10">
        <v>4688.29</v>
      </c>
      <c r="D32" s="10">
        <v>5242.404</v>
      </c>
      <c r="E32" s="10">
        <v>0</v>
      </c>
      <c r="F32" s="10">
        <v>0</v>
      </c>
      <c r="G32" s="10">
        <v>1</v>
      </c>
      <c r="H32" s="6">
        <v>0</v>
      </c>
      <c r="I32" s="6">
        <v>0</v>
      </c>
      <c r="J32" s="6">
        <v>0</v>
      </c>
      <c r="K32" s="14">
        <v>0</v>
      </c>
      <c r="L32" s="14">
        <v>2</v>
      </c>
      <c r="M32" s="14">
        <v>0</v>
      </c>
      <c r="N32" s="14">
        <v>0</v>
      </c>
      <c r="O32" s="14">
        <v>0</v>
      </c>
      <c r="P32" s="14">
        <v>5.367</v>
      </c>
      <c r="Q32" s="14">
        <v>0</v>
      </c>
      <c r="R32" s="14">
        <v>0</v>
      </c>
    </row>
    <row r="33" ht="20.25" spans="1:18">
      <c r="A33" s="10" t="s">
        <v>590</v>
      </c>
      <c r="B33" s="10" t="s">
        <v>591</v>
      </c>
      <c r="C33" s="10">
        <v>7399.769</v>
      </c>
      <c r="D33" s="10">
        <v>7846.328</v>
      </c>
      <c r="E33" s="10">
        <v>0</v>
      </c>
      <c r="F33" s="10">
        <v>0</v>
      </c>
      <c r="G33" s="10">
        <v>1</v>
      </c>
      <c r="H33" s="6">
        <v>0</v>
      </c>
      <c r="I33" s="6">
        <v>0</v>
      </c>
      <c r="J33" s="6">
        <v>0</v>
      </c>
      <c r="K33" s="14">
        <v>0</v>
      </c>
      <c r="L33" s="14">
        <v>2</v>
      </c>
      <c r="M33" s="14">
        <v>0</v>
      </c>
      <c r="N33" s="14">
        <v>0</v>
      </c>
      <c r="O33" s="14">
        <v>0</v>
      </c>
      <c r="P33" s="14">
        <v>7.11</v>
      </c>
      <c r="Q33" s="14">
        <v>0</v>
      </c>
      <c r="R33" s="14">
        <v>0</v>
      </c>
    </row>
    <row r="34" ht="20.25" spans="1:18">
      <c r="A34" s="10" t="s">
        <v>592</v>
      </c>
      <c r="B34" s="10" t="s">
        <v>593</v>
      </c>
      <c r="C34" s="10">
        <v>5558.96</v>
      </c>
      <c r="D34" s="10">
        <v>6618.744</v>
      </c>
      <c r="E34" s="10">
        <v>0</v>
      </c>
      <c r="F34" s="10">
        <v>0</v>
      </c>
      <c r="G34" s="10">
        <v>1</v>
      </c>
      <c r="H34" s="6">
        <v>0</v>
      </c>
      <c r="I34" s="6">
        <v>0</v>
      </c>
      <c r="J34" s="6">
        <v>0</v>
      </c>
      <c r="K34" s="14">
        <v>1</v>
      </c>
      <c r="L34" s="14">
        <v>2</v>
      </c>
      <c r="M34" s="14">
        <v>0</v>
      </c>
      <c r="N34" s="14">
        <v>1</v>
      </c>
      <c r="O34" s="14">
        <v>0</v>
      </c>
      <c r="P34" s="14">
        <v>15.528</v>
      </c>
      <c r="Q34" s="14">
        <v>0</v>
      </c>
      <c r="R34" s="14">
        <v>0</v>
      </c>
    </row>
    <row r="35" ht="20.25" spans="1:18">
      <c r="A35" s="10" t="s">
        <v>594</v>
      </c>
      <c r="B35" s="10" t="s">
        <v>595</v>
      </c>
      <c r="C35" s="10">
        <v>9980.872</v>
      </c>
      <c r="D35" s="10">
        <v>12589.283</v>
      </c>
      <c r="E35" s="10">
        <v>0</v>
      </c>
      <c r="F35" s="10">
        <v>0</v>
      </c>
      <c r="G35" s="10">
        <v>1</v>
      </c>
      <c r="H35" s="6">
        <v>0</v>
      </c>
      <c r="I35" s="6">
        <v>0</v>
      </c>
      <c r="J35" s="6">
        <v>0</v>
      </c>
      <c r="K35" s="14">
        <v>0</v>
      </c>
      <c r="L35" s="14">
        <v>2</v>
      </c>
      <c r="M35" s="14">
        <v>0</v>
      </c>
      <c r="N35" s="14">
        <v>0</v>
      </c>
      <c r="O35" s="14">
        <v>0</v>
      </c>
      <c r="P35" s="14">
        <v>30.666</v>
      </c>
      <c r="Q35" s="14">
        <v>0</v>
      </c>
      <c r="R35" s="14">
        <v>0</v>
      </c>
    </row>
    <row r="36" ht="20.25" spans="1:18">
      <c r="A36" s="10" t="s">
        <v>596</v>
      </c>
      <c r="B36" s="10" t="s">
        <v>597</v>
      </c>
      <c r="C36" s="10">
        <v>1255.255</v>
      </c>
      <c r="D36" s="10">
        <v>1752.662</v>
      </c>
      <c r="E36" s="10">
        <v>0</v>
      </c>
      <c r="F36" s="10">
        <v>0</v>
      </c>
      <c r="G36" s="10">
        <v>1</v>
      </c>
      <c r="H36" s="6">
        <v>0</v>
      </c>
      <c r="I36" s="6">
        <v>0</v>
      </c>
      <c r="J36" s="6">
        <v>0</v>
      </c>
      <c r="K36" s="14">
        <v>1</v>
      </c>
      <c r="L36" s="14">
        <v>2</v>
      </c>
      <c r="M36" s="14">
        <v>0</v>
      </c>
      <c r="N36" s="14">
        <v>1</v>
      </c>
      <c r="O36" s="14">
        <v>0</v>
      </c>
      <c r="P36" s="14">
        <v>4.74</v>
      </c>
      <c r="Q36" s="14">
        <v>0</v>
      </c>
      <c r="R36" s="14">
        <v>0</v>
      </c>
    </row>
    <row r="37" ht="20.25" spans="1:18">
      <c r="A37" s="10" t="s">
        <v>598</v>
      </c>
      <c r="B37" s="10" t="s">
        <v>599</v>
      </c>
      <c r="C37" s="10">
        <v>2627.982</v>
      </c>
      <c r="D37" s="10">
        <v>3237.309</v>
      </c>
      <c r="E37" s="10">
        <v>0</v>
      </c>
      <c r="F37" s="10">
        <v>0</v>
      </c>
      <c r="G37" s="10">
        <v>1</v>
      </c>
      <c r="H37" s="6">
        <v>0</v>
      </c>
      <c r="I37" s="6">
        <v>0</v>
      </c>
      <c r="J37" s="6">
        <v>0</v>
      </c>
      <c r="K37" s="14">
        <v>2</v>
      </c>
      <c r="L37" s="14">
        <v>0</v>
      </c>
      <c r="M37" s="14">
        <v>1</v>
      </c>
      <c r="N37" s="14">
        <v>-1</v>
      </c>
      <c r="O37" s="14">
        <v>0</v>
      </c>
      <c r="P37" s="14">
        <v>7.748</v>
      </c>
      <c r="Q37" s="14">
        <v>0</v>
      </c>
      <c r="R37" s="14">
        <v>0</v>
      </c>
    </row>
    <row r="38" ht="20.25" spans="1:18">
      <c r="A38" s="10" t="s">
        <v>600</v>
      </c>
      <c r="B38" s="10" t="s">
        <v>601</v>
      </c>
      <c r="C38" s="10">
        <v>2420.671</v>
      </c>
      <c r="D38" s="10">
        <v>2682.722</v>
      </c>
      <c r="E38" s="10">
        <v>0</v>
      </c>
      <c r="F38" s="10">
        <v>0</v>
      </c>
      <c r="G38" s="10">
        <v>1</v>
      </c>
      <c r="H38" s="6">
        <v>0</v>
      </c>
      <c r="I38" s="6">
        <v>0</v>
      </c>
      <c r="J38" s="6">
        <v>0</v>
      </c>
      <c r="K38" s="14">
        <v>1</v>
      </c>
      <c r="L38" s="14">
        <v>1</v>
      </c>
      <c r="M38" s="14">
        <v>0</v>
      </c>
      <c r="N38" s="14">
        <v>1</v>
      </c>
      <c r="O38" s="14">
        <v>0</v>
      </c>
      <c r="P38" s="14">
        <v>3.671</v>
      </c>
      <c r="Q38" s="14">
        <v>0</v>
      </c>
      <c r="R38" s="14">
        <v>0</v>
      </c>
    </row>
    <row r="39" ht="20.25" spans="1:18">
      <c r="A39" s="10" t="s">
        <v>602</v>
      </c>
      <c r="B39" s="10" t="s">
        <v>603</v>
      </c>
      <c r="C39" s="10">
        <v>8243.345</v>
      </c>
      <c r="D39" s="10">
        <v>8923.609</v>
      </c>
      <c r="E39" s="10">
        <v>0</v>
      </c>
      <c r="F39" s="10">
        <v>0</v>
      </c>
      <c r="G39" s="10">
        <v>1</v>
      </c>
      <c r="H39" s="6">
        <v>0</v>
      </c>
      <c r="I39" s="6">
        <v>0</v>
      </c>
      <c r="J39" s="6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6.32</v>
      </c>
      <c r="Q39" s="14">
        <v>0</v>
      </c>
      <c r="R39" s="14">
        <v>-1</v>
      </c>
    </row>
    <row r="40" ht="20.25" spans="1:18">
      <c r="A40" s="10" t="s">
        <v>604</v>
      </c>
      <c r="B40" s="10" t="s">
        <v>605</v>
      </c>
      <c r="C40" s="10">
        <v>7603.36</v>
      </c>
      <c r="D40" s="10">
        <v>8806.607</v>
      </c>
      <c r="E40" s="10">
        <v>0</v>
      </c>
      <c r="F40" s="10">
        <v>0</v>
      </c>
      <c r="G40" s="10">
        <v>1</v>
      </c>
      <c r="H40" s="6">
        <v>0</v>
      </c>
      <c r="I40" s="6">
        <v>0</v>
      </c>
      <c r="J40" s="6">
        <v>0</v>
      </c>
      <c r="K40" s="14">
        <v>0</v>
      </c>
      <c r="L40" s="14">
        <v>2</v>
      </c>
      <c r="M40" s="14">
        <v>0</v>
      </c>
      <c r="N40" s="14">
        <v>0</v>
      </c>
      <c r="O40" s="14">
        <v>0</v>
      </c>
      <c r="P40" s="14">
        <v>14.988</v>
      </c>
      <c r="Q40" s="14">
        <v>0</v>
      </c>
      <c r="R40" s="14">
        <v>0</v>
      </c>
    </row>
    <row r="41" ht="20.25" spans="1:18">
      <c r="A41" s="10" t="s">
        <v>606</v>
      </c>
      <c r="B41" s="10" t="s">
        <v>607</v>
      </c>
      <c r="C41" s="10">
        <v>2544.073</v>
      </c>
      <c r="D41" s="10">
        <v>3003.527</v>
      </c>
      <c r="E41" s="10">
        <v>0</v>
      </c>
      <c r="F41" s="10">
        <v>0</v>
      </c>
      <c r="G41" s="10">
        <v>1</v>
      </c>
      <c r="H41" s="6">
        <v>0</v>
      </c>
      <c r="I41" s="6">
        <v>0</v>
      </c>
      <c r="J41" s="6">
        <v>0</v>
      </c>
      <c r="K41" s="14">
        <v>4</v>
      </c>
      <c r="L41" s="14">
        <v>0</v>
      </c>
      <c r="M41" s="14">
        <v>0</v>
      </c>
      <c r="N41" s="14">
        <v>1</v>
      </c>
      <c r="O41" s="14">
        <v>0</v>
      </c>
      <c r="P41" s="14">
        <v>3.728</v>
      </c>
      <c r="Q41" s="14">
        <v>0</v>
      </c>
      <c r="R41" s="14">
        <v>0</v>
      </c>
    </row>
    <row r="42" ht="20.25" spans="1:18">
      <c r="A42" s="10" t="s">
        <v>608</v>
      </c>
      <c r="B42" s="10" t="s">
        <v>609</v>
      </c>
      <c r="C42" s="10">
        <v>1599.25</v>
      </c>
      <c r="D42" s="10">
        <v>2353.731</v>
      </c>
      <c r="E42" s="10">
        <v>0</v>
      </c>
      <c r="F42" s="10">
        <v>0</v>
      </c>
      <c r="G42" s="10">
        <v>1</v>
      </c>
      <c r="H42" s="6">
        <v>0</v>
      </c>
      <c r="I42" s="6">
        <v>0</v>
      </c>
      <c r="J42" s="6">
        <v>0</v>
      </c>
      <c r="K42" s="14">
        <v>1</v>
      </c>
      <c r="L42" s="14">
        <v>2</v>
      </c>
      <c r="M42" s="14">
        <v>0</v>
      </c>
      <c r="N42" s="14">
        <v>1</v>
      </c>
      <c r="O42" s="14">
        <v>0</v>
      </c>
      <c r="P42" s="14">
        <v>8.326</v>
      </c>
      <c r="Q42" s="14">
        <v>0</v>
      </c>
      <c r="R42" s="14">
        <v>0</v>
      </c>
    </row>
    <row r="43" ht="20.25" spans="1:18">
      <c r="A43" s="10" t="s">
        <v>610</v>
      </c>
      <c r="B43" s="10" t="s">
        <v>611</v>
      </c>
      <c r="C43" s="10">
        <v>6396.359</v>
      </c>
      <c r="D43" s="10">
        <v>7847.522</v>
      </c>
      <c r="E43" s="10">
        <v>0</v>
      </c>
      <c r="F43" s="10">
        <v>0</v>
      </c>
      <c r="G43" s="10">
        <v>1</v>
      </c>
      <c r="H43" s="6">
        <v>0</v>
      </c>
      <c r="I43" s="6">
        <v>0</v>
      </c>
      <c r="J43" s="6">
        <v>0</v>
      </c>
      <c r="K43" s="14">
        <v>1</v>
      </c>
      <c r="L43" s="14">
        <v>2</v>
      </c>
      <c r="M43" s="14">
        <v>0</v>
      </c>
      <c r="N43" s="14">
        <v>0</v>
      </c>
      <c r="O43" s="14">
        <v>0</v>
      </c>
      <c r="P43" s="14">
        <v>0.052</v>
      </c>
      <c r="Q43" s="14">
        <v>0</v>
      </c>
      <c r="R43" s="14">
        <v>0</v>
      </c>
    </row>
    <row r="44" ht="20.25" spans="1:18">
      <c r="A44" s="10" t="s">
        <v>612</v>
      </c>
      <c r="B44" s="10" t="s">
        <v>613</v>
      </c>
      <c r="C44" s="10">
        <v>6427.324</v>
      </c>
      <c r="D44" s="10">
        <v>9212.699</v>
      </c>
      <c r="E44" s="10">
        <v>0</v>
      </c>
      <c r="F44" s="10">
        <v>0</v>
      </c>
      <c r="G44" s="10">
        <v>1</v>
      </c>
      <c r="H44" s="6">
        <v>0</v>
      </c>
      <c r="I44" s="6">
        <v>0</v>
      </c>
      <c r="J44" s="6">
        <v>0</v>
      </c>
      <c r="K44" s="14">
        <v>0</v>
      </c>
      <c r="L44" s="14">
        <v>2</v>
      </c>
      <c r="M44" s="14">
        <v>0</v>
      </c>
      <c r="N44" s="14">
        <v>0</v>
      </c>
      <c r="O44" s="14">
        <v>0</v>
      </c>
      <c r="P44" s="14">
        <v>5.399</v>
      </c>
      <c r="Q44" s="14">
        <v>0</v>
      </c>
      <c r="R44" s="14">
        <v>0</v>
      </c>
    </row>
    <row r="45" ht="20.25" spans="1:18">
      <c r="A45" s="10" t="s">
        <v>614</v>
      </c>
      <c r="B45" s="10" t="s">
        <v>615</v>
      </c>
      <c r="C45" s="10">
        <v>5307.818</v>
      </c>
      <c r="D45" s="10">
        <v>6125.339</v>
      </c>
      <c r="E45" s="10">
        <v>0</v>
      </c>
      <c r="F45" s="10">
        <v>0</v>
      </c>
      <c r="G45" s="10">
        <v>1</v>
      </c>
      <c r="H45" s="6">
        <v>0</v>
      </c>
      <c r="I45" s="6">
        <v>0</v>
      </c>
      <c r="J45" s="6">
        <v>0</v>
      </c>
      <c r="K45" s="14">
        <v>0</v>
      </c>
      <c r="L45" s="14">
        <v>2</v>
      </c>
      <c r="M45" s="14">
        <v>0</v>
      </c>
      <c r="N45" s="14">
        <v>0</v>
      </c>
      <c r="O45" s="14">
        <v>0</v>
      </c>
      <c r="P45" s="14">
        <v>8.609</v>
      </c>
      <c r="Q45" s="14">
        <v>0</v>
      </c>
      <c r="R45" s="14">
        <v>0</v>
      </c>
    </row>
    <row r="46" ht="20.25" spans="1:18">
      <c r="A46" s="10" t="s">
        <v>616</v>
      </c>
      <c r="B46" s="10" t="s">
        <v>617</v>
      </c>
      <c r="C46" s="10">
        <v>1846.359</v>
      </c>
      <c r="D46" s="10">
        <v>2098.101</v>
      </c>
      <c r="E46" s="10">
        <v>0</v>
      </c>
      <c r="F46" s="10">
        <v>0</v>
      </c>
      <c r="G46" s="10">
        <v>1</v>
      </c>
      <c r="H46" s="6">
        <v>0</v>
      </c>
      <c r="I46" s="6">
        <v>0</v>
      </c>
      <c r="J46" s="6">
        <v>0</v>
      </c>
      <c r="K46" s="14">
        <v>1</v>
      </c>
      <c r="L46" s="14">
        <v>2</v>
      </c>
      <c r="M46" s="14">
        <v>0</v>
      </c>
      <c r="N46" s="14">
        <v>0</v>
      </c>
      <c r="O46" s="14">
        <v>0</v>
      </c>
      <c r="P46" s="14">
        <v>0.295</v>
      </c>
      <c r="Q46" s="14">
        <v>0</v>
      </c>
      <c r="R46" s="14">
        <v>0</v>
      </c>
    </row>
    <row r="47" ht="20.25" spans="1:18">
      <c r="A47" s="10" t="s">
        <v>618</v>
      </c>
      <c r="B47" s="10" t="s">
        <v>619</v>
      </c>
      <c r="C47" s="10">
        <v>2125.437</v>
      </c>
      <c r="D47" s="10">
        <v>4070.877</v>
      </c>
      <c r="E47" s="10">
        <v>0</v>
      </c>
      <c r="F47" s="10">
        <v>0</v>
      </c>
      <c r="G47" s="10">
        <v>1</v>
      </c>
      <c r="H47" s="8">
        <v>0</v>
      </c>
      <c r="I47" s="8">
        <v>0</v>
      </c>
      <c r="J47" s="8">
        <v>0</v>
      </c>
      <c r="K47" s="14">
        <v>2</v>
      </c>
      <c r="L47" s="14">
        <v>2</v>
      </c>
      <c r="M47" s="14">
        <v>0</v>
      </c>
      <c r="N47" s="14">
        <v>0</v>
      </c>
      <c r="O47" s="14">
        <v>0</v>
      </c>
      <c r="P47" s="14">
        <v>14.422</v>
      </c>
      <c r="Q47" s="14">
        <v>0</v>
      </c>
      <c r="R47" s="14">
        <v>0</v>
      </c>
    </row>
    <row r="48" ht="20.25" spans="1:18">
      <c r="A48" s="10" t="s">
        <v>620</v>
      </c>
      <c r="B48" s="10" t="s">
        <v>621</v>
      </c>
      <c r="C48" s="10">
        <v>534.116</v>
      </c>
      <c r="D48" s="10">
        <v>641.25</v>
      </c>
      <c r="E48" s="10">
        <v>0</v>
      </c>
      <c r="F48" s="10">
        <v>0</v>
      </c>
      <c r="G48" s="10">
        <v>1</v>
      </c>
      <c r="H48" s="8">
        <v>0</v>
      </c>
      <c r="I48" s="8">
        <v>0</v>
      </c>
      <c r="J48" s="8">
        <v>0</v>
      </c>
      <c r="K48" s="14">
        <v>0</v>
      </c>
      <c r="L48" s="14">
        <v>2</v>
      </c>
      <c r="M48" s="14">
        <v>0</v>
      </c>
      <c r="N48" s="14">
        <v>0</v>
      </c>
      <c r="O48" s="14">
        <v>0</v>
      </c>
      <c r="P48" s="14">
        <v>-0.513</v>
      </c>
      <c r="Q48" s="14">
        <v>0</v>
      </c>
      <c r="R48" s="14">
        <v>0</v>
      </c>
    </row>
    <row r="49" ht="20.25" spans="1:18">
      <c r="A49" s="10" t="s">
        <v>622</v>
      </c>
      <c r="B49" s="10" t="s">
        <v>623</v>
      </c>
      <c r="C49" s="10">
        <v>9735.438</v>
      </c>
      <c r="D49" s="10">
        <v>12836.414</v>
      </c>
      <c r="E49" s="10">
        <v>0</v>
      </c>
      <c r="F49" s="10">
        <v>0</v>
      </c>
      <c r="G49" s="10">
        <v>1</v>
      </c>
      <c r="H49" s="8">
        <v>0</v>
      </c>
      <c r="I49" s="8">
        <v>0</v>
      </c>
      <c r="J49" s="8">
        <v>0</v>
      </c>
      <c r="K49" s="14">
        <v>0</v>
      </c>
      <c r="L49" s="14">
        <v>2</v>
      </c>
      <c r="M49" s="14">
        <v>0</v>
      </c>
      <c r="N49" s="14">
        <v>0</v>
      </c>
      <c r="O49" s="14">
        <v>0</v>
      </c>
      <c r="P49" s="14">
        <v>3.363</v>
      </c>
      <c r="Q49" s="14">
        <v>0</v>
      </c>
      <c r="R49" s="14">
        <v>0</v>
      </c>
    </row>
    <row r="50" ht="20.25" spans="1:18">
      <c r="A50" s="6" t="s">
        <v>624</v>
      </c>
      <c r="B50" s="6" t="s">
        <v>625</v>
      </c>
      <c r="C50" s="6">
        <v>6911.948</v>
      </c>
      <c r="D50" s="6">
        <v>8550.488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12.151</v>
      </c>
      <c r="K50" s="14">
        <v>3</v>
      </c>
      <c r="L50" s="14">
        <v>2</v>
      </c>
      <c r="M50" s="14">
        <v>-1</v>
      </c>
      <c r="N50" s="14">
        <v>1</v>
      </c>
      <c r="O50" s="14">
        <v>0</v>
      </c>
      <c r="P50" s="14">
        <v>10.618</v>
      </c>
      <c r="Q50" s="14">
        <v>0</v>
      </c>
      <c r="R50" s="14">
        <v>0</v>
      </c>
    </row>
    <row r="51" ht="20.25" spans="1:18">
      <c r="A51" s="6" t="s">
        <v>626</v>
      </c>
      <c r="B51" s="6" t="s">
        <v>627</v>
      </c>
      <c r="C51" s="6">
        <v>18995.561</v>
      </c>
      <c r="D51" s="6">
        <v>21539.232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6.334</v>
      </c>
      <c r="K51" s="14">
        <v>3</v>
      </c>
      <c r="L51" s="14">
        <v>2</v>
      </c>
      <c r="M51" s="14">
        <v>0</v>
      </c>
      <c r="N51" s="14">
        <v>1</v>
      </c>
      <c r="O51" s="14">
        <v>0</v>
      </c>
      <c r="P51" s="14">
        <v>1.895</v>
      </c>
      <c r="Q51" s="14">
        <v>0</v>
      </c>
      <c r="R51" s="14">
        <v>0</v>
      </c>
    </row>
    <row r="52" ht="20.25" spans="1:18">
      <c r="A52" s="6" t="s">
        <v>628</v>
      </c>
      <c r="B52" s="6" t="s">
        <v>629</v>
      </c>
      <c r="C52" s="6">
        <v>13389.962</v>
      </c>
      <c r="D52" s="6">
        <v>16206.829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15.038</v>
      </c>
      <c r="K52" s="14">
        <v>4</v>
      </c>
      <c r="L52" s="14">
        <v>2</v>
      </c>
      <c r="M52" s="14">
        <v>0</v>
      </c>
      <c r="N52" s="14">
        <v>0</v>
      </c>
      <c r="O52" s="14">
        <v>0</v>
      </c>
      <c r="P52" s="14">
        <v>-20.32</v>
      </c>
      <c r="Q52" s="14">
        <v>0</v>
      </c>
      <c r="R52" s="14">
        <v>0</v>
      </c>
    </row>
    <row r="53" ht="20.25" spans="1:18">
      <c r="A53" s="6" t="s">
        <v>630</v>
      </c>
      <c r="B53" s="6" t="s">
        <v>631</v>
      </c>
      <c r="C53" s="6">
        <v>72025.469</v>
      </c>
      <c r="D53" s="6">
        <v>84800.078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7.896</v>
      </c>
      <c r="K53" s="14">
        <v>3</v>
      </c>
      <c r="L53" s="14">
        <v>2</v>
      </c>
      <c r="M53" s="14">
        <v>0</v>
      </c>
      <c r="N53" s="14">
        <v>1</v>
      </c>
      <c r="O53" s="14">
        <v>0</v>
      </c>
      <c r="P53" s="14">
        <v>-13.43</v>
      </c>
      <c r="Q53" s="14">
        <v>0</v>
      </c>
      <c r="R53" s="14">
        <v>0</v>
      </c>
    </row>
    <row r="54" ht="20.25" spans="1:18">
      <c r="A54" s="6" t="s">
        <v>632</v>
      </c>
      <c r="B54" s="6" t="s">
        <v>633</v>
      </c>
      <c r="C54" s="6">
        <v>3298.725</v>
      </c>
      <c r="D54" s="6">
        <v>3913.965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2.836</v>
      </c>
      <c r="K54" s="14">
        <v>1</v>
      </c>
      <c r="L54" s="14">
        <v>1</v>
      </c>
      <c r="M54" s="14">
        <v>-1</v>
      </c>
      <c r="N54" s="14">
        <v>1</v>
      </c>
      <c r="O54" s="14">
        <v>0</v>
      </c>
      <c r="P54" s="14">
        <v>5.698</v>
      </c>
      <c r="Q54" s="14">
        <v>0</v>
      </c>
      <c r="R54" s="14">
        <v>0</v>
      </c>
    </row>
    <row r="55" ht="20.25" spans="1:18">
      <c r="A55" s="6" t="s">
        <v>634</v>
      </c>
      <c r="B55" s="6" t="s">
        <v>635</v>
      </c>
      <c r="C55" s="6">
        <v>124498.945</v>
      </c>
      <c r="D55" s="6">
        <v>150860.969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3.204</v>
      </c>
      <c r="K55" s="14">
        <v>1</v>
      </c>
      <c r="L55" s="14">
        <v>0</v>
      </c>
      <c r="M55" s="14">
        <v>0</v>
      </c>
      <c r="N55" s="14">
        <v>1</v>
      </c>
      <c r="O55" s="14">
        <v>0</v>
      </c>
      <c r="P55" s="14">
        <v>52.988</v>
      </c>
      <c r="Q55" s="14">
        <v>0</v>
      </c>
      <c r="R55" s="14">
        <v>0</v>
      </c>
    </row>
    <row r="56" ht="20.25" spans="1:18">
      <c r="A56" s="6" t="s">
        <v>636</v>
      </c>
      <c r="B56" s="6" t="s">
        <v>637</v>
      </c>
      <c r="C56" s="6">
        <v>3194.063</v>
      </c>
      <c r="D56" s="6">
        <v>3779.792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3.677</v>
      </c>
      <c r="K56" s="14">
        <v>1</v>
      </c>
      <c r="L56" s="14">
        <v>2</v>
      </c>
      <c r="M56" s="14">
        <v>-1</v>
      </c>
      <c r="N56" s="14">
        <v>1</v>
      </c>
      <c r="O56" s="14">
        <v>0</v>
      </c>
      <c r="P56" s="14">
        <v>7.271</v>
      </c>
      <c r="Q56" s="14">
        <v>0</v>
      </c>
      <c r="R56" s="14">
        <v>0</v>
      </c>
    </row>
    <row r="57" ht="20.25" spans="1:18">
      <c r="A57" s="6" t="s">
        <v>638</v>
      </c>
      <c r="B57" s="6" t="s">
        <v>639</v>
      </c>
      <c r="C57" s="6">
        <v>241574</v>
      </c>
      <c r="D57" s="6">
        <v>288643.125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6.316</v>
      </c>
      <c r="K57" s="14">
        <v>1</v>
      </c>
      <c r="L57" s="14">
        <v>2</v>
      </c>
      <c r="M57" s="14">
        <v>0</v>
      </c>
      <c r="N57" s="14">
        <v>0</v>
      </c>
      <c r="O57" s="14">
        <v>0</v>
      </c>
      <c r="P57" s="14">
        <v>-474.272</v>
      </c>
      <c r="Q57" s="14">
        <v>0</v>
      </c>
      <c r="R57" s="14">
        <v>0</v>
      </c>
    </row>
    <row r="58" ht="20.25" spans="1:18">
      <c r="A58" s="6" t="s">
        <v>640</v>
      </c>
      <c r="B58" s="6" t="s">
        <v>641</v>
      </c>
      <c r="C58" s="6">
        <v>5648.575</v>
      </c>
      <c r="D58" s="6">
        <v>6363.959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2.812</v>
      </c>
      <c r="K58" s="14">
        <v>0</v>
      </c>
      <c r="L58" s="14">
        <v>2</v>
      </c>
      <c r="M58" s="14">
        <v>0</v>
      </c>
      <c r="N58" s="14">
        <v>0</v>
      </c>
      <c r="O58" s="14">
        <v>0</v>
      </c>
      <c r="P58" s="14">
        <v>4.375</v>
      </c>
      <c r="Q58" s="14">
        <v>0</v>
      </c>
      <c r="R58" s="14">
        <v>0</v>
      </c>
    </row>
    <row r="59" ht="20.25" spans="1:18">
      <c r="A59" s="6" t="s">
        <v>642</v>
      </c>
      <c r="B59" s="6" t="s">
        <v>643</v>
      </c>
      <c r="C59" s="6">
        <v>3330.6</v>
      </c>
      <c r="D59" s="6">
        <v>4251.105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1.345</v>
      </c>
      <c r="K59" s="14">
        <v>3</v>
      </c>
      <c r="L59" s="14">
        <v>2</v>
      </c>
      <c r="M59" s="14">
        <v>0</v>
      </c>
      <c r="N59" s="14">
        <v>0</v>
      </c>
      <c r="O59" s="14">
        <v>0</v>
      </c>
      <c r="P59" s="14">
        <v>-21.906</v>
      </c>
      <c r="Q59" s="14">
        <v>0</v>
      </c>
      <c r="R59" s="14">
        <v>-1</v>
      </c>
    </row>
    <row r="60" ht="20.25" spans="1:18">
      <c r="A60" s="8" t="s">
        <v>644</v>
      </c>
      <c r="B60" s="8" t="s">
        <v>645</v>
      </c>
      <c r="C60" s="8">
        <v>3515.668</v>
      </c>
      <c r="D60" s="8">
        <v>4153.365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6.224</v>
      </c>
      <c r="K60" s="14">
        <v>2</v>
      </c>
      <c r="L60" s="14">
        <v>2</v>
      </c>
      <c r="M60" s="14">
        <v>0</v>
      </c>
      <c r="N60" s="14">
        <v>0</v>
      </c>
      <c r="O60" s="14">
        <v>0</v>
      </c>
      <c r="P60" s="14">
        <v>2.998</v>
      </c>
      <c r="Q60" s="14">
        <v>0</v>
      </c>
      <c r="R60" s="14">
        <v>1</v>
      </c>
    </row>
    <row r="61" ht="20.25" spans="1:18">
      <c r="A61" s="6" t="s">
        <v>646</v>
      </c>
      <c r="B61" s="6" t="s">
        <v>647</v>
      </c>
      <c r="C61" s="6">
        <v>4437.937</v>
      </c>
      <c r="D61" s="6">
        <v>4895.166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1.093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8.745</v>
      </c>
      <c r="Q61" s="14">
        <v>0</v>
      </c>
      <c r="R61" s="14">
        <v>0</v>
      </c>
    </row>
    <row r="62" ht="20.25" spans="1:18">
      <c r="A62" s="6" t="s">
        <v>648</v>
      </c>
      <c r="B62" s="6" t="s">
        <v>649</v>
      </c>
      <c r="C62" s="6">
        <v>707.213</v>
      </c>
      <c r="D62" s="6">
        <v>870.686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4.172</v>
      </c>
      <c r="K62" s="14">
        <v>1</v>
      </c>
      <c r="L62" s="14">
        <v>2</v>
      </c>
      <c r="M62" s="14">
        <v>0</v>
      </c>
      <c r="N62" s="14">
        <v>1</v>
      </c>
      <c r="O62" s="14">
        <v>0</v>
      </c>
      <c r="P62" s="14">
        <v>3.67</v>
      </c>
      <c r="Q62" s="14">
        <v>0</v>
      </c>
      <c r="R62" s="14">
        <v>0</v>
      </c>
    </row>
    <row r="63" ht="20.25" spans="1:18">
      <c r="A63" s="6" t="s">
        <v>650</v>
      </c>
      <c r="B63" s="6" t="s">
        <v>651</v>
      </c>
      <c r="C63" s="6">
        <v>1908.625</v>
      </c>
      <c r="D63" s="6">
        <v>2417.408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5.514</v>
      </c>
      <c r="K63" s="14">
        <v>2</v>
      </c>
      <c r="L63" s="14">
        <v>2</v>
      </c>
      <c r="M63" s="14">
        <v>-1</v>
      </c>
      <c r="N63" s="14">
        <v>1</v>
      </c>
      <c r="O63" s="14">
        <v>0</v>
      </c>
      <c r="P63" s="14">
        <v>6.181</v>
      </c>
      <c r="Q63" s="14">
        <v>0</v>
      </c>
      <c r="R63" s="14">
        <v>0</v>
      </c>
    </row>
    <row r="64" ht="20.25" spans="1:18">
      <c r="A64" s="6" t="s">
        <v>652</v>
      </c>
      <c r="B64" s="6" t="s">
        <v>653</v>
      </c>
      <c r="C64" s="6">
        <v>3273.661</v>
      </c>
      <c r="D64" s="6">
        <v>3551.853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6.467</v>
      </c>
      <c r="K64" s="14">
        <v>3</v>
      </c>
      <c r="L64" s="14">
        <v>2</v>
      </c>
      <c r="M64" s="14">
        <v>0</v>
      </c>
      <c r="N64" s="14">
        <v>0</v>
      </c>
      <c r="O64" s="14">
        <v>0</v>
      </c>
      <c r="P64" s="14">
        <v>-10.144</v>
      </c>
      <c r="Q64" s="14">
        <v>0</v>
      </c>
      <c r="R64" s="14">
        <v>0</v>
      </c>
    </row>
    <row r="65" ht="20.25" spans="1:18">
      <c r="A65" s="6" t="s">
        <v>654</v>
      </c>
      <c r="B65" s="6" t="s">
        <v>655</v>
      </c>
      <c r="C65" s="6">
        <v>1329.726</v>
      </c>
      <c r="D65" s="6">
        <v>1740.54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3.991</v>
      </c>
      <c r="K65" s="14">
        <v>1</v>
      </c>
      <c r="L65" s="14">
        <v>1</v>
      </c>
      <c r="M65" s="14">
        <v>-1</v>
      </c>
      <c r="N65" s="14">
        <v>1</v>
      </c>
      <c r="O65" s="14">
        <v>0</v>
      </c>
      <c r="P65" s="14">
        <v>6.359</v>
      </c>
      <c r="Q65" s="14">
        <v>0</v>
      </c>
      <c r="R65" s="14">
        <v>0</v>
      </c>
    </row>
    <row r="66" ht="20.25" spans="1:18">
      <c r="A66" s="6" t="s">
        <v>656</v>
      </c>
      <c r="B66" s="6" t="s">
        <v>657</v>
      </c>
      <c r="C66" s="6">
        <v>16161.921</v>
      </c>
      <c r="D66" s="6">
        <v>18462.764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3.741</v>
      </c>
      <c r="K66" s="14">
        <v>0</v>
      </c>
      <c r="L66" s="14">
        <v>2</v>
      </c>
      <c r="M66" s="14">
        <v>0</v>
      </c>
      <c r="N66" s="14">
        <v>-1</v>
      </c>
      <c r="O66" s="14">
        <v>0</v>
      </c>
      <c r="P66" s="14">
        <v>-36.757</v>
      </c>
      <c r="Q66" s="14">
        <v>0</v>
      </c>
      <c r="R66" s="14">
        <v>0</v>
      </c>
    </row>
    <row r="67" ht="20.25" spans="1:18">
      <c r="A67" s="6" t="s">
        <v>658</v>
      </c>
      <c r="B67" s="6" t="s">
        <v>659</v>
      </c>
      <c r="C67" s="6">
        <v>2967.585</v>
      </c>
      <c r="D67" s="6">
        <v>3601.85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4.61</v>
      </c>
      <c r="K67" s="14">
        <v>1</v>
      </c>
      <c r="L67" s="14">
        <v>2</v>
      </c>
      <c r="M67" s="14">
        <v>0</v>
      </c>
      <c r="N67" s="14">
        <v>0</v>
      </c>
      <c r="O67" s="14">
        <v>0</v>
      </c>
      <c r="P67" s="14">
        <v>0.563</v>
      </c>
      <c r="Q67" s="14">
        <v>0</v>
      </c>
      <c r="R67" s="14">
        <v>1</v>
      </c>
    </row>
    <row r="68" ht="20.25" spans="1:18">
      <c r="A68" s="6" t="s">
        <v>660</v>
      </c>
      <c r="B68" s="6" t="s">
        <v>661</v>
      </c>
      <c r="C68" s="6">
        <v>3430.587</v>
      </c>
      <c r="D68" s="6">
        <v>3558.988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1.42</v>
      </c>
      <c r="K68" s="14">
        <v>1</v>
      </c>
      <c r="L68" s="14">
        <v>2</v>
      </c>
      <c r="M68" s="14">
        <v>0</v>
      </c>
      <c r="N68" s="14">
        <v>-1</v>
      </c>
      <c r="O68" s="14">
        <v>0</v>
      </c>
      <c r="P68" s="14">
        <v>-1.144</v>
      </c>
      <c r="Q68" s="14">
        <v>0</v>
      </c>
      <c r="R68" s="14">
        <v>-1</v>
      </c>
    </row>
    <row r="69" ht="20.25" spans="1:18">
      <c r="A69" s="6" t="s">
        <v>662</v>
      </c>
      <c r="B69" s="6" t="s">
        <v>663</v>
      </c>
      <c r="C69" s="6">
        <v>6525.019</v>
      </c>
      <c r="D69" s="6">
        <v>7213.386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6.679</v>
      </c>
      <c r="K69" s="14">
        <v>3</v>
      </c>
      <c r="L69" s="14">
        <v>1</v>
      </c>
      <c r="M69" s="14">
        <v>-1</v>
      </c>
      <c r="N69" s="14">
        <v>0</v>
      </c>
      <c r="O69" s="14">
        <v>0</v>
      </c>
      <c r="P69" s="14">
        <v>-14.069</v>
      </c>
      <c r="Q69" s="14">
        <v>0</v>
      </c>
      <c r="R69" s="14">
        <v>0</v>
      </c>
    </row>
    <row r="70" ht="20.25" spans="1:18">
      <c r="A70" s="6" t="s">
        <v>664</v>
      </c>
      <c r="B70" s="6" t="s">
        <v>665</v>
      </c>
      <c r="C70" s="6">
        <v>13551.071</v>
      </c>
      <c r="D70" s="6">
        <v>15339.077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5.37</v>
      </c>
      <c r="K70" s="14">
        <v>2</v>
      </c>
      <c r="L70" s="14">
        <v>2</v>
      </c>
      <c r="M70" s="14">
        <v>-1</v>
      </c>
      <c r="N70" s="14">
        <v>1</v>
      </c>
      <c r="O70" s="14">
        <v>0</v>
      </c>
      <c r="P70" s="14">
        <v>4.6</v>
      </c>
      <c r="Q70" s="14">
        <v>0</v>
      </c>
      <c r="R70" s="14">
        <v>0</v>
      </c>
    </row>
    <row r="71" ht="20.25" spans="1:18">
      <c r="A71" s="6" t="s">
        <v>666</v>
      </c>
      <c r="B71" s="6" t="s">
        <v>667</v>
      </c>
      <c r="C71" s="6">
        <v>19123.994</v>
      </c>
      <c r="D71" s="6">
        <v>21281.588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4.927</v>
      </c>
      <c r="K71" s="14">
        <v>2</v>
      </c>
      <c r="L71" s="14">
        <v>2</v>
      </c>
      <c r="M71" s="14">
        <v>-1</v>
      </c>
      <c r="N71" s="14">
        <v>1</v>
      </c>
      <c r="O71" s="14">
        <v>0</v>
      </c>
      <c r="P71" s="14">
        <v>5.712</v>
      </c>
      <c r="Q71" s="14">
        <v>0</v>
      </c>
      <c r="R71" s="14">
        <v>0</v>
      </c>
    </row>
    <row r="72" ht="20.25" spans="1:18">
      <c r="A72" s="6" t="s">
        <v>668</v>
      </c>
      <c r="B72" s="6" t="s">
        <v>669</v>
      </c>
      <c r="C72" s="6">
        <v>2395.6</v>
      </c>
      <c r="D72" s="6">
        <v>3103.491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13.14</v>
      </c>
      <c r="K72" s="14">
        <v>2</v>
      </c>
      <c r="L72" s="14">
        <v>0</v>
      </c>
      <c r="M72" s="14">
        <v>1</v>
      </c>
      <c r="N72" s="14">
        <v>-1</v>
      </c>
      <c r="O72" s="14">
        <v>0</v>
      </c>
      <c r="P72" s="14">
        <v>1.476</v>
      </c>
      <c r="Q72" s="14">
        <v>0</v>
      </c>
      <c r="R72" s="14">
        <v>0</v>
      </c>
    </row>
    <row r="73" ht="20.25" spans="1:18">
      <c r="A73" s="6" t="s">
        <v>670</v>
      </c>
      <c r="B73" s="6" t="s">
        <v>671</v>
      </c>
      <c r="C73" s="6">
        <v>2321.309</v>
      </c>
      <c r="D73" s="6">
        <v>2813.855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17.096</v>
      </c>
      <c r="K73" s="14">
        <v>4</v>
      </c>
      <c r="L73" s="14">
        <v>0</v>
      </c>
      <c r="M73" s="14">
        <v>0</v>
      </c>
      <c r="N73" s="14">
        <v>0</v>
      </c>
      <c r="O73" s="14">
        <v>0</v>
      </c>
      <c r="P73" s="14">
        <v>-32.71</v>
      </c>
      <c r="Q73" s="14">
        <v>0</v>
      </c>
      <c r="R73" s="14">
        <v>0</v>
      </c>
    </row>
    <row r="74" ht="20.25" spans="1:18">
      <c r="A74" s="6" t="s">
        <v>672</v>
      </c>
      <c r="B74" s="6" t="s">
        <v>673</v>
      </c>
      <c r="C74" s="6">
        <v>2236.459</v>
      </c>
      <c r="D74" s="6">
        <v>2875.087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13.982</v>
      </c>
      <c r="K74" s="14">
        <v>2</v>
      </c>
      <c r="L74" s="14">
        <v>2</v>
      </c>
      <c r="M74" s="14">
        <v>0</v>
      </c>
      <c r="N74" s="14">
        <v>0</v>
      </c>
      <c r="O74" s="14">
        <v>0</v>
      </c>
      <c r="P74" s="14">
        <v>1.035</v>
      </c>
      <c r="Q74" s="14">
        <v>0</v>
      </c>
      <c r="R74" s="14">
        <v>1</v>
      </c>
    </row>
    <row r="75" ht="20.25" spans="1:18">
      <c r="A75" s="6" t="s">
        <v>674</v>
      </c>
      <c r="B75" s="6" t="s">
        <v>675</v>
      </c>
      <c r="C75" s="6">
        <v>4932.418</v>
      </c>
      <c r="D75" s="6">
        <v>5893.418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4.206</v>
      </c>
      <c r="K75" s="14">
        <v>1</v>
      </c>
      <c r="L75" s="14">
        <v>2</v>
      </c>
      <c r="M75" s="14">
        <v>0</v>
      </c>
      <c r="N75" s="14">
        <v>0</v>
      </c>
      <c r="O75" s="14">
        <v>0</v>
      </c>
      <c r="P75" s="14">
        <v>5.544</v>
      </c>
      <c r="Q75" s="14">
        <v>0</v>
      </c>
      <c r="R75" s="14">
        <v>0</v>
      </c>
    </row>
    <row r="76" ht="20.25" spans="1:18">
      <c r="A76" s="6" t="s">
        <v>676</v>
      </c>
      <c r="B76" s="6" t="s">
        <v>677</v>
      </c>
      <c r="C76" s="6">
        <v>5590.505</v>
      </c>
      <c r="D76" s="6">
        <v>5966.253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5.63</v>
      </c>
      <c r="K76" s="14">
        <v>1</v>
      </c>
      <c r="L76" s="14">
        <v>1</v>
      </c>
      <c r="M76" s="14">
        <v>-1</v>
      </c>
      <c r="N76" s="14">
        <v>1</v>
      </c>
      <c r="O76" s="14">
        <v>0</v>
      </c>
      <c r="P76" s="14">
        <v>0.294</v>
      </c>
      <c r="Q76" s="14">
        <v>1</v>
      </c>
      <c r="R76" s="14">
        <v>0</v>
      </c>
    </row>
    <row r="77" ht="20.25" spans="1:18">
      <c r="A77" s="6" t="s">
        <v>678</v>
      </c>
      <c r="B77" s="6" t="s">
        <v>679</v>
      </c>
      <c r="C77" s="6">
        <v>2972.018</v>
      </c>
      <c r="D77" s="6">
        <v>3698.927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2.557</v>
      </c>
      <c r="K77" s="14">
        <v>4</v>
      </c>
      <c r="L77" s="14">
        <v>1</v>
      </c>
      <c r="M77" s="14">
        <v>0</v>
      </c>
      <c r="N77" s="14">
        <v>0</v>
      </c>
      <c r="O77" s="14">
        <v>0</v>
      </c>
      <c r="P77" s="14">
        <v>-0.703</v>
      </c>
      <c r="Q77" s="14">
        <v>0</v>
      </c>
      <c r="R77" s="14">
        <v>-1</v>
      </c>
    </row>
    <row r="78" ht="20.25" spans="1:18">
      <c r="A78" s="6" t="s">
        <v>680</v>
      </c>
      <c r="B78" s="6" t="s">
        <v>681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14">
        <v>0</v>
      </c>
      <c r="L78" s="14">
        <v>1</v>
      </c>
      <c r="M78" s="14">
        <v>0</v>
      </c>
      <c r="N78" s="14">
        <v>0</v>
      </c>
      <c r="O78" s="14">
        <v>0</v>
      </c>
      <c r="P78" s="14">
        <v>12.88</v>
      </c>
      <c r="Q78" s="14">
        <v>0</v>
      </c>
      <c r="R78" s="14">
        <v>0</v>
      </c>
    </row>
    <row r="79" ht="20.25" spans="1:18">
      <c r="A79" s="6" t="s">
        <v>682</v>
      </c>
      <c r="B79" s="6" t="s">
        <v>683</v>
      </c>
      <c r="C79" s="6">
        <v>4513.129</v>
      </c>
      <c r="D79" s="6">
        <v>5198.809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9.651</v>
      </c>
      <c r="K79" s="14">
        <v>1</v>
      </c>
      <c r="L79" s="14">
        <v>2</v>
      </c>
      <c r="M79" s="14">
        <v>0</v>
      </c>
      <c r="N79" s="14">
        <v>0</v>
      </c>
      <c r="O79" s="14">
        <v>0</v>
      </c>
      <c r="P79" s="14">
        <v>40.712</v>
      </c>
      <c r="Q79" s="14">
        <v>0</v>
      </c>
      <c r="R79" s="14">
        <v>0</v>
      </c>
    </row>
    <row r="80" ht="20.25" spans="1:18">
      <c r="A80" s="6" t="s">
        <v>684</v>
      </c>
      <c r="B80" s="6" t="s">
        <v>685</v>
      </c>
      <c r="C80" s="6">
        <v>4422.35</v>
      </c>
      <c r="D80" s="6">
        <v>5129.968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10.432</v>
      </c>
      <c r="K80" s="14">
        <v>1</v>
      </c>
      <c r="L80" s="14">
        <v>2</v>
      </c>
      <c r="M80" s="14">
        <v>0</v>
      </c>
      <c r="N80" s="14">
        <v>0</v>
      </c>
      <c r="O80" s="14">
        <v>0</v>
      </c>
      <c r="P80" s="14">
        <v>39.151</v>
      </c>
      <c r="Q80" s="14">
        <v>0</v>
      </c>
      <c r="R80" s="14">
        <v>0</v>
      </c>
    </row>
    <row r="81" ht="20.25" spans="1:18">
      <c r="A81" s="6" t="s">
        <v>686</v>
      </c>
      <c r="B81" s="6" t="s">
        <v>687</v>
      </c>
      <c r="C81" s="6">
        <v>64035.426</v>
      </c>
      <c r="D81" s="6">
        <v>76046.578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7.955</v>
      </c>
      <c r="K81" s="14">
        <v>3</v>
      </c>
      <c r="L81" s="14">
        <v>2</v>
      </c>
      <c r="M81" s="14">
        <v>-1</v>
      </c>
      <c r="N81" s="14">
        <v>1</v>
      </c>
      <c r="O81" s="14">
        <v>0</v>
      </c>
      <c r="P81" s="14">
        <v>12.734</v>
      </c>
      <c r="Q81" s="14">
        <v>0</v>
      </c>
      <c r="R81" s="14">
        <v>0</v>
      </c>
    </row>
    <row r="82" ht="20.25" spans="1:18">
      <c r="A82" s="8" t="s">
        <v>688</v>
      </c>
      <c r="B82" s="8" t="s">
        <v>689</v>
      </c>
      <c r="C82" s="8">
        <v>3740.08</v>
      </c>
      <c r="D82" s="8">
        <v>4298.548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3.006</v>
      </c>
      <c r="K82" s="14">
        <v>1</v>
      </c>
      <c r="L82" s="14">
        <v>2</v>
      </c>
      <c r="M82" s="14">
        <v>0</v>
      </c>
      <c r="N82" s="14">
        <v>0</v>
      </c>
      <c r="O82" s="14">
        <v>0</v>
      </c>
      <c r="P82" s="14">
        <v>-14.031</v>
      </c>
      <c r="Q82" s="14">
        <v>0</v>
      </c>
      <c r="R82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2024-09-26T15:53:39Z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6E04FDEB348B4EBF9868EC1948330B1A_13</vt:lpwstr>
  </property>
  <property fmtid="{D5CDD505-2E9C-101B-9397-08002B2CF9AE}" pid="3" name="KSOProductBuildVer">
    <vt:lpwstr>2052-12.1.0.15712</vt:lpwstr>
  </property>
</Properties>
</file>